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disonintl-my.sharepoint.com/personal/sylvia_valdez_sce_com/Documents/Desktop/1 A1911003 et al ESA CARE Monthly Aug 21/4 Inserts/"/>
    </mc:Choice>
  </mc:AlternateContent>
  <xr:revisionPtr revIDLastSave="15" documentId="8_{DFC32D12-4306-4BE7-ABD1-6AE87AEFD323}" xr6:coauthVersionLast="47" xr6:coauthVersionMax="47" xr10:uidLastSave="{30B0C688-44C3-4704-92ED-B04B21988C48}"/>
  <bookViews>
    <workbookView xWindow="-110" yWindow="-110" windowWidth="19420" windowHeight="11500" tabRatio="876" firstSheet="24" activeTab="30" xr2:uid="{00000000-000D-0000-FFFF-FFFF00000000}"/>
  </bookViews>
  <sheets>
    <sheet name="Sheet1" sheetId="137" state="hidden" r:id="rId1"/>
    <sheet name="ESA Summary" sheetId="138" r:id="rId2"/>
    <sheet name="ESA Table 1" sheetId="153" r:id="rId3"/>
    <sheet name="ESA Table 2" sheetId="140" r:id="rId4"/>
    <sheet name="ESA Table 2A MFWB" sheetId="141" r:id="rId5"/>
    <sheet name="ESA Table 2B (WholeHome)" sheetId="142" r:id="rId6"/>
    <sheet name="ESA Table 2C (BE)" sheetId="143" r:id="rId7"/>
    <sheet name="ESA Table 2D" sheetId="144" r:id="rId8"/>
    <sheet name="ESA Table 2E" sheetId="145" r:id="rId9"/>
    <sheet name="ESA Table 3A-H" sheetId="154" r:id="rId10"/>
    <sheet name="ESA Table 4A-E" sheetId="147" r:id="rId11"/>
    <sheet name="ESA Table 5A-5F" sheetId="148" r:id="rId12"/>
    <sheet name="ESA Table 6" sheetId="149" r:id="rId13"/>
    <sheet name="ESA Table 7" sheetId="155" r:id="rId14"/>
    <sheet name="ESA Table 8" sheetId="151" r:id="rId15"/>
    <sheet name="ESA Table 9" sheetId="152" r:id="rId16"/>
    <sheet name="ESA Table 10" sheetId="156" r:id="rId17"/>
    <sheet name="CARE Table 1" sheetId="132" r:id="rId18"/>
    <sheet name="CARE Table 2" sheetId="71" r:id="rId19"/>
    <sheet name="CARE Table 3A _3B" sheetId="72" r:id="rId20"/>
    <sheet name="CARE Table 4" sheetId="74" r:id="rId21"/>
    <sheet name="CARE Table 5" sheetId="75" r:id="rId22"/>
    <sheet name="CARE Table 6" sheetId="76" r:id="rId23"/>
    <sheet name="CARE Table 7" sheetId="67" r:id="rId24"/>
    <sheet name="CARE Table 8" sheetId="78" r:id="rId25"/>
    <sheet name="CARE Table 9" sheetId="111" r:id="rId26"/>
    <sheet name="FERA Table 1" sheetId="85" r:id="rId27"/>
    <sheet name="FERA Table 2" sheetId="86" r:id="rId28"/>
    <sheet name="FERA Table 3A _3B" sheetId="87" r:id="rId29"/>
    <sheet name="FERA Table 4" sheetId="88" r:id="rId30"/>
    <sheet name="FERA Table 5" sheetId="89" r:id="rId31"/>
    <sheet name="FERA Table 6" sheetId="90"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7">#REF!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1">#REF!</definedName>
    <definedName name="\P">#REF!</definedName>
    <definedName name="\s" localSheetId="17">#REF!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7">#REF!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#REF!</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21" hidden="1">{"2002Frcst","05Month",FALSE,"Frcst Format 2002"}</definedName>
    <definedName name="_____May2007" localSheetId="22" hidden="1">{"2002Frcst","05Month",FALSE,"Frcst Format 2002"}</definedName>
    <definedName name="_____May2007" localSheetId="23" hidden="1">{"2002Frcst","05Month",FALSE,"Frcst Format 2002"}</definedName>
    <definedName name="_____May2007" localSheetId="2" hidden="1">{"2002Frcst","05Month",FALSE,"Frcst Format 2002"}</definedName>
    <definedName name="_____May2007" localSheetId="16" hidden="1">{"2002Frcst","05Month",FALSE,"Frcst Format 2002"}</definedName>
    <definedName name="_____May2007" localSheetId="3" hidden="1">{"2002Frcst","05Month",FALSE,"Frcst Format 2002"}</definedName>
    <definedName name="_____May2007" localSheetId="4" hidden="1">{"2002Frcst","05Month",FALSE,"Frcst Format 2002"}</definedName>
    <definedName name="_____May2007" localSheetId="7" hidden="1">{"2002Frcst","05Month",FALSE,"Frcst Format 2002"}</definedName>
    <definedName name="_____May2007" localSheetId="9" hidden="1">{"2002Frcst","05Month",FALSE,"Frcst Format 2002"}</definedName>
    <definedName name="_____May2007" localSheetId="13" hidden="1">{"2002Frcst","05Month",FALSE,"Frcst Format 2002"}</definedName>
    <definedName name="_____May2007" localSheetId="15"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_May2007" localSheetId="30" hidden="1">{"2002Frcst","05Month",FALSE,"Frcst Format 2002"}</definedName>
    <definedName name="_____May2007" localSheetId="31" hidden="1">{"2002Frcst","05Month",FALSE,"Frcst Format 2002"}</definedName>
    <definedName name="_____May2007"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21" hidden="1">{"2002Frcst","05Month",FALSE,"Frcst Format 2002"}</definedName>
    <definedName name="____May2007" localSheetId="22" hidden="1">{"2002Frcst","05Month",FALSE,"Frcst Format 2002"}</definedName>
    <definedName name="____May2007" localSheetId="23" hidden="1">{"2002Frcst","05Month",FALSE,"Frcst Format 2002"}</definedName>
    <definedName name="____May2007" localSheetId="2" hidden="1">{"2002Frcst","05Month",FALSE,"Frcst Format 2002"}</definedName>
    <definedName name="____May2007" localSheetId="16" hidden="1">{"2002Frcst","05Month",FALSE,"Frcst Format 2002"}</definedName>
    <definedName name="____May2007" localSheetId="3" hidden="1">{"2002Frcst","05Month",FALSE,"Frcst Format 2002"}</definedName>
    <definedName name="____May2007" localSheetId="4" hidden="1">{"2002Frcst","05Month",FALSE,"Frcst Format 2002"}</definedName>
    <definedName name="____May2007" localSheetId="7" hidden="1">{"2002Frcst","05Month",FALSE,"Frcst Format 2002"}</definedName>
    <definedName name="____May2007" localSheetId="9" hidden="1">{"2002Frcst","05Month",FALSE,"Frcst Format 2002"}</definedName>
    <definedName name="____May2007" localSheetId="13" hidden="1">{"2002Frcst","05Month",FALSE,"Frcst Format 2002"}</definedName>
    <definedName name="____May2007" localSheetId="15"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_May2007" localSheetId="30" hidden="1">{"2002Frcst","05Month",FALSE,"Frcst Format 2002"}</definedName>
    <definedName name="____May2007" localSheetId="31" hidden="1">{"2002Frcst","05Month",FALSE,"Frcst Format 2002"}</definedName>
    <definedName name="____May2007" hidden="1">{"2002Frcst","05Month",FALSE,"Frcst Format 2002"}</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2" hidden="1">{"Page_1",#N/A,FALSE,"BAD4Q98";"Page_2",#N/A,FALSE,"BAD4Q98";"Page_3",#N/A,FALSE,"BAD4Q98";"Page_4",#N/A,FALSE,"BAD4Q98";"Page_5",#N/A,FALSE,"BAD4Q98";"Page_6",#N/A,FALSE,"BAD4Q98";"Input_1",#N/A,FALSE,"BAD4Q98";"Input_2",#N/A,FALSE,"BAD4Q98"}</definedName>
    <definedName name="___Dec05" localSheetId="23" hidden="1">{"Page_1",#N/A,FALSE,"BAD4Q98";"Page_2",#N/A,FALSE,"BAD4Q98";"Page_3",#N/A,FALSE,"BAD4Q98";"Page_4",#N/A,FALSE,"BAD4Q98";"Page_5",#N/A,FALSE,"BAD4Q98";"Page_6",#N/A,FALSE,"BAD4Q98";"Input_1",#N/A,FALSE,"BAD4Q98";"Input_2",#N/A,FALSE,"BAD4Q98"}</definedName>
    <definedName name="___Dec05" localSheetId="2"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3"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7" hidden="1">{"Page_1",#N/A,FALSE,"BAD4Q98";"Page_2",#N/A,FALSE,"BAD4Q98";"Page_3",#N/A,FALSE,"BAD4Q98";"Page_4",#N/A,FALSE,"BAD4Q98";"Page_5",#N/A,FALSE,"BAD4Q98";"Page_6",#N/A,FALSE,"BAD4Q98";"Input_1",#N/A,FALSE,"BAD4Q98";"Input_2",#N/A,FALSE,"BAD4Q98"}</definedName>
    <definedName name="___Dec05" localSheetId="9" hidden="1">{"Page_1",#N/A,FALSE,"BAD4Q98";"Page_2",#N/A,FALSE,"BAD4Q98";"Page_3",#N/A,FALSE,"BAD4Q98";"Page_4",#N/A,FALSE,"BAD4Q98";"Page_5",#N/A,FALSE,"BAD4Q98";"Page_6",#N/A,FALSE,"BAD4Q98";"Input_1",#N/A,FALSE,"BAD4Q98";"Input_2",#N/A,FALSE,"BAD4Q98"}</definedName>
    <definedName name="___Dec05" localSheetId="13" hidden="1">{"Page_1",#N/A,FALSE,"BAD4Q98";"Page_2",#N/A,FALSE,"BAD4Q98";"Page_3",#N/A,FALSE,"BAD4Q98";"Page_4",#N/A,FALSE,"BAD4Q98";"Page_5",#N/A,FALSE,"BAD4Q98";"Page_6",#N/A,FALSE,"BAD4Q98";"Input_1",#N/A,FALSE,"BAD4Q98";"Input_2",#N/A,FALSE,"BAD4Q98"}</definedName>
    <definedName name="___Dec05" localSheetId="15"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Dec05" localSheetId="30" hidden="1">{"Page_1",#N/A,FALSE,"BAD4Q98";"Page_2",#N/A,FALSE,"BAD4Q98";"Page_3",#N/A,FALSE,"BAD4Q98";"Page_4",#N/A,FALSE,"BAD4Q98";"Page_5",#N/A,FALSE,"BAD4Q98";"Page_6",#N/A,FALSE,"BAD4Q98";"Input_1",#N/A,FALSE,"BAD4Q98";"Input_2",#N/A,FALSE,"BAD4Q98"}</definedName>
    <definedName name="___Dec05" localSheetId="31"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2" hidden="1">{"Page_1",#N/A,FALSE,"BAD4Q98";"Page_2",#N/A,FALSE,"BAD4Q98";"Page_3",#N/A,FALSE,"BAD4Q98";"Page_4",#N/A,FALSE,"BAD4Q98";"Page_5",#N/A,FALSE,"BAD4Q98";"Page_6",#N/A,FALSE,"BAD4Q98";"Input_1",#N/A,FALSE,"BAD4Q98";"Input_2",#N/A,FALSE,"BAD4Q98"}</definedName>
    <definedName name="___Jan09" localSheetId="23" hidden="1">{"Page_1",#N/A,FALSE,"BAD4Q98";"Page_2",#N/A,FALSE,"BAD4Q98";"Page_3",#N/A,FALSE,"BAD4Q98";"Page_4",#N/A,FALSE,"BAD4Q98";"Page_5",#N/A,FALSE,"BAD4Q98";"Page_6",#N/A,FALSE,"BAD4Q98";"Input_1",#N/A,FALSE,"BAD4Q98";"Input_2",#N/A,FALSE,"BAD4Q98"}</definedName>
    <definedName name="___Jan09" localSheetId="2"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3"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7" hidden="1">{"Page_1",#N/A,FALSE,"BAD4Q98";"Page_2",#N/A,FALSE,"BAD4Q98";"Page_3",#N/A,FALSE,"BAD4Q98";"Page_4",#N/A,FALSE,"BAD4Q98";"Page_5",#N/A,FALSE,"BAD4Q98";"Page_6",#N/A,FALSE,"BAD4Q98";"Input_1",#N/A,FALSE,"BAD4Q98";"Input_2",#N/A,FALSE,"BAD4Q98"}</definedName>
    <definedName name="___Jan09" localSheetId="9" hidden="1">{"Page_1",#N/A,FALSE,"BAD4Q98";"Page_2",#N/A,FALSE,"BAD4Q98";"Page_3",#N/A,FALSE,"BAD4Q98";"Page_4",#N/A,FALSE,"BAD4Q98";"Page_5",#N/A,FALSE,"BAD4Q98";"Page_6",#N/A,FALSE,"BAD4Q98";"Input_1",#N/A,FALSE,"BAD4Q98";"Input_2",#N/A,FALSE,"BAD4Q98"}</definedName>
    <definedName name="___Jan09" localSheetId="13"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Jan09" localSheetId="30" hidden="1">{"Page_1",#N/A,FALSE,"BAD4Q98";"Page_2",#N/A,FALSE,"BAD4Q98";"Page_3",#N/A,FALSE,"BAD4Q98";"Page_4",#N/A,FALSE,"BAD4Q98";"Page_5",#N/A,FALSE,"BAD4Q98";"Page_6",#N/A,FALSE,"BAD4Q98";"Input_1",#N/A,FALSE,"BAD4Q98";"Input_2",#N/A,FALSE,"BAD4Q98"}</definedName>
    <definedName name="___Jan09" localSheetId="31"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21" hidden="1">{"2002Frcst","05Month",FALSE,"Frcst Format 2002"}</definedName>
    <definedName name="___May2007" localSheetId="22" hidden="1">{"2002Frcst","05Month",FALSE,"Frcst Format 2002"}</definedName>
    <definedName name="___May2007" localSheetId="23" hidden="1">{"2002Frcst","05Month",FALSE,"Frcst Format 2002"}</definedName>
    <definedName name="___May2007" localSheetId="2" hidden="1">{"2002Frcst","05Month",FALSE,"Frcst Format 2002"}</definedName>
    <definedName name="___May2007" localSheetId="16" hidden="1">{"2002Frcst","05Month",FALSE,"Frcst Format 2002"}</definedName>
    <definedName name="___May2007" localSheetId="3" hidden="1">{"2002Frcst","05Month",FALSE,"Frcst Format 2002"}</definedName>
    <definedName name="___May2007" localSheetId="4" hidden="1">{"2002Frcst","05Month",FALSE,"Frcst Format 2002"}</definedName>
    <definedName name="___May2007" localSheetId="7" hidden="1">{"2002Frcst","05Month",FALSE,"Frcst Format 2002"}</definedName>
    <definedName name="___May2007" localSheetId="9" hidden="1">{"2002Frcst","05Month",FALSE,"Frcst Format 2002"}</definedName>
    <definedName name="___May2007" localSheetId="13" hidden="1">{"2002Frcst","05Month",FALSE,"Frcst Format 2002"}</definedName>
    <definedName name="___May2007" localSheetId="15"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_May2007" localSheetId="30" hidden="1">{"2002Frcst","05Month",FALSE,"Frcst Format 2002"}</definedName>
    <definedName name="___May2007" localSheetId="31" hidden="1">{"2002Frcst","05Month",FALSE,"Frcst Format 2002"}</definedName>
    <definedName name="___May2007" hidden="1">{"2002Frcst","05Month",FALSE,"Frcst Format 2002"}</definedName>
    <definedName name="__123Graph_A"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20" hidden="1">#REF!</definedName>
    <definedName name="__123Graph_AGraph2" localSheetId="21" hidden="1">#REF!</definedName>
    <definedName name="__123Graph_AGraph2" localSheetId="22"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localSheetId="30" hidden="1">#REF!</definedName>
    <definedName name="__123Graph_AGraph2" localSheetId="31" hidden="1">#REF!</definedName>
    <definedName name="__123Graph_AGraph2"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20" hidden="1">#REF!</definedName>
    <definedName name="__123Graph_AGraph4" localSheetId="21" hidden="1">#REF!</definedName>
    <definedName name="__123Graph_AGraph4" localSheetId="22"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localSheetId="30" hidden="1">#REF!</definedName>
    <definedName name="__123Graph_AGraph4" localSheetId="31" hidden="1">#REF!</definedName>
    <definedName name="__123Graph_AGraph4"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hidden="1">#REF!</definedName>
    <definedName name="__123Graph_CCHART1" localSheetId="17" hidden="1">#REF!</definedName>
    <definedName name="__123Graph_CCHART1" localSheetId="18" hidden="1">#REF!</definedName>
    <definedName name="__123Graph_CCHART1" localSheetId="19" hidden="1">#REF!</definedName>
    <definedName name="__123Graph_CCHART1" localSheetId="20" hidden="1">#REF!</definedName>
    <definedName name="__123Graph_CCHART1" localSheetId="21" hidden="1">#REF!</definedName>
    <definedName name="__123Graph_CCHART1" localSheetId="22"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localSheetId="30" hidden="1">#REF!</definedName>
    <definedName name="__123Graph_CCHART1" localSheetId="31" hidden="1">#REF!</definedName>
    <definedName name="__123Graph_CCHART1" hidden="1">#REF!</definedName>
    <definedName name="__123Graph_CCHART2" localSheetId="17" hidden="1">#REF!</definedName>
    <definedName name="__123Graph_CCHART2" localSheetId="18" hidden="1">#REF!</definedName>
    <definedName name="__123Graph_CCHART2" localSheetId="19" hidden="1">#REF!</definedName>
    <definedName name="__123Graph_CCHART2" localSheetId="20" hidden="1">#REF!</definedName>
    <definedName name="__123Graph_CCHART2" localSheetId="21" hidden="1">#REF!</definedName>
    <definedName name="__123Graph_CCHART2" localSheetId="22"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localSheetId="30" hidden="1">#REF!</definedName>
    <definedName name="__123Graph_CCHART2" localSheetId="31" hidden="1">#REF!</definedName>
    <definedName name="__123Graph_CCHART2" hidden="1">#REF!</definedName>
    <definedName name="__123Graph_CCHART3" localSheetId="17" hidden="1">#REF!</definedName>
    <definedName name="__123Graph_CCHART3" localSheetId="18" hidden="1">#REF!</definedName>
    <definedName name="__123Graph_CCHART3" localSheetId="19" hidden="1">#REF!</definedName>
    <definedName name="__123Graph_CCHART3" localSheetId="20" hidden="1">#REF!</definedName>
    <definedName name="__123Graph_CCHART3" localSheetId="21" hidden="1">#REF!</definedName>
    <definedName name="__123Graph_CCHART3" localSheetId="22"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localSheetId="30" hidden="1">#REF!</definedName>
    <definedName name="__123Graph_CCHART3" localSheetId="31" hidden="1">#REF!</definedName>
    <definedName name="__123Graph_CCHART3" hidden="1">#REF!</definedName>
    <definedName name="__123Graph_CCHART4" localSheetId="17" hidden="1">#REF!</definedName>
    <definedName name="__123Graph_CCHART4" localSheetId="18" hidden="1">#REF!</definedName>
    <definedName name="__123Graph_CCHART4" localSheetId="19" hidden="1">#REF!</definedName>
    <definedName name="__123Graph_CCHART4" localSheetId="20" hidden="1">#REF!</definedName>
    <definedName name="__123Graph_CCHART4" localSheetId="21" hidden="1">#REF!</definedName>
    <definedName name="__123Graph_CCHART4" localSheetId="22"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localSheetId="30" hidden="1">#REF!</definedName>
    <definedName name="__123Graph_CCHART4" localSheetId="31" hidden="1">#REF!</definedName>
    <definedName name="__123Graph_CCHART4" hidden="1">#REF!</definedName>
    <definedName name="__123Graph_CCHART5" localSheetId="17" hidden="1">#REF!</definedName>
    <definedName name="__123Graph_CCHART5" localSheetId="18" hidden="1">#REF!</definedName>
    <definedName name="__123Graph_CCHART5" localSheetId="19" hidden="1">#REF!</definedName>
    <definedName name="__123Graph_CCHART5" localSheetId="20" hidden="1">#REF!</definedName>
    <definedName name="__123Graph_CCHART5" localSheetId="21" hidden="1">#REF!</definedName>
    <definedName name="__123Graph_CCHART5" localSheetId="22"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localSheetId="30" hidden="1">#REF!</definedName>
    <definedName name="__123Graph_CCHART5" localSheetId="31" hidden="1">#REF!</definedName>
    <definedName name="__123Graph_CCHART5" hidden="1">#REF!</definedName>
    <definedName name="__123Graph_D" localSheetId="17" hidden="1">#REF!</definedName>
    <definedName name="__123Graph_D" localSheetId="18"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hidden="1">#REF!</definedName>
    <definedName name="__123Graph_DCHART1" localSheetId="17" hidden="1">#REF!</definedName>
    <definedName name="__123Graph_DCHART1" localSheetId="18" hidden="1">#REF!</definedName>
    <definedName name="__123Graph_DCHART1" localSheetId="19" hidden="1">#REF!</definedName>
    <definedName name="__123Graph_DCHART1" localSheetId="20" hidden="1">#REF!</definedName>
    <definedName name="__123Graph_DCHART1" localSheetId="21" hidden="1">#REF!</definedName>
    <definedName name="__123Graph_DCHART1" localSheetId="22"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localSheetId="30" hidden="1">#REF!</definedName>
    <definedName name="__123Graph_DCHART1" localSheetId="31" hidden="1">#REF!</definedName>
    <definedName name="__123Graph_DCHART1" hidden="1">#REF!</definedName>
    <definedName name="__123Graph_DCHART2" localSheetId="17" hidden="1">#REF!</definedName>
    <definedName name="__123Graph_DCHART2" localSheetId="18" hidden="1">#REF!</definedName>
    <definedName name="__123Graph_DCHART2" localSheetId="19" hidden="1">#REF!</definedName>
    <definedName name="__123Graph_DCHART2" localSheetId="20" hidden="1">#REF!</definedName>
    <definedName name="__123Graph_DCHART2" localSheetId="21" hidden="1">#REF!</definedName>
    <definedName name="__123Graph_DCHART2" localSheetId="22"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localSheetId="30" hidden="1">#REF!</definedName>
    <definedName name="__123Graph_DCHART2" localSheetId="31" hidden="1">#REF!</definedName>
    <definedName name="__123Graph_DCHART2" hidden="1">#REF!</definedName>
    <definedName name="__123Graph_DCHART3" localSheetId="17" hidden="1">#REF!</definedName>
    <definedName name="__123Graph_DCHART3" localSheetId="18" hidden="1">#REF!</definedName>
    <definedName name="__123Graph_DCHART3" localSheetId="19" hidden="1">#REF!</definedName>
    <definedName name="__123Graph_DCHART3" localSheetId="20" hidden="1">#REF!</definedName>
    <definedName name="__123Graph_DCHART3" localSheetId="21" hidden="1">#REF!</definedName>
    <definedName name="__123Graph_DCHART3" localSheetId="22"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localSheetId="30" hidden="1">#REF!</definedName>
    <definedName name="__123Graph_DCHART3" localSheetId="31" hidden="1">#REF!</definedName>
    <definedName name="__123Graph_DCHART3" hidden="1">#REF!</definedName>
    <definedName name="__123Graph_DCHART4" localSheetId="17" hidden="1">#REF!</definedName>
    <definedName name="__123Graph_DCHART4" localSheetId="18" hidden="1">#REF!</definedName>
    <definedName name="__123Graph_DCHART4" localSheetId="19" hidden="1">#REF!</definedName>
    <definedName name="__123Graph_DCHART4" localSheetId="20" hidden="1">#REF!</definedName>
    <definedName name="__123Graph_DCHART4" localSheetId="21" hidden="1">#REF!</definedName>
    <definedName name="__123Graph_DCHART4" localSheetId="22"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localSheetId="30" hidden="1">#REF!</definedName>
    <definedName name="__123Graph_DCHART4" localSheetId="31" hidden="1">#REF!</definedName>
    <definedName name="__123Graph_DCHART4" hidden="1">#REF!</definedName>
    <definedName name="__123Graph_DCHART5" localSheetId="17" hidden="1">#REF!</definedName>
    <definedName name="__123Graph_DCHART5" localSheetId="18" hidden="1">#REF!</definedName>
    <definedName name="__123Graph_DCHART5" localSheetId="19" hidden="1">#REF!</definedName>
    <definedName name="__123Graph_DCHART5" localSheetId="20" hidden="1">#REF!</definedName>
    <definedName name="__123Graph_DCHART5" localSheetId="21" hidden="1">#REF!</definedName>
    <definedName name="__123Graph_DCHART5" localSheetId="22"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localSheetId="30" hidden="1">#REF!</definedName>
    <definedName name="__123Graph_DCHART5" localSheetId="31" hidden="1">#REF!</definedName>
    <definedName name="__123Graph_DCHART5"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hidden="1">#REF!</definedName>
    <definedName name="__123Graph_FCHART4" localSheetId="17" hidden="1">#REF!</definedName>
    <definedName name="__123Graph_FCHART4" localSheetId="18" hidden="1">#REF!</definedName>
    <definedName name="__123Graph_FCHART4" localSheetId="19" hidden="1">#REF!</definedName>
    <definedName name="__123Graph_FCHART4" localSheetId="20" hidden="1">#REF!</definedName>
    <definedName name="__123Graph_FCHART4" localSheetId="21" hidden="1">#REF!</definedName>
    <definedName name="__123Graph_FCHART4" localSheetId="22"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localSheetId="30" hidden="1">#REF!</definedName>
    <definedName name="__123Graph_FCHART4" localSheetId="31" hidden="1">#REF!</definedName>
    <definedName name="__123Graph_FCHART4" hidden="1">#REF!</definedName>
    <definedName name="__123Graph_FCHART5" localSheetId="17" hidden="1">#REF!</definedName>
    <definedName name="__123Graph_FCHART5" localSheetId="18" hidden="1">#REF!</definedName>
    <definedName name="__123Graph_FCHART5" localSheetId="19" hidden="1">#REF!</definedName>
    <definedName name="__123Graph_FCHART5" localSheetId="20" hidden="1">#REF!</definedName>
    <definedName name="__123Graph_FCHART5" localSheetId="21" hidden="1">#REF!</definedName>
    <definedName name="__123Graph_FCHART5" localSheetId="22"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localSheetId="30" hidden="1">#REF!</definedName>
    <definedName name="__123Graph_FCHART5" localSheetId="31" hidden="1">#REF!</definedName>
    <definedName name="__123Graph_FCHART5"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hidden="1">#REF!</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2" hidden="1">{"Page_1",#N/A,FALSE,"BAD4Q98";"Page_2",#N/A,FALSE,"BAD4Q98";"Page_3",#N/A,FALSE,"BAD4Q98";"Page_4",#N/A,FALSE,"BAD4Q98";"Page_5",#N/A,FALSE,"BAD4Q98";"Page_6",#N/A,FALSE,"BAD4Q98";"Input_1",#N/A,FALSE,"BAD4Q98";"Input_2",#N/A,FALSE,"BAD4Q98"}</definedName>
    <definedName name="__Dec05" localSheetId="23" hidden="1">{"Page_1",#N/A,FALSE,"BAD4Q98";"Page_2",#N/A,FALSE,"BAD4Q98";"Page_3",#N/A,FALSE,"BAD4Q98";"Page_4",#N/A,FALSE,"BAD4Q98";"Page_5",#N/A,FALSE,"BAD4Q98";"Page_6",#N/A,FALSE,"BAD4Q98";"Input_1",#N/A,FALSE,"BAD4Q98";"Input_2",#N/A,FALSE,"BAD4Q98"}</definedName>
    <definedName name="__Dec05" localSheetId="2"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3"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7" hidden="1">{"Page_1",#N/A,FALSE,"BAD4Q98";"Page_2",#N/A,FALSE,"BAD4Q98";"Page_3",#N/A,FALSE,"BAD4Q98";"Page_4",#N/A,FALSE,"BAD4Q98";"Page_5",#N/A,FALSE,"BAD4Q98";"Page_6",#N/A,FALSE,"BAD4Q98";"Input_1",#N/A,FALSE,"BAD4Q98";"Input_2",#N/A,FALSE,"BAD4Q98"}</definedName>
    <definedName name="__Dec05" localSheetId="9" hidden="1">{"Page_1",#N/A,FALSE,"BAD4Q98";"Page_2",#N/A,FALSE,"BAD4Q98";"Page_3",#N/A,FALSE,"BAD4Q98";"Page_4",#N/A,FALSE,"BAD4Q98";"Page_5",#N/A,FALSE,"BAD4Q98";"Page_6",#N/A,FALSE,"BAD4Q98";"Input_1",#N/A,FALSE,"BAD4Q98";"Input_2",#N/A,FALSE,"BAD4Q98"}</definedName>
    <definedName name="__Dec05" localSheetId="13" hidden="1">{"Page_1",#N/A,FALSE,"BAD4Q98";"Page_2",#N/A,FALSE,"BAD4Q98";"Page_3",#N/A,FALSE,"BAD4Q98";"Page_4",#N/A,FALSE,"BAD4Q98";"Page_5",#N/A,FALSE,"BAD4Q98";"Page_6",#N/A,FALSE,"BAD4Q98";"Input_1",#N/A,FALSE,"BAD4Q98";"Input_2",#N/A,FALSE,"BAD4Q98"}</definedName>
    <definedName name="__Dec05" localSheetId="15"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Dec05" localSheetId="30" hidden="1">{"Page_1",#N/A,FALSE,"BAD4Q98";"Page_2",#N/A,FALSE,"BAD4Q98";"Page_3",#N/A,FALSE,"BAD4Q98";"Page_4",#N/A,FALSE,"BAD4Q98";"Page_5",#N/A,FALSE,"BAD4Q98";"Page_6",#N/A,FALSE,"BAD4Q98";"Input_1",#N/A,FALSE,"BAD4Q98";"Input_2",#N/A,FALSE,"BAD4Q98"}</definedName>
    <definedName name="__Dec05" localSheetId="31"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7">#REF!</definedName>
    <definedName name="__ExistingDescription" localSheetId="18">#REF!</definedName>
    <definedName name="__ExistingDescription" localSheetId="19">#REF!</definedName>
    <definedName name="__ExistingDescription" localSheetId="20">#REF!</definedName>
    <definedName name="__ExistingDescription" localSheetId="21">#REF!</definedName>
    <definedName name="__ExistingDescription" localSheetId="22">#REF!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 localSheetId="30">#REF!</definedName>
    <definedName name="__ExistingDescription" localSheetId="31">#REF!</definedName>
    <definedName name="__ExistingDescription">#REF!</definedName>
    <definedName name="__FDS_HYPERLINK_TOGGLE_STATE__" hidden="1">"ON"</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2" hidden="1">{"Page_1",#N/A,FALSE,"BAD4Q98";"Page_2",#N/A,FALSE,"BAD4Q98";"Page_3",#N/A,FALSE,"BAD4Q98";"Page_4",#N/A,FALSE,"BAD4Q98";"Page_5",#N/A,FALSE,"BAD4Q98";"Page_6",#N/A,FALSE,"BAD4Q98";"Input_1",#N/A,FALSE,"BAD4Q98";"Input_2",#N/A,FALSE,"BAD4Q98"}</definedName>
    <definedName name="__Jan09" localSheetId="23" hidden="1">{"Page_1",#N/A,FALSE,"BAD4Q98";"Page_2",#N/A,FALSE,"BAD4Q98";"Page_3",#N/A,FALSE,"BAD4Q98";"Page_4",#N/A,FALSE,"BAD4Q98";"Page_5",#N/A,FALSE,"BAD4Q98";"Page_6",#N/A,FALSE,"BAD4Q98";"Input_1",#N/A,FALSE,"BAD4Q98";"Input_2",#N/A,FALSE,"BAD4Q98"}</definedName>
    <definedName name="__Jan09" localSheetId="2"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3"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7" hidden="1">{"Page_1",#N/A,FALSE,"BAD4Q98";"Page_2",#N/A,FALSE,"BAD4Q98";"Page_3",#N/A,FALSE,"BAD4Q98";"Page_4",#N/A,FALSE,"BAD4Q98";"Page_5",#N/A,FALSE,"BAD4Q98";"Page_6",#N/A,FALSE,"BAD4Q98";"Input_1",#N/A,FALSE,"BAD4Q98";"Input_2",#N/A,FALSE,"BAD4Q98"}</definedName>
    <definedName name="__Jan09" localSheetId="9" hidden="1">{"Page_1",#N/A,FALSE,"BAD4Q98";"Page_2",#N/A,FALSE,"BAD4Q98";"Page_3",#N/A,FALSE,"BAD4Q98";"Page_4",#N/A,FALSE,"BAD4Q98";"Page_5",#N/A,FALSE,"BAD4Q98";"Page_6",#N/A,FALSE,"BAD4Q98";"Input_1",#N/A,FALSE,"BAD4Q98";"Input_2",#N/A,FALSE,"BAD4Q98"}</definedName>
    <definedName name="__Jan09" localSheetId="13" hidden="1">{"Page_1",#N/A,FALSE,"BAD4Q98";"Page_2",#N/A,FALSE,"BAD4Q98";"Page_3",#N/A,FALSE,"BAD4Q98";"Page_4",#N/A,FALSE,"BAD4Q98";"Page_5",#N/A,FALSE,"BAD4Q98";"Page_6",#N/A,FALSE,"BAD4Q98";"Input_1",#N/A,FALSE,"BAD4Q98";"Input_2",#N/A,FALSE,"BAD4Q98"}</definedName>
    <definedName name="__Jan09" localSheetId="15"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Jan09" localSheetId="30" hidden="1">{"Page_1",#N/A,FALSE,"BAD4Q98";"Page_2",#N/A,FALSE,"BAD4Q98";"Page_3",#N/A,FALSE,"BAD4Q98";"Page_4",#N/A,FALSE,"BAD4Q98";"Page_5",#N/A,FALSE,"BAD4Q98";"Page_6",#N/A,FALSE,"BAD4Q98";"Input_1",#N/A,FALSE,"BAD4Q98";"Input_2",#N/A,FALSE,"BAD4Q98"}</definedName>
    <definedName name="__Jan09" localSheetId="31"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21" hidden="1">{"2002Frcst","05Month",FALSE,"Frcst Format 2002"}</definedName>
    <definedName name="__May2007" localSheetId="22" hidden="1">{"2002Frcst","05Month",FALSE,"Frcst Format 2002"}</definedName>
    <definedName name="__May2007" localSheetId="23" hidden="1">{"2002Frcst","05Month",FALSE,"Frcst Format 2002"}</definedName>
    <definedName name="__May2007" localSheetId="2" hidden="1">{"2002Frcst","05Month",FALSE,"Frcst Format 2002"}</definedName>
    <definedName name="__May2007" localSheetId="16" hidden="1">{"2002Frcst","05Month",FALSE,"Frcst Format 2002"}</definedName>
    <definedName name="__May2007" localSheetId="3" hidden="1">{"2002Frcst","05Month",FALSE,"Frcst Format 2002"}</definedName>
    <definedName name="__May2007" localSheetId="4" hidden="1">{"2002Frcst","05Month",FALSE,"Frcst Format 2002"}</definedName>
    <definedName name="__May2007" localSheetId="7" hidden="1">{"2002Frcst","05Month",FALSE,"Frcst Format 2002"}</definedName>
    <definedName name="__May2007" localSheetId="9" hidden="1">{"2002Frcst","05Month",FALSE,"Frcst Format 2002"}</definedName>
    <definedName name="__May2007" localSheetId="13" hidden="1">{"2002Frcst","05Month",FALSE,"Frcst Format 2002"}</definedName>
    <definedName name="__May2007" localSheetId="15"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May2007" localSheetId="30" hidden="1">{"2002Frcst","05Month",FALSE,"Frcst Format 2002"}</definedName>
    <definedName name="__May2007" localSheetId="31" hidden="1">{"2002Frcst","05Month",FALSE,"Frcst Format 2002"}</definedName>
    <definedName name="__May2007" hidden="1">{"2002Frcst","05Month",FALSE,"Frcst Format 2002"}</definedName>
    <definedName name="__retro_description">#REF!</definedName>
    <definedName name="_1234Graph_B" localSheetId="17" hidden="1">#REF!</definedName>
    <definedName name="_1234Graph_B" localSheetId="18" hidden="1">#REF!</definedName>
    <definedName name="_1234Graph_B" localSheetId="19" hidden="1">#REF!</definedName>
    <definedName name="_1234Graph_B" localSheetId="20" hidden="1">#REF!</definedName>
    <definedName name="_1234Graph_B" localSheetId="21" hidden="1">#REF!</definedName>
    <definedName name="_1234Graph_B" localSheetId="22"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localSheetId="30" hidden="1">#REF!</definedName>
    <definedName name="_1234Graph_B" localSheetId="31" hidden="1">#REF!</definedName>
    <definedName name="_1234Graph_B" hidden="1">#REF!</definedName>
    <definedName name="_123Graph_CHART3" localSheetId="17" hidden="1">#REF!</definedName>
    <definedName name="_123Graph_CHART3" localSheetId="18" hidden="1">#REF!</definedName>
    <definedName name="_123Graph_CHART3" localSheetId="19" hidden="1">#REF!</definedName>
    <definedName name="_123Graph_CHART3" localSheetId="20" hidden="1">#REF!</definedName>
    <definedName name="_123Graph_CHART3" localSheetId="21" hidden="1">#REF!</definedName>
    <definedName name="_123Graph_CHART3" localSheetId="22"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localSheetId="30" hidden="1">#REF!</definedName>
    <definedName name="_123Graph_CHART3" localSheetId="31" hidden="1">#REF!</definedName>
    <definedName name="_123Graph_CHART3" hidden="1">#REF!</definedName>
    <definedName name="_1807" localSheetId="17">#REF!</definedName>
    <definedName name="_1807" localSheetId="18">#REF!</definedName>
    <definedName name="_1807" localSheetId="19">#REF!</definedName>
    <definedName name="_1807" localSheetId="20">#REF!</definedName>
    <definedName name="_1807" localSheetId="21">#REF!</definedName>
    <definedName name="_1807" localSheetId="22">#REF!</definedName>
    <definedName name="_1807" localSheetId="26">#REF!</definedName>
    <definedName name="_1807" localSheetId="27">#REF!</definedName>
    <definedName name="_1807" localSheetId="28">#REF!</definedName>
    <definedName name="_1807" localSheetId="29">#REF!</definedName>
    <definedName name="_1807" localSheetId="30">#REF!</definedName>
    <definedName name="_1807" localSheetId="31">#REF!</definedName>
    <definedName name="_1807">#REF!</definedName>
    <definedName name="_1808" localSheetId="17">#REF!</definedName>
    <definedName name="_1808" localSheetId="18">#REF!</definedName>
    <definedName name="_1808" localSheetId="19">#REF!</definedName>
    <definedName name="_1808" localSheetId="20">#REF!</definedName>
    <definedName name="_1808" localSheetId="21">#REF!</definedName>
    <definedName name="_1808" localSheetId="22">#REF!</definedName>
    <definedName name="_1808" localSheetId="26">#REF!</definedName>
    <definedName name="_1808" localSheetId="27">#REF!</definedName>
    <definedName name="_1808" localSheetId="28">#REF!</definedName>
    <definedName name="_1808" localSheetId="29">#REF!</definedName>
    <definedName name="_1808" localSheetId="30">#REF!</definedName>
    <definedName name="_1808" localSheetId="31">#REF!</definedName>
    <definedName name="_1808">#REF!</definedName>
    <definedName name="_1809" localSheetId="17">#REF!</definedName>
    <definedName name="_1809" localSheetId="18">#REF!</definedName>
    <definedName name="_1809" localSheetId="19">#REF!</definedName>
    <definedName name="_1809" localSheetId="20">#REF!</definedName>
    <definedName name="_1809" localSheetId="21">#REF!</definedName>
    <definedName name="_1809" localSheetId="22">#REF!</definedName>
    <definedName name="_1809" localSheetId="26">#REF!</definedName>
    <definedName name="_1809" localSheetId="27">#REF!</definedName>
    <definedName name="_1809" localSheetId="28">#REF!</definedName>
    <definedName name="_1809" localSheetId="29">#REF!</definedName>
    <definedName name="_1809" localSheetId="30">#REF!</definedName>
    <definedName name="_1809" localSheetId="31">#REF!</definedName>
    <definedName name="_1809">#REF!</definedName>
    <definedName name="_1810" localSheetId="17">#REF!</definedName>
    <definedName name="_1810" localSheetId="18">#REF!</definedName>
    <definedName name="_1810" localSheetId="19">#REF!</definedName>
    <definedName name="_1810" localSheetId="20">#REF!</definedName>
    <definedName name="_1810" localSheetId="21">#REF!</definedName>
    <definedName name="_1810" localSheetId="22">#REF!</definedName>
    <definedName name="_1810" localSheetId="26">#REF!</definedName>
    <definedName name="_1810" localSheetId="27">#REF!</definedName>
    <definedName name="_1810" localSheetId="28">#REF!</definedName>
    <definedName name="_1810" localSheetId="29">#REF!</definedName>
    <definedName name="_1810" localSheetId="30">#REF!</definedName>
    <definedName name="_1810" localSheetId="31">#REF!</definedName>
    <definedName name="_1810">#REF!</definedName>
    <definedName name="_1812" localSheetId="17">#REF!</definedName>
    <definedName name="_1812" localSheetId="18">#REF!</definedName>
    <definedName name="_1812" localSheetId="19">#REF!</definedName>
    <definedName name="_1812" localSheetId="20">#REF!</definedName>
    <definedName name="_1812" localSheetId="21">#REF!</definedName>
    <definedName name="_1812" localSheetId="22">#REF!</definedName>
    <definedName name="_1812" localSheetId="26">#REF!</definedName>
    <definedName name="_1812" localSheetId="27">#REF!</definedName>
    <definedName name="_1812" localSheetId="28">#REF!</definedName>
    <definedName name="_1812" localSheetId="29">#REF!</definedName>
    <definedName name="_1812" localSheetId="30">#REF!</definedName>
    <definedName name="_1812" localSheetId="31">#REF!</definedName>
    <definedName name="_1812">#REF!</definedName>
    <definedName name="_1818" localSheetId="17">#REF!</definedName>
    <definedName name="_1818" localSheetId="18">#REF!</definedName>
    <definedName name="_1818" localSheetId="19">#REF!</definedName>
    <definedName name="_1818" localSheetId="20">#REF!</definedName>
    <definedName name="_1818" localSheetId="21">#REF!</definedName>
    <definedName name="_1818" localSheetId="22">#REF!</definedName>
    <definedName name="_1818" localSheetId="26">#REF!</definedName>
    <definedName name="_1818" localSheetId="27">#REF!</definedName>
    <definedName name="_1818" localSheetId="28">#REF!</definedName>
    <definedName name="_1818" localSheetId="29">#REF!</definedName>
    <definedName name="_1818" localSheetId="30">#REF!</definedName>
    <definedName name="_1818" localSheetId="31">#REF!</definedName>
    <definedName name="_1818">#REF!</definedName>
    <definedName name="_1820" localSheetId="17">#REF!</definedName>
    <definedName name="_1820" localSheetId="18">#REF!</definedName>
    <definedName name="_1820" localSheetId="19">#REF!</definedName>
    <definedName name="_1820" localSheetId="20">#REF!</definedName>
    <definedName name="_1820" localSheetId="21">#REF!</definedName>
    <definedName name="_1820" localSheetId="22">#REF!</definedName>
    <definedName name="_1820" localSheetId="26">#REF!</definedName>
    <definedName name="_1820" localSheetId="27">#REF!</definedName>
    <definedName name="_1820" localSheetId="28">#REF!</definedName>
    <definedName name="_1820" localSheetId="29">#REF!</definedName>
    <definedName name="_1820" localSheetId="30">#REF!</definedName>
    <definedName name="_1820" localSheetId="31">#REF!</definedName>
    <definedName name="_1820">#REF!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 localSheetId="20">#REF!</definedName>
    <definedName name="_1st_Year_PSA_Replacement_Cost_in_2000" localSheetId="21">#REF!</definedName>
    <definedName name="_1st_Year_PSA_Replacement_Cost_in_2000" localSheetId="22">#REF!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 localSheetId="30">#REF!</definedName>
    <definedName name="_1st_Year_PSA_Replacement_Cost_in_2000" localSheetId="31">#REF!</definedName>
    <definedName name="_1st_Year_PSA_Replacement_Cost_in_2000">#REF!</definedName>
    <definedName name="_9000" localSheetId="17">#REF!</definedName>
    <definedName name="_9000" localSheetId="18">#REF!</definedName>
    <definedName name="_9000" localSheetId="19">#REF!</definedName>
    <definedName name="_9000" localSheetId="20">#REF!</definedName>
    <definedName name="_9000" localSheetId="21">#REF!</definedName>
    <definedName name="_9000" localSheetId="22">#REF!</definedName>
    <definedName name="_9000" localSheetId="26">#REF!</definedName>
    <definedName name="_9000" localSheetId="27">#REF!</definedName>
    <definedName name="_9000" localSheetId="28">#REF!</definedName>
    <definedName name="_9000" localSheetId="29">#REF!</definedName>
    <definedName name="_9000" localSheetId="30">#REF!</definedName>
    <definedName name="_9000" localSheetId="31">#REF!</definedName>
    <definedName name="_9000">#REF!</definedName>
    <definedName name="_9310" localSheetId="17">#REF!</definedName>
    <definedName name="_9310" localSheetId="18">#REF!</definedName>
    <definedName name="_9310" localSheetId="19">#REF!</definedName>
    <definedName name="_9310" localSheetId="20">#REF!</definedName>
    <definedName name="_9310" localSheetId="21">#REF!</definedName>
    <definedName name="_9310" localSheetId="22">#REF!</definedName>
    <definedName name="_9310" localSheetId="26">#REF!</definedName>
    <definedName name="_9310" localSheetId="27">#REF!</definedName>
    <definedName name="_9310" localSheetId="28">#REF!</definedName>
    <definedName name="_9310" localSheetId="29">#REF!</definedName>
    <definedName name="_9310" localSheetId="30">#REF!</definedName>
    <definedName name="_9310" localSheetId="31">#REF!</definedName>
    <definedName name="_9310">#REF!</definedName>
    <definedName name="_9325" localSheetId="17">#REF!</definedName>
    <definedName name="_9325" localSheetId="18">#REF!</definedName>
    <definedName name="_9325" localSheetId="19">#REF!</definedName>
    <definedName name="_9325" localSheetId="20">#REF!</definedName>
    <definedName name="_9325" localSheetId="21">#REF!</definedName>
    <definedName name="_9325" localSheetId="22">#REF!</definedName>
    <definedName name="_9325" localSheetId="26">#REF!</definedName>
    <definedName name="_9325" localSheetId="27">#REF!</definedName>
    <definedName name="_9325" localSheetId="28">#REF!</definedName>
    <definedName name="_9325" localSheetId="29">#REF!</definedName>
    <definedName name="_9325" localSheetId="30">#REF!</definedName>
    <definedName name="_9325" localSheetId="31">#REF!</definedName>
    <definedName name="_9325">#REF!</definedName>
    <definedName name="_9330" localSheetId="17">#REF!</definedName>
    <definedName name="_9330" localSheetId="18">#REF!</definedName>
    <definedName name="_9330" localSheetId="19">#REF!</definedName>
    <definedName name="_9330" localSheetId="20">#REF!</definedName>
    <definedName name="_9330" localSheetId="21">#REF!</definedName>
    <definedName name="_9330" localSheetId="22">#REF!</definedName>
    <definedName name="_9330" localSheetId="26">#REF!</definedName>
    <definedName name="_9330" localSheetId="27">#REF!</definedName>
    <definedName name="_9330" localSheetId="28">#REF!</definedName>
    <definedName name="_9330" localSheetId="29">#REF!</definedName>
    <definedName name="_9330" localSheetId="30">#REF!</definedName>
    <definedName name="_9330" localSheetId="31">#REF!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7">#REF!</definedName>
    <definedName name="_DAT2" localSheetId="18">#REF!</definedName>
    <definedName name="_DAT2" localSheetId="19">#REF!</definedName>
    <definedName name="_DAT2" localSheetId="20">#REF!</definedName>
    <definedName name="_DAT2" localSheetId="21">#REF!</definedName>
    <definedName name="_DAT2" localSheetId="22">#REF!</definedName>
    <definedName name="_DAT2" localSheetId="26">#REF!</definedName>
    <definedName name="_DAT2" localSheetId="27">#REF!</definedName>
    <definedName name="_DAT2" localSheetId="28">#REF!</definedName>
    <definedName name="_DAT2" localSheetId="29">#REF!</definedName>
    <definedName name="_DAT2" localSheetId="30">#REF!</definedName>
    <definedName name="_DAT2" localSheetId="31">#REF!</definedName>
    <definedName name="_DAT2">#REF!</definedName>
    <definedName name="_DAT3" localSheetId="17">#REF!</definedName>
    <definedName name="_DAT3" localSheetId="18">#REF!</definedName>
    <definedName name="_DAT3" localSheetId="19">#REF!</definedName>
    <definedName name="_DAT3" localSheetId="20">#REF!</definedName>
    <definedName name="_DAT3" localSheetId="21">#REF!</definedName>
    <definedName name="_DAT3" localSheetId="22">#REF!</definedName>
    <definedName name="_DAT3" localSheetId="26">#REF!</definedName>
    <definedName name="_DAT3" localSheetId="27">#REF!</definedName>
    <definedName name="_DAT3" localSheetId="28">#REF!</definedName>
    <definedName name="_DAT3" localSheetId="29">#REF!</definedName>
    <definedName name="_DAT3" localSheetId="30">#REF!</definedName>
    <definedName name="_DAT3" localSheetId="31">#REF!</definedName>
    <definedName name="_DAT3">#REF!</definedName>
    <definedName name="_DAT4" localSheetId="17">#REF!</definedName>
    <definedName name="_DAT4" localSheetId="18">#REF!</definedName>
    <definedName name="_DAT4" localSheetId="19">#REF!</definedName>
    <definedName name="_DAT4" localSheetId="20">#REF!</definedName>
    <definedName name="_DAT4" localSheetId="21">#REF!</definedName>
    <definedName name="_DAT4" localSheetId="22">#REF!</definedName>
    <definedName name="_DAT4" localSheetId="26">#REF!</definedName>
    <definedName name="_DAT4" localSheetId="27">#REF!</definedName>
    <definedName name="_DAT4" localSheetId="28">#REF!</definedName>
    <definedName name="_DAT4" localSheetId="29">#REF!</definedName>
    <definedName name="_DAT4" localSheetId="30">#REF!</definedName>
    <definedName name="_DAT4" localSheetId="31">#REF!</definedName>
    <definedName name="_DAT4">#REF!</definedName>
    <definedName name="_DAT5" localSheetId="17">#REF!</definedName>
    <definedName name="_DAT5" localSheetId="18">#REF!</definedName>
    <definedName name="_DAT5" localSheetId="19">#REF!</definedName>
    <definedName name="_DAT5" localSheetId="20">#REF!</definedName>
    <definedName name="_DAT5" localSheetId="21">#REF!</definedName>
    <definedName name="_DAT5" localSheetId="22">#REF!</definedName>
    <definedName name="_DAT5" localSheetId="26">#REF!</definedName>
    <definedName name="_DAT5" localSheetId="27">#REF!</definedName>
    <definedName name="_DAT5" localSheetId="28">#REF!</definedName>
    <definedName name="_DAT5" localSheetId="29">#REF!</definedName>
    <definedName name="_DAT5" localSheetId="30">#REF!</definedName>
    <definedName name="_DAT5" localSheetId="31">#REF!</definedName>
    <definedName name="_DAT5">#REF!</definedName>
    <definedName name="_DAT6" localSheetId="17">#REF!</definedName>
    <definedName name="_DAT6" localSheetId="18">#REF!</definedName>
    <definedName name="_DAT6" localSheetId="19">#REF!</definedName>
    <definedName name="_DAT6" localSheetId="20">#REF!</definedName>
    <definedName name="_DAT6" localSheetId="21">#REF!</definedName>
    <definedName name="_DAT6" localSheetId="22">#REF!</definedName>
    <definedName name="_DAT6" localSheetId="26">#REF!</definedName>
    <definedName name="_DAT6" localSheetId="27">#REF!</definedName>
    <definedName name="_DAT6" localSheetId="28">#REF!</definedName>
    <definedName name="_DAT6" localSheetId="29">#REF!</definedName>
    <definedName name="_DAT6" localSheetId="30">#REF!</definedName>
    <definedName name="_DAT6" localSheetId="31">#REF!</definedName>
    <definedName name="_DAT6">#REF!</definedName>
    <definedName name="_DAT7" localSheetId="17">#REF!</definedName>
    <definedName name="_DAT7" localSheetId="18">#REF!</definedName>
    <definedName name="_DAT7" localSheetId="19">#REF!</definedName>
    <definedName name="_DAT7" localSheetId="20">#REF!</definedName>
    <definedName name="_DAT7" localSheetId="21">#REF!</definedName>
    <definedName name="_DAT7" localSheetId="22">#REF!</definedName>
    <definedName name="_DAT7" localSheetId="26">#REF!</definedName>
    <definedName name="_DAT7" localSheetId="27">#REF!</definedName>
    <definedName name="_DAT7" localSheetId="28">#REF!</definedName>
    <definedName name="_DAT7" localSheetId="29">#REF!</definedName>
    <definedName name="_DAT7" localSheetId="30">#REF!</definedName>
    <definedName name="_DAT7" localSheetId="31">#REF!</definedName>
    <definedName name="_DAT7">#REF!</definedName>
    <definedName name="_DAT8" localSheetId="17">#REF!</definedName>
    <definedName name="_DAT8" localSheetId="18">#REF!</definedName>
    <definedName name="_DAT8" localSheetId="19">#REF!</definedName>
    <definedName name="_DAT8" localSheetId="20">#REF!</definedName>
    <definedName name="_DAT8" localSheetId="21">#REF!</definedName>
    <definedName name="_DAT8" localSheetId="22">#REF!</definedName>
    <definedName name="_DAT8" localSheetId="26">#REF!</definedName>
    <definedName name="_DAT8" localSheetId="27">#REF!</definedName>
    <definedName name="_DAT8" localSheetId="28">#REF!</definedName>
    <definedName name="_DAT8" localSheetId="29">#REF!</definedName>
    <definedName name="_DAT8" localSheetId="30">#REF!</definedName>
    <definedName name="_DAT8" localSheetId="31">#REF!</definedName>
    <definedName name="_DAT8">#REF!</definedName>
    <definedName name="_DAT9" localSheetId="17">#REF!</definedName>
    <definedName name="_DAT9" localSheetId="18">#REF!</definedName>
    <definedName name="_DAT9" localSheetId="19">#REF!</definedName>
    <definedName name="_DAT9" localSheetId="20">#REF!</definedName>
    <definedName name="_DAT9" localSheetId="21">#REF!</definedName>
    <definedName name="_DAT9" localSheetId="22">#REF!</definedName>
    <definedName name="_DAT9" localSheetId="26">#REF!</definedName>
    <definedName name="_DAT9" localSheetId="27">#REF!</definedName>
    <definedName name="_DAT9" localSheetId="28">#REF!</definedName>
    <definedName name="_DAT9" localSheetId="29">#REF!</definedName>
    <definedName name="_DAT9" localSheetId="30">#REF!</definedName>
    <definedName name="_DAT9" localSheetId="31">#REF!</definedName>
    <definedName name="_DAT9">#REF!</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2" hidden="1">{"Page_1",#N/A,FALSE,"BAD4Q98";"Page_2",#N/A,FALSE,"BAD4Q98";"Page_3",#N/A,FALSE,"BAD4Q98";"Page_4",#N/A,FALSE,"BAD4Q98";"Page_5",#N/A,FALSE,"BAD4Q98";"Page_6",#N/A,FALSE,"BAD4Q98";"Input_1",#N/A,FALSE,"BAD4Q98";"Input_2",#N/A,FALSE,"BAD4Q98"}</definedName>
    <definedName name="_Dec05" localSheetId="23" hidden="1">{"Page_1",#N/A,FALSE,"BAD4Q98";"Page_2",#N/A,FALSE,"BAD4Q98";"Page_3",#N/A,FALSE,"BAD4Q98";"Page_4",#N/A,FALSE,"BAD4Q98";"Page_5",#N/A,FALSE,"BAD4Q98";"Page_6",#N/A,FALSE,"BAD4Q98";"Input_1",#N/A,FALSE,"BAD4Q98";"Input_2",#N/A,FALSE,"BAD4Q98"}</definedName>
    <definedName name="_Dec05" localSheetId="2"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3"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7" hidden="1">{"Page_1",#N/A,FALSE,"BAD4Q98";"Page_2",#N/A,FALSE,"BAD4Q98";"Page_3",#N/A,FALSE,"BAD4Q98";"Page_4",#N/A,FALSE,"BAD4Q98";"Page_5",#N/A,FALSE,"BAD4Q98";"Page_6",#N/A,FALSE,"BAD4Q98";"Input_1",#N/A,FALSE,"BAD4Q98";"Input_2",#N/A,FALSE,"BAD4Q98"}</definedName>
    <definedName name="_Dec05" localSheetId="9" hidden="1">{"Page_1",#N/A,FALSE,"BAD4Q98";"Page_2",#N/A,FALSE,"BAD4Q98";"Page_3",#N/A,FALSE,"BAD4Q98";"Page_4",#N/A,FALSE,"BAD4Q98";"Page_5",#N/A,FALSE,"BAD4Q98";"Page_6",#N/A,FALSE,"BAD4Q98";"Input_1",#N/A,FALSE,"BAD4Q98";"Input_2",#N/A,FALSE,"BAD4Q98"}</definedName>
    <definedName name="_Dec05" localSheetId="13" hidden="1">{"Page_1",#N/A,FALSE,"BAD4Q98";"Page_2",#N/A,FALSE,"BAD4Q98";"Page_3",#N/A,FALSE,"BAD4Q98";"Page_4",#N/A,FALSE,"BAD4Q98";"Page_5",#N/A,FALSE,"BAD4Q98";"Page_6",#N/A,FALSE,"BAD4Q98";"Input_1",#N/A,FALSE,"BAD4Q98";"Input_2",#N/A,FALSE,"BAD4Q98"}</definedName>
    <definedName name="_Dec05" localSheetId="15"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Dec05" localSheetId="30" hidden="1">{"Page_1",#N/A,FALSE,"BAD4Q98";"Page_2",#N/A,FALSE,"BAD4Q98";"Page_3",#N/A,FALSE,"BAD4Q98";"Page_4",#N/A,FALSE,"BAD4Q98";"Page_5",#N/A,FALSE,"BAD4Q98";"Page_6",#N/A,FALSE,"BAD4Q98";"Input_1",#N/A,FALSE,"BAD4Q98";"Input_2",#N/A,FALSE,"BAD4Q98"}</definedName>
    <definedName name="_Dec05" localSheetId="31"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 localSheetId="2">#REF!</definedName>
    <definedName name="_ERF415" localSheetId="16">#REF!</definedName>
    <definedName name="_ERF415" localSheetId="7">#REF!</definedName>
    <definedName name="_ERF415" localSheetId="9">#REF!</definedName>
    <definedName name="_ERF415" localSheetId="13">#REF!</definedName>
    <definedName name="_ERF415">[1]Factors!$AW$13:$BA$114</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localSheetId="7"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hidden="1">#REF!</definedName>
    <definedName name="_xlnm._FilterDatabase" localSheetId="20" hidden="1">'CARE Table 4'!$A$6:$S$6</definedName>
    <definedName name="_xlnm._FilterDatabase" localSheetId="2" hidden="1">'ESA Table 1'!$A$38:$M$40</definedName>
    <definedName name="_xlnm._FilterDatabase" localSheetId="3" hidden="1">'ESA Table 2'!$A$7:$S$95</definedName>
    <definedName name="_xlnm._FilterDatabase" localSheetId="13" hidden="1">'ESA Table 7'!$A$169:$Q$223</definedName>
    <definedName name="_xlnm._FilterDatabase" localSheetId="29" hidden="1">'FERA Table 4'!$A$5:$S$5</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2" hidden="1">{"Page_1",#N/A,FALSE,"BAD4Q98";"Page_2",#N/A,FALSE,"BAD4Q98";"Page_3",#N/A,FALSE,"BAD4Q98";"Page_4",#N/A,FALSE,"BAD4Q98";"Page_5",#N/A,FALSE,"BAD4Q98";"Page_6",#N/A,FALSE,"BAD4Q98";"Input_1",#N/A,FALSE,"BAD4Q98";"Input_2",#N/A,FALSE,"BAD4Q98"}</definedName>
    <definedName name="_Jan09" localSheetId="23" hidden="1">{"Page_1",#N/A,FALSE,"BAD4Q98";"Page_2",#N/A,FALSE,"BAD4Q98";"Page_3",#N/A,FALSE,"BAD4Q98";"Page_4",#N/A,FALSE,"BAD4Q98";"Page_5",#N/A,FALSE,"BAD4Q98";"Page_6",#N/A,FALSE,"BAD4Q98";"Input_1",#N/A,FALSE,"BAD4Q98";"Input_2",#N/A,FALSE,"BAD4Q98"}</definedName>
    <definedName name="_Jan09" localSheetId="2"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3"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7" hidden="1">{"Page_1",#N/A,FALSE,"BAD4Q98";"Page_2",#N/A,FALSE,"BAD4Q98";"Page_3",#N/A,FALSE,"BAD4Q98";"Page_4",#N/A,FALSE,"BAD4Q98";"Page_5",#N/A,FALSE,"BAD4Q98";"Page_6",#N/A,FALSE,"BAD4Q98";"Input_1",#N/A,FALSE,"BAD4Q98";"Input_2",#N/A,FALSE,"BAD4Q98"}</definedName>
    <definedName name="_Jan09" localSheetId="9" hidden="1">{"Page_1",#N/A,FALSE,"BAD4Q98";"Page_2",#N/A,FALSE,"BAD4Q98";"Page_3",#N/A,FALSE,"BAD4Q98";"Page_4",#N/A,FALSE,"BAD4Q98";"Page_5",#N/A,FALSE,"BAD4Q98";"Page_6",#N/A,FALSE,"BAD4Q98";"Input_1",#N/A,FALSE,"BAD4Q98";"Input_2",#N/A,FALSE,"BAD4Q98"}</definedName>
    <definedName name="_Jan09" localSheetId="13" hidden="1">{"Page_1",#N/A,FALSE,"BAD4Q98";"Page_2",#N/A,FALSE,"BAD4Q98";"Page_3",#N/A,FALSE,"BAD4Q98";"Page_4",#N/A,FALSE,"BAD4Q98";"Page_5",#N/A,FALSE,"BAD4Q98";"Page_6",#N/A,FALSE,"BAD4Q98";"Input_1",#N/A,FALSE,"BAD4Q98";"Input_2",#N/A,FALSE,"BAD4Q98"}</definedName>
    <definedName name="_Jan09" localSheetId="15"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Jan09" localSheetId="30" hidden="1">{"Page_1",#N/A,FALSE,"BAD4Q98";"Page_2",#N/A,FALSE,"BAD4Q98";"Page_3",#N/A,FALSE,"BAD4Q98";"Page_4",#N/A,FALSE,"BAD4Q98";"Page_5",#N/A,FALSE,"BAD4Q98";"Page_6",#N/A,FALSE,"BAD4Q98";"Input_1",#N/A,FALSE,"BAD4Q98";"Input_2",#N/A,FALSE,"BAD4Q98"}</definedName>
    <definedName name="_Jan09" localSheetId="31"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hidden="1">#REF!</definedName>
    <definedName name="_Key2" localSheetId="17" hidden="1">#REF!</definedName>
    <definedName name="_Key2" localSheetId="18" hidden="1">#REF!</definedName>
    <definedName name="_Key2" localSheetId="19" hidden="1">#REF!</definedName>
    <definedName name="_Key2" localSheetId="20" hidden="1">#REF!</definedName>
    <definedName name="_Key2" localSheetId="21" hidden="1">#REF!</definedName>
    <definedName name="_Key2" localSheetId="22"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hidden="1">#REF!</definedName>
    <definedName name="_MatInverse_In" localSheetId="17" hidden="1">#REF!</definedName>
    <definedName name="_MatInverse_In" localSheetId="18" hidden="1">#REF!</definedName>
    <definedName name="_MatInverse_In" localSheetId="19" hidden="1">#REF!</definedName>
    <definedName name="_MatInverse_In" localSheetId="20" hidden="1">#REF!</definedName>
    <definedName name="_MatInverse_In" localSheetId="21" hidden="1">#REF!</definedName>
    <definedName name="_MatInverse_In" localSheetId="22"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localSheetId="30" hidden="1">#REF!</definedName>
    <definedName name="_MatInverse_In" localSheetId="31" hidden="1">#REF!</definedName>
    <definedName name="_MatInverse_In" hidden="1">#REF!</definedName>
    <definedName name="_MatMult_A" localSheetId="17" hidden="1">#REF!</definedName>
    <definedName name="_MatMult_A" localSheetId="18" hidden="1">#REF!</definedName>
    <definedName name="_MatMult_A" localSheetId="19" hidden="1">#REF!</definedName>
    <definedName name="_MatMult_A" localSheetId="20" hidden="1">#REF!</definedName>
    <definedName name="_MatMult_A" localSheetId="21" hidden="1">#REF!</definedName>
    <definedName name="_MatMult_A" localSheetId="22"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localSheetId="30" hidden="1">#REF!</definedName>
    <definedName name="_MatMult_A" localSheetId="31" hidden="1">#REF!</definedName>
    <definedName name="_MatMult_A" hidden="1">#REF!</definedName>
    <definedName name="_MatMult_AxB" localSheetId="17" hidden="1">#REF!</definedName>
    <definedName name="_MatMult_AxB" localSheetId="18" hidden="1">#REF!</definedName>
    <definedName name="_MatMult_AxB" localSheetId="19" hidden="1">#REF!</definedName>
    <definedName name="_MatMult_AxB" localSheetId="20" hidden="1">#REF!</definedName>
    <definedName name="_MatMult_AxB" localSheetId="21" hidden="1">#REF!</definedName>
    <definedName name="_MatMult_AxB" localSheetId="22"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localSheetId="30" hidden="1">#REF!</definedName>
    <definedName name="_MatMult_AxB" localSheetId="31" hidden="1">#REF!</definedName>
    <definedName name="_MatMult_AxB" hidden="1">#REF!</definedName>
    <definedName name="_MatMult_B" localSheetId="17" hidden="1">#REF!</definedName>
    <definedName name="_MatMult_B" localSheetId="18" hidden="1">#REF!</definedName>
    <definedName name="_MatMult_B" localSheetId="19" hidden="1">#REF!</definedName>
    <definedName name="_MatMult_B" localSheetId="20" hidden="1">#REF!</definedName>
    <definedName name="_MatMult_B" localSheetId="21" hidden="1">#REF!</definedName>
    <definedName name="_MatMult_B" localSheetId="22"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localSheetId="30" hidden="1">#REF!</definedName>
    <definedName name="_MatMult_B" localSheetId="31" hidden="1">#REF!</definedName>
    <definedName name="_MatMult_B" hidden="1">#REF!</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21" hidden="1">{"2002Frcst","05Month",FALSE,"Frcst Format 2002"}</definedName>
    <definedName name="_May2007" localSheetId="22" hidden="1">{"2002Frcst","05Month",FALSE,"Frcst Format 2002"}</definedName>
    <definedName name="_May2007" localSheetId="23" hidden="1">{"2002Frcst","05Month",FALSE,"Frcst Format 2002"}</definedName>
    <definedName name="_May2007" localSheetId="2" hidden="1">{"2002Frcst","05Month",FALSE,"Frcst Format 2002"}</definedName>
    <definedName name="_May2007" localSheetId="16" hidden="1">{"2002Frcst","05Month",FALSE,"Frcst Format 2002"}</definedName>
    <definedName name="_May2007" localSheetId="3" hidden="1">{"2002Frcst","05Month",FALSE,"Frcst Format 2002"}</definedName>
    <definedName name="_May2007" localSheetId="4" hidden="1">{"2002Frcst","05Month",FALSE,"Frcst Format 2002"}</definedName>
    <definedName name="_May2007" localSheetId="7" hidden="1">{"2002Frcst","05Month",FALSE,"Frcst Format 2002"}</definedName>
    <definedName name="_May2007" localSheetId="9" hidden="1">{"2002Frcst","05Month",FALSE,"Frcst Format 2002"}</definedName>
    <definedName name="_May2007" localSheetId="13" hidden="1">{"2002Frcst","05Month",FALSE,"Frcst Format 2002"}</definedName>
    <definedName name="_May2007" localSheetId="15"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May2007" localSheetId="30" hidden="1">{"2002Frcst","05Month",FALSE,"Frcst Format 2002"}</definedName>
    <definedName name="_May2007" localSheetId="31" hidden="1">{"2002Frcst","05Month",FALSE,"Frcst Format 2002"}</definedName>
    <definedName name="_May2007" hidden="1">{"2002Frcst","05Month",FALSE,"Frcst Format 2002"}</definedName>
    <definedName name="_Order1" hidden="1">255</definedName>
    <definedName name="_Order2" hidden="1">255</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2"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localSheetId="30" hidden="1">#REF!</definedName>
    <definedName name="_Parse_In" localSheetId="31" hidden="1">#REF!</definedName>
    <definedName name="_Parse_In"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localSheetId="30" hidden="1">#REF!</definedName>
    <definedName name="_Parse_Out" localSheetId="31" hidden="1">#REF!</definedName>
    <definedName name="_Parse_Out" hidden="1">#REF!</definedName>
    <definedName name="_PG1" localSheetId="17">#REF!</definedName>
    <definedName name="_PG1" localSheetId="18">#REF!</definedName>
    <definedName name="_PG1" localSheetId="19">#REF!</definedName>
    <definedName name="_PG1" localSheetId="20">#REF!</definedName>
    <definedName name="_PG1" localSheetId="21">#REF!</definedName>
    <definedName name="_PG1" localSheetId="22">#REF!</definedName>
    <definedName name="_PG1" localSheetId="26">#REF!</definedName>
    <definedName name="_PG1" localSheetId="27">#REF!</definedName>
    <definedName name="_PG1" localSheetId="28">#REF!</definedName>
    <definedName name="_PG1" localSheetId="29">#REF!</definedName>
    <definedName name="_PG1" localSheetId="30">#REF!</definedName>
    <definedName name="_PG1" localSheetId="31">#REF!</definedName>
    <definedName name="_PG1">#REF!</definedName>
    <definedName name="_REC90" localSheetId="17">#REF!</definedName>
    <definedName name="_REC90" localSheetId="18">#REF!</definedName>
    <definedName name="_REC90" localSheetId="19">#REF!</definedName>
    <definedName name="_REC90" localSheetId="20">#REF!</definedName>
    <definedName name="_REC90" localSheetId="21">#REF!</definedName>
    <definedName name="_REC90" localSheetId="22">#REF!</definedName>
    <definedName name="_REC90" localSheetId="26">#REF!</definedName>
    <definedName name="_REC90" localSheetId="27">#REF!</definedName>
    <definedName name="_REC90" localSheetId="28">#REF!</definedName>
    <definedName name="_REC90" localSheetId="29">#REF!</definedName>
    <definedName name="_REC90" localSheetId="30">#REF!</definedName>
    <definedName name="_REC90" localSheetId="31">#REF!</definedName>
    <definedName name="_REC90">#REF!</definedName>
    <definedName name="_REC92" localSheetId="17">#REF!</definedName>
    <definedName name="_REC92" localSheetId="18">#REF!</definedName>
    <definedName name="_REC92" localSheetId="19">#REF!</definedName>
    <definedName name="_REC92" localSheetId="20">#REF!</definedName>
    <definedName name="_REC92" localSheetId="21">#REF!</definedName>
    <definedName name="_REC92" localSheetId="22">#REF!</definedName>
    <definedName name="_REC92" localSheetId="26">#REF!</definedName>
    <definedName name="_REC92" localSheetId="27">#REF!</definedName>
    <definedName name="_REC92" localSheetId="28">#REF!</definedName>
    <definedName name="_REC92" localSheetId="29">#REF!</definedName>
    <definedName name="_REC92" localSheetId="30">#REF!</definedName>
    <definedName name="_REC92" localSheetId="31">#REF!</definedName>
    <definedName name="_REC92">#REF!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21" hidden="1">#REF!</definedName>
    <definedName name="_Regression_Y" localSheetId="22"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hidden="1">#REF!</definedName>
    <definedName name="_Table1_In1" localSheetId="17" hidden="1">#REF!</definedName>
    <definedName name="_Table1_In1" localSheetId="18" hidden="1">#REF!</definedName>
    <definedName name="_Table1_In1" localSheetId="19" hidden="1">#REF!</definedName>
    <definedName name="_Table1_In1" localSheetId="20" hidden="1">#REF!</definedName>
    <definedName name="_Table1_In1" localSheetId="21" hidden="1">#REF!</definedName>
    <definedName name="_Table1_In1" localSheetId="22"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localSheetId="30" hidden="1">#REF!</definedName>
    <definedName name="_Table1_In1" localSheetId="31" hidden="1">#REF!</definedName>
    <definedName name="_Table1_In1" hidden="1">#REF!</definedName>
    <definedName name="_Table1_Out" localSheetId="17" hidden="1">#REF!</definedName>
    <definedName name="_Table1_Out" localSheetId="18" hidden="1">#REF!</definedName>
    <definedName name="_Table1_Out" localSheetId="19" hidden="1">#REF!</definedName>
    <definedName name="_Table1_Out" localSheetId="20" hidden="1">#REF!</definedName>
    <definedName name="_Table1_Out" localSheetId="21" hidden="1">#REF!</definedName>
    <definedName name="_Table1_Out" localSheetId="22"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localSheetId="30" hidden="1">#REF!</definedName>
    <definedName name="_Table1_Out" localSheetId="31" hidden="1">#REF!</definedName>
    <definedName name="_Table1_Out" hidden="1">#REF!</definedName>
    <definedName name="_Table2_Out" localSheetId="17" hidden="1">#REF!</definedName>
    <definedName name="_Table2_Out" localSheetId="18" hidden="1">#REF!</definedName>
    <definedName name="_Table2_Out" localSheetId="19" hidden="1">#REF!</definedName>
    <definedName name="_Table2_Out" localSheetId="20" hidden="1">#REF!</definedName>
    <definedName name="_Table2_Out" localSheetId="21" hidden="1">#REF!</definedName>
    <definedName name="_Table2_Out" localSheetId="22"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localSheetId="30" hidden="1">#REF!</definedName>
    <definedName name="_Table2_Out" localSheetId="31" hidden="1">#REF!</definedName>
    <definedName name="_Table2_Out" hidden="1">#REF!</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21" hidden="1">{"SourcesUses",#N/A,TRUE,"CFMODEL";"TransOverview",#N/A,TRUE,"CFMODEL"}</definedName>
    <definedName name="_w2" localSheetId="22" hidden="1">{"SourcesUses",#N/A,TRUE,"CFMODEL";"TransOverview",#N/A,TRUE,"CFMODEL"}</definedName>
    <definedName name="_w2" localSheetId="23" hidden="1">{"SourcesUses",#N/A,TRUE,"CFMODEL";"TransOverview",#N/A,TRUE,"CFMODEL"}</definedName>
    <definedName name="_w2" localSheetId="2" hidden="1">{"SourcesUses",#N/A,TRUE,"CFMODEL";"TransOverview",#N/A,TRUE,"CFMODEL"}</definedName>
    <definedName name="_w2" localSheetId="16" hidden="1">{"SourcesUses",#N/A,TRUE,"CFMODEL";"TransOverview",#N/A,TRUE,"CFMODEL"}</definedName>
    <definedName name="_w2" localSheetId="3" hidden="1">{"SourcesUses",#N/A,TRUE,"CFMODEL";"TransOverview",#N/A,TRUE,"CFMODEL"}</definedName>
    <definedName name="_w2" localSheetId="4" hidden="1">{"SourcesUses",#N/A,TRUE,"CFMODEL";"TransOverview",#N/A,TRUE,"CFMODEL"}</definedName>
    <definedName name="_w2" localSheetId="7" hidden="1">{"SourcesUses",#N/A,TRUE,"CFMODEL";"TransOverview",#N/A,TRUE,"CFMODEL"}</definedName>
    <definedName name="_w2" localSheetId="9" hidden="1">{"SourcesUses",#N/A,TRUE,"CFMODEL";"TransOverview",#N/A,TRUE,"CFMODEL"}</definedName>
    <definedName name="_w2" localSheetId="13" hidden="1">{"SourcesUses",#N/A,TRUE,"CFMODEL";"TransOverview",#N/A,TRUE,"CFMODEL"}</definedName>
    <definedName name="_w2" localSheetId="15"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_w2" localSheetId="30" hidden="1">{"SourcesUses",#N/A,TRUE,"CFMODEL";"TransOverview",#N/A,TRUE,"CFMODEL"}</definedName>
    <definedName name="_w2" localSheetId="31" hidden="1">{"SourcesUses",#N/A,TRUE,"CFMODEL";"TransOverview",#N/A,TRUE,"CFMODEL"}</definedName>
    <definedName name="_w2" hidden="1">{"SourcesUses",#N/A,TRUE,"CFMODEL";"TransOverview",#N/A,TRUE,"CFMODEL"}</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2" hidden="1">{"Page_1",#N/A,FALSE,"BAD4Q98";"Page_2",#N/A,FALSE,"BAD4Q98";"Page_3",#N/A,FALSE,"BAD4Q98";"Page_4",#N/A,FALSE,"BAD4Q98";"Page_5",#N/A,FALSE,"BAD4Q98";"Page_6",#N/A,FALSE,"BAD4Q98";"Input_1",#N/A,FALSE,"BAD4Q98";"Input_2",#N/A,FALSE,"BAD4Q98"}</definedName>
    <definedName name="a" localSheetId="23" hidden="1">{"Page_1",#N/A,FALSE,"BAD4Q98";"Page_2",#N/A,FALSE,"BAD4Q98";"Page_3",#N/A,FALSE,"BAD4Q98";"Page_4",#N/A,FALSE,"BAD4Q98";"Page_5",#N/A,FALSE,"BAD4Q98";"Page_6",#N/A,FALSE,"BAD4Q98";"Input_1",#N/A,FALSE,"BAD4Q98";"Input_2",#N/A,FALSE,"BAD4Q98"}</definedName>
    <definedName name="a" localSheetId="2"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3"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7" hidden="1">{"Page_1",#N/A,FALSE,"BAD4Q98";"Page_2",#N/A,FALSE,"BAD4Q98";"Page_3",#N/A,FALSE,"BAD4Q98";"Page_4",#N/A,FALSE,"BAD4Q98";"Page_5",#N/A,FALSE,"BAD4Q98";"Page_6",#N/A,FALSE,"BAD4Q98";"Input_1",#N/A,FALSE,"BAD4Q98";"Input_2",#N/A,FALSE,"BAD4Q98"}</definedName>
    <definedName name="a" localSheetId="9" hidden="1">{"Page_1",#N/A,FALSE,"BAD4Q98";"Page_2",#N/A,FALSE,"BAD4Q98";"Page_3",#N/A,FALSE,"BAD4Q98";"Page_4",#N/A,FALSE,"BAD4Q98";"Page_5",#N/A,FALSE,"BAD4Q98";"Page_6",#N/A,FALSE,"BAD4Q98";"Input_1",#N/A,FALSE,"BAD4Q98";"Input_2",#N/A,FALSE,"BAD4Q98"}</definedName>
    <definedName name="a" localSheetId="13" hidden="1">{"Page_1",#N/A,FALSE,"BAD4Q98";"Page_2",#N/A,FALSE,"BAD4Q98";"Page_3",#N/A,FALSE,"BAD4Q98";"Page_4",#N/A,FALSE,"BAD4Q98";"Page_5",#N/A,FALSE,"BAD4Q98";"Page_6",#N/A,FALSE,"BAD4Q98";"Input_1",#N/A,FALSE,"BAD4Q98";"Input_2",#N/A,FALSE,"BAD4Q98"}</definedName>
    <definedName name="a" localSheetId="15"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 localSheetId="30" hidden="1">{"Page_1",#N/A,FALSE,"BAD4Q98";"Page_2",#N/A,FALSE,"BAD4Q98";"Page_3",#N/A,FALSE,"BAD4Q98";"Page_4",#N/A,FALSE,"BAD4Q98";"Page_5",#N/A,FALSE,"BAD4Q98";"Page_6",#N/A,FALSE,"BAD4Q98";"Input_1",#N/A,FALSE,"BAD4Q98";"Input_2",#N/A,FALSE,"BAD4Q98"}</definedName>
    <definedName name="a" localSheetId="31"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21" hidden="1">{"Income Statement",#N/A,FALSE,"CFMODEL";"Balance Sheet",#N/A,FALSE,"CFMODEL"}</definedName>
    <definedName name="aaa" localSheetId="22" hidden="1">{"Income Statement",#N/A,FALSE,"CFMODEL";"Balance Sheet",#N/A,FALSE,"CFMODEL"}</definedName>
    <definedName name="aaa" localSheetId="23" hidden="1">{"Income Statement",#N/A,FALSE,"CFMODEL";"Balance Sheet",#N/A,FALSE,"CFMODEL"}</definedName>
    <definedName name="aaa" localSheetId="2" hidden="1">{"Income Statement",#N/A,FALSE,"CFMODEL";"Balance Sheet",#N/A,FALSE,"CFMODEL"}</definedName>
    <definedName name="aaa" localSheetId="16" hidden="1">{"Income Statement",#N/A,FALSE,"CFMODEL";"Balance Sheet",#N/A,FALSE,"CFMODEL"}</definedName>
    <definedName name="aaa" localSheetId="3" hidden="1">{"Income Statement",#N/A,FALSE,"CFMODEL";"Balance Sheet",#N/A,FALSE,"CFMODEL"}</definedName>
    <definedName name="aaa" localSheetId="4" hidden="1">{"Income Statement",#N/A,FALSE,"CFMODEL";"Balance Sheet",#N/A,FALSE,"CFMODEL"}</definedName>
    <definedName name="aaa" localSheetId="7" hidden="1">{"Income Statement",#N/A,FALSE,"CFMODEL";"Balance Sheet",#N/A,FALSE,"CFMODEL"}</definedName>
    <definedName name="aaa" localSheetId="9" hidden="1">{"Income Statement",#N/A,FALSE,"CFMODEL";"Balance Sheet",#N/A,FALSE,"CFMODEL"}</definedName>
    <definedName name="aaa" localSheetId="13" hidden="1">{"Income Statement",#N/A,FALSE,"CFMODEL";"Balance Sheet",#N/A,FALSE,"CFMODEL"}</definedName>
    <definedName name="aaa" localSheetId="15"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 localSheetId="30" hidden="1">{"Income Statement",#N/A,FALSE,"CFMODEL";"Balance Sheet",#N/A,FALSE,"CFMODEL"}</definedName>
    <definedName name="aaa" localSheetId="31" hidden="1">{"Income Statement",#N/A,FALSE,"CFMODEL";"Balance Sheet",#N/A,FALSE,"CFMODEL"}</definedName>
    <definedName name="aaa" hidden="1">{"Income Statement",#N/A,FALSE,"CFMODEL";"Balance Sheet",#N/A,FALSE,"CFMODEL"}</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21" hidden="1">{"SourcesUses",#N/A,TRUE,"FundsFlow";"TransOverview",#N/A,TRUE,"FundsFlow"}</definedName>
    <definedName name="aaaa" localSheetId="22" hidden="1">{"SourcesUses",#N/A,TRUE,"FundsFlow";"TransOverview",#N/A,TRUE,"FundsFlow"}</definedName>
    <definedName name="aaaa" localSheetId="23" hidden="1">{"SourcesUses",#N/A,TRUE,"FundsFlow";"TransOverview",#N/A,TRUE,"FundsFlow"}</definedName>
    <definedName name="aaaa" localSheetId="2" hidden="1">{"SourcesUses",#N/A,TRUE,"FundsFlow";"TransOverview",#N/A,TRUE,"FundsFlow"}</definedName>
    <definedName name="aaaa" localSheetId="16" hidden="1">{"SourcesUses",#N/A,TRUE,"FundsFlow";"TransOverview",#N/A,TRUE,"FundsFlow"}</definedName>
    <definedName name="aaaa" localSheetId="3" hidden="1">{"SourcesUses",#N/A,TRUE,"FundsFlow";"TransOverview",#N/A,TRUE,"FundsFlow"}</definedName>
    <definedName name="aaaa" localSheetId="4" hidden="1">{"SourcesUses",#N/A,TRUE,"FundsFlow";"TransOverview",#N/A,TRUE,"FundsFlow"}</definedName>
    <definedName name="aaaa" localSheetId="7" hidden="1">{"SourcesUses",#N/A,TRUE,"FundsFlow";"TransOverview",#N/A,TRUE,"FundsFlow"}</definedName>
    <definedName name="aaaa" localSheetId="9" hidden="1">{"SourcesUses",#N/A,TRUE,"FundsFlow";"TransOverview",#N/A,TRUE,"FundsFlow"}</definedName>
    <definedName name="aaaa" localSheetId="13" hidden="1">{"SourcesUses",#N/A,TRUE,"FundsFlow";"TransOverview",#N/A,TRUE,"FundsFlow"}</definedName>
    <definedName name="aaaa" localSheetId="15"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 localSheetId="30" hidden="1">{"SourcesUses",#N/A,TRUE,"FundsFlow";"TransOverview",#N/A,TRUE,"FundsFlow"}</definedName>
    <definedName name="aaaa" localSheetId="31" hidden="1">{"SourcesUses",#N/A,TRUE,"FundsFlow";"TransOverview",#N/A,TRUE,"FundsFlow"}</definedName>
    <definedName name="aaaa" hidden="1">{"SourcesUses",#N/A,TRUE,"FundsFlow";"TransOverview",#N/A,TRUE,"FundsFlow"}</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21" hidden="1">{"SourcesUses",#N/A,TRUE,"CFMODEL";"TransOverview",#N/A,TRUE,"CFMODEL"}</definedName>
    <definedName name="aaaaaaaaaaaaa" localSheetId="22" hidden="1">{"SourcesUses",#N/A,TRUE,"CFMODEL";"TransOverview",#N/A,TRUE,"CFMODEL"}</definedName>
    <definedName name="aaaaaaaaaaaaa" localSheetId="23" hidden="1">{"SourcesUses",#N/A,TRUE,"CFMODEL";"TransOverview",#N/A,TRUE,"CFMODEL"}</definedName>
    <definedName name="aaaaaaaaaaaaa" localSheetId="2" hidden="1">{"SourcesUses",#N/A,TRUE,"CFMODEL";"TransOverview",#N/A,TRUE,"CFMODEL"}</definedName>
    <definedName name="aaaaaaaaaaaaa" localSheetId="16" hidden="1">{"SourcesUses",#N/A,TRUE,"CFMODEL";"TransOverview",#N/A,TRUE,"CFMODEL"}</definedName>
    <definedName name="aaaaaaaaaaaaa" localSheetId="3" hidden="1">{"SourcesUses",#N/A,TRUE,"CFMODEL";"TransOverview",#N/A,TRUE,"CFMODEL"}</definedName>
    <definedName name="aaaaaaaaaaaaa" localSheetId="4" hidden="1">{"SourcesUses",#N/A,TRUE,"CFMODEL";"TransOverview",#N/A,TRUE,"CFMODEL"}</definedName>
    <definedName name="aaaaaaaaaaaaa" localSheetId="7" hidden="1">{"SourcesUses",#N/A,TRUE,"CFMODEL";"TransOverview",#N/A,TRUE,"CFMODEL"}</definedName>
    <definedName name="aaaaaaaaaaaaa" localSheetId="9" hidden="1">{"SourcesUses",#N/A,TRUE,"CFMODEL";"TransOverview",#N/A,TRUE,"CFMODEL"}</definedName>
    <definedName name="aaaaaaaaaaaaa" localSheetId="13" hidden="1">{"SourcesUses",#N/A,TRUE,"CFMODEL";"TransOverview",#N/A,TRUE,"CFMODEL"}</definedName>
    <definedName name="aaaaaaaaaaaaa" localSheetId="15"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aaaaaaaaaaaa" localSheetId="30" hidden="1">{"SourcesUses",#N/A,TRUE,"CFMODEL";"TransOverview",#N/A,TRUE,"CFMODEL"}</definedName>
    <definedName name="aaaaaaaaaaaaa" localSheetId="31" hidden="1">{"SourcesUses",#N/A,TRUE,"CFMODEL";"TransOverview",#N/A,TRUE,"CFMODEL"}</definedName>
    <definedName name="aaaaaaaaaaaaa" hidden="1">{"SourcesUses",#N/A,TRUE,"CFMODEL";"TransOverview",#N/A,TRUE,"CFMODEL"}</definedName>
    <definedName name="abc" hidden="1">"3Q12KMQDU0T4XKGIPPUR4OEMV"</definedName>
    <definedName name="Account" localSheetId="17">#REF!</definedName>
    <definedName name="Account" localSheetId="18">#REF!</definedName>
    <definedName name="Account" localSheetId="19">#REF!</definedName>
    <definedName name="Account" localSheetId="20">#REF!</definedName>
    <definedName name="Account" localSheetId="21">#REF!</definedName>
    <definedName name="Account" localSheetId="22">#REF!</definedName>
    <definedName name="Account" localSheetId="26">#REF!</definedName>
    <definedName name="Account" localSheetId="27">#REF!</definedName>
    <definedName name="Account" localSheetId="28">#REF!</definedName>
    <definedName name="Account" localSheetId="29">#REF!</definedName>
    <definedName name="Account" localSheetId="30">#REF!</definedName>
    <definedName name="Account" localSheetId="31">#REF!</definedName>
    <definedName name="Account">#REF!</definedName>
    <definedName name="ACCRUAL" localSheetId="17">#REF!</definedName>
    <definedName name="ACCRUAL" localSheetId="18">#REF!</definedName>
    <definedName name="ACCRUAL" localSheetId="19">#REF!</definedName>
    <definedName name="ACCRUAL" localSheetId="20">#REF!</definedName>
    <definedName name="ACCRUAL" localSheetId="21">#REF!</definedName>
    <definedName name="ACCRUAL" localSheetId="22">#REF!</definedName>
    <definedName name="ACCRUAL" localSheetId="26">#REF!</definedName>
    <definedName name="ACCRUAL" localSheetId="27">#REF!</definedName>
    <definedName name="ACCRUAL" localSheetId="28">#REF!</definedName>
    <definedName name="ACCRUAL" localSheetId="29">#REF!</definedName>
    <definedName name="ACCRUAL" localSheetId="30">#REF!</definedName>
    <definedName name="ACCRUAL" localSheetId="31">#REF!</definedName>
    <definedName name="ACCRUAL">#REF!</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21" hidden="1">{"var_page",#N/A,FALSE,"template"}</definedName>
    <definedName name="ad" localSheetId="22" hidden="1">{"var_page",#N/A,FALSE,"template"}</definedName>
    <definedName name="ad" localSheetId="23" hidden="1">{"var_page",#N/A,FALSE,"template"}</definedName>
    <definedName name="ad" localSheetId="2" hidden="1">{"var_page",#N/A,FALSE,"template"}</definedName>
    <definedName name="ad" localSheetId="16" hidden="1">{"var_page",#N/A,FALSE,"template"}</definedName>
    <definedName name="ad" localSheetId="3" hidden="1">{"var_page",#N/A,FALSE,"template"}</definedName>
    <definedName name="ad" localSheetId="4" hidden="1">{"var_page",#N/A,FALSE,"template"}</definedName>
    <definedName name="ad" localSheetId="7" hidden="1">{"var_page",#N/A,FALSE,"template"}</definedName>
    <definedName name="ad" localSheetId="9" hidden="1">{"var_page",#N/A,FALSE,"template"}</definedName>
    <definedName name="ad" localSheetId="13" hidden="1">{"var_page",#N/A,FALSE,"template"}</definedName>
    <definedName name="ad" localSheetId="15"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 localSheetId="30" hidden="1">{"var_page",#N/A,FALSE,"template"}</definedName>
    <definedName name="ad" localSheetId="31" hidden="1">{"var_page",#N/A,FALSE,"template"}</definedName>
    <definedName name="ad"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21" hidden="1">{"Var_page",#N/A,FALSE,"template"}</definedName>
    <definedName name="adafdadf" localSheetId="22" hidden="1">{"Var_page",#N/A,FALSE,"template"}</definedName>
    <definedName name="adafdadf" localSheetId="23" hidden="1">{"Var_page",#N/A,FALSE,"template"}</definedName>
    <definedName name="adafdadf" localSheetId="2" hidden="1">{"Var_page",#N/A,FALSE,"template"}</definedName>
    <definedName name="adafdadf" localSheetId="16" hidden="1">{"Var_page",#N/A,FALSE,"template"}</definedName>
    <definedName name="adafdadf" localSheetId="3" hidden="1">{"Var_page",#N/A,FALSE,"template"}</definedName>
    <definedName name="adafdadf" localSheetId="4" hidden="1">{"Var_page",#N/A,FALSE,"template"}</definedName>
    <definedName name="adafdadf" localSheetId="7" hidden="1">{"Var_page",#N/A,FALSE,"template"}</definedName>
    <definedName name="adafdadf" localSheetId="9" hidden="1">{"Var_page",#N/A,FALSE,"template"}</definedName>
    <definedName name="adafdadf" localSheetId="13" hidden="1">{"Var_page",#N/A,FALSE,"template"}</definedName>
    <definedName name="adafdadf" localSheetId="15"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afdadf" localSheetId="30" hidden="1">{"Var_page",#N/A,FALSE,"template"}</definedName>
    <definedName name="adafdadf" localSheetId="31" hidden="1">{"Var_page",#N/A,FALSE,"template"}</definedName>
    <definedName name="adafdadf" hidden="1">{"Var_page",#N/A,FALSE,"template"}</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2" hidden="1">{"Est_Pg1",#N/A,FALSE,"Estimate2003";"Est_Pg2",#N/A,FALSE,"Estimate2003";"Est_Pg3",#N/A,FALSE,"Estimate2003";"Escalation,",#N/A,FALSE,"Escalation"}</definedName>
    <definedName name="adsadasdasdadasd" localSheetId="23" hidden="1">{"Est_Pg1",#N/A,FALSE,"Estimate2003";"Est_Pg2",#N/A,FALSE,"Estimate2003";"Est_Pg3",#N/A,FALSE,"Estimate2003";"Escalation,",#N/A,FALSE,"Escalation"}</definedName>
    <definedName name="adsadasdasdadasd" localSheetId="2"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3"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7" hidden="1">{"Est_Pg1",#N/A,FALSE,"Estimate2003";"Est_Pg2",#N/A,FALSE,"Estimate2003";"Est_Pg3",#N/A,FALSE,"Estimate2003";"Escalation,",#N/A,FALSE,"Escalation"}</definedName>
    <definedName name="adsadasdasdadasd" localSheetId="9" hidden="1">{"Est_Pg1",#N/A,FALSE,"Estimate2003";"Est_Pg2",#N/A,FALSE,"Estimate2003";"Est_Pg3",#N/A,FALSE,"Estimate2003";"Escalation,",#N/A,FALSE,"Escalation"}</definedName>
    <definedName name="adsadasdasdadasd" localSheetId="13" hidden="1">{"Est_Pg1",#N/A,FALSE,"Estimate2003";"Est_Pg2",#N/A,FALSE,"Estimate2003";"Est_Pg3",#N/A,FALSE,"Estimate2003";"Escalation,",#N/A,FALSE,"Escalation"}</definedName>
    <definedName name="adsadasdasdadasd" localSheetId="15"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dsadasdasdadasd" localSheetId="30" hidden="1">{"Est_Pg1",#N/A,FALSE,"Estimate2003";"Est_Pg2",#N/A,FALSE,"Estimate2003";"Est_Pg3",#N/A,FALSE,"Estimate2003";"Escalation,",#N/A,FALSE,"Escalation"}</definedName>
    <definedName name="adsadasdasdadasd" localSheetId="31"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2" hidden="1">{"by_month",#N/A,TRUE,"template";"destec_month",#N/A,TRUE,"template";"by_quarter",#N/A,TRUE,"template";"destec_quarter",#N/A,TRUE,"template";"by_year",#N/A,TRUE,"template";"destec_annual",#N/A,TRUE,"template"}</definedName>
    <definedName name="afdadafa" localSheetId="23" hidden="1">{"by_month",#N/A,TRUE,"template";"destec_month",#N/A,TRUE,"template";"by_quarter",#N/A,TRUE,"template";"destec_quarter",#N/A,TRUE,"template";"by_year",#N/A,TRUE,"template";"destec_annual",#N/A,TRUE,"template"}</definedName>
    <definedName name="afdadafa" localSheetId="2"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3"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7" hidden="1">{"by_month",#N/A,TRUE,"template";"destec_month",#N/A,TRUE,"template";"by_quarter",#N/A,TRUE,"template";"destec_quarter",#N/A,TRUE,"template";"by_year",#N/A,TRUE,"template";"destec_annual",#N/A,TRUE,"template"}</definedName>
    <definedName name="afdadafa" localSheetId="9" hidden="1">{"by_month",#N/A,TRUE,"template";"destec_month",#N/A,TRUE,"template";"by_quarter",#N/A,TRUE,"template";"destec_quarter",#N/A,TRUE,"template";"by_year",#N/A,TRUE,"template";"destec_annual",#N/A,TRUE,"template"}</definedName>
    <definedName name="afdadafa" localSheetId="13" hidden="1">{"by_month",#N/A,TRUE,"template";"destec_month",#N/A,TRUE,"template";"by_quarter",#N/A,TRUE,"template";"destec_quarter",#N/A,TRUE,"template";"by_year",#N/A,TRUE,"template";"destec_annual",#N/A,TRUE,"template"}</definedName>
    <definedName name="afdadafa" localSheetId="15"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fdadafa" localSheetId="30" hidden="1">{"by_month",#N/A,TRUE,"template";"destec_month",#N/A,TRUE,"template";"by_quarter",#N/A,TRUE,"template";"destec_quarter",#N/A,TRUE,"template";"by_year",#N/A,TRUE,"template";"destec_annual",#N/A,TRUE,"template"}</definedName>
    <definedName name="afdadafa" localSheetId="31"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2" hidden="1">{"Page_1",#N/A,FALSE,"BAD4Q98";"Page_2",#N/A,FALSE,"BAD4Q98";"Page_3",#N/A,FALSE,"BAD4Q98";"Page_4",#N/A,FALSE,"BAD4Q98";"Page_5",#N/A,FALSE,"BAD4Q98";"Page_6",#N/A,FALSE,"BAD4Q98";"Input_1",#N/A,FALSE,"BAD4Q98";"Input_2",#N/A,FALSE,"BAD4Q98"}</definedName>
    <definedName name="ag" localSheetId="23" hidden="1">{"Page_1",#N/A,FALSE,"BAD4Q98";"Page_2",#N/A,FALSE,"BAD4Q98";"Page_3",#N/A,FALSE,"BAD4Q98";"Page_4",#N/A,FALSE,"BAD4Q98";"Page_5",#N/A,FALSE,"BAD4Q98";"Page_6",#N/A,FALSE,"BAD4Q98";"Input_1",#N/A,FALSE,"BAD4Q98";"Input_2",#N/A,FALSE,"BAD4Q98"}</definedName>
    <definedName name="ag" localSheetId="2"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3"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7" hidden="1">{"Page_1",#N/A,FALSE,"BAD4Q98";"Page_2",#N/A,FALSE,"BAD4Q98";"Page_3",#N/A,FALSE,"BAD4Q98";"Page_4",#N/A,FALSE,"BAD4Q98";"Page_5",#N/A,FALSE,"BAD4Q98";"Page_6",#N/A,FALSE,"BAD4Q98";"Input_1",#N/A,FALSE,"BAD4Q98";"Input_2",#N/A,FALSE,"BAD4Q98"}</definedName>
    <definedName name="ag" localSheetId="9" hidden="1">{"Page_1",#N/A,FALSE,"BAD4Q98";"Page_2",#N/A,FALSE,"BAD4Q98";"Page_3",#N/A,FALSE,"BAD4Q98";"Page_4",#N/A,FALSE,"BAD4Q98";"Page_5",#N/A,FALSE,"BAD4Q98";"Page_6",#N/A,FALSE,"BAD4Q98";"Input_1",#N/A,FALSE,"BAD4Q98";"Input_2",#N/A,FALSE,"BAD4Q98"}</definedName>
    <definedName name="ag" localSheetId="13" hidden="1">{"Page_1",#N/A,FALSE,"BAD4Q98";"Page_2",#N/A,FALSE,"BAD4Q98";"Page_3",#N/A,FALSE,"BAD4Q98";"Page_4",#N/A,FALSE,"BAD4Q98";"Page_5",#N/A,FALSE,"BAD4Q98";"Page_6",#N/A,FALSE,"BAD4Q98";"Input_1",#N/A,FALSE,"BAD4Q98";"Input_2",#N/A,FALSE,"BAD4Q98"}</definedName>
    <definedName name="ag" localSheetId="15"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g" localSheetId="30" hidden="1">{"Page_1",#N/A,FALSE,"BAD4Q98";"Page_2",#N/A,FALSE,"BAD4Q98";"Page_3",#N/A,FALSE,"BAD4Q98";"Page_4",#N/A,FALSE,"BAD4Q98";"Page_5",#N/A,FALSE,"BAD4Q98";"Page_6",#N/A,FALSE,"BAD4Q98";"Input_1",#N/A,FALSE,"BAD4Q98";"Input_2",#N/A,FALSE,"BAD4Q98"}</definedName>
    <definedName name="ag" localSheetId="31"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 localSheetId="2">#REF!</definedName>
    <definedName name="amort" localSheetId="16">#REF!</definedName>
    <definedName name="amort" localSheetId="7">#REF!</definedName>
    <definedName name="amort" localSheetId="9">#REF!</definedName>
    <definedName name="amort" localSheetId="13">#REF!</definedName>
    <definedName name="amort">'[2]Pen Exp Before 7.1'!$E$52</definedName>
    <definedName name="AMORT1" localSheetId="2">#REF!</definedName>
    <definedName name="AMORT1" localSheetId="16">#REF!</definedName>
    <definedName name="AMORT1" localSheetId="7">#REF!</definedName>
    <definedName name="AMORT1" localSheetId="9">#REF!</definedName>
    <definedName name="AMORT1" localSheetId="13">#REF!</definedName>
    <definedName name="AMORT1">'[2]Pen Exp Before 7.1'!$I$52</definedName>
    <definedName name="ANALYSIS89" localSheetId="17">#REF!</definedName>
    <definedName name="ANALYSIS89" localSheetId="18">#REF!</definedName>
    <definedName name="ANALYSIS89" localSheetId="19">#REF!</definedName>
    <definedName name="ANALYSIS89" localSheetId="20">#REF!</definedName>
    <definedName name="ANALYSIS89" localSheetId="21">#REF!</definedName>
    <definedName name="ANALYSIS89" localSheetId="22">#REF!</definedName>
    <definedName name="ANALYSIS89" localSheetId="7">#REF!</definedName>
    <definedName name="ANALYSIS89" localSheetId="26">#REF!</definedName>
    <definedName name="ANALYSIS89" localSheetId="27">#REF!</definedName>
    <definedName name="ANALYSIS89" localSheetId="28">#REF!</definedName>
    <definedName name="ANALYSIS89" localSheetId="29">#REF!</definedName>
    <definedName name="ANALYSIS89" localSheetId="30">#REF!</definedName>
    <definedName name="ANALYSIS89" localSheetId="31">#REF!</definedName>
    <definedName name="ANALYSIS89">#REF!</definedName>
    <definedName name="Annual_Cash_Sweep_Amount" localSheetId="2">#REF!</definedName>
    <definedName name="Annual_Cash_Sweep_Amount" localSheetId="16">#REF!</definedName>
    <definedName name="Annual_Cash_Sweep_Amount" localSheetId="7">#REF!</definedName>
    <definedName name="Annual_Cash_Sweep_Amount" localSheetId="9">#REF!</definedName>
    <definedName name="Annual_Cash_Sweep_Amount" localSheetId="13">#REF!</definedName>
    <definedName name="Annual_Cash_Sweep_Amount">'[3]Cash Sweep'!$C$14:$W$14</definedName>
    <definedName name="Annual_Equity_Investment" localSheetId="17">#REF!</definedName>
    <definedName name="Annual_Equity_Investment" localSheetId="18">#REF!</definedName>
    <definedName name="Annual_Equity_Investment" localSheetId="19">#REF!</definedName>
    <definedName name="Annual_Equity_Investment" localSheetId="20">#REF!</definedName>
    <definedName name="Annual_Equity_Investment" localSheetId="21">#REF!</definedName>
    <definedName name="Annual_Equity_Investment" localSheetId="22">#REF!</definedName>
    <definedName name="Annual_Equity_Investment" localSheetId="7">#REF!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 localSheetId="30">#REF!</definedName>
    <definedName name="Annual_Equity_Investment" localSheetId="31">#REF!</definedName>
    <definedName name="Annual_Equity_Investment">#REF!</definedName>
    <definedName name="Annual_Maintenance_Input" localSheetId="2">#REF!</definedName>
    <definedName name="Annual_Maintenance_Input" localSheetId="16">#REF!</definedName>
    <definedName name="Annual_Maintenance_Input" localSheetId="7">#REF!</definedName>
    <definedName name="Annual_Maintenance_Input" localSheetId="9">#REF!</definedName>
    <definedName name="Annual_Maintenance_Input" localSheetId="13">#REF!</definedName>
    <definedName name="Annual_Maintenance_Input">[4]Inputs!$B$157</definedName>
    <definedName name="anscount" hidden="1">2</definedName>
    <definedName name="application" localSheetId="2">#REF!</definedName>
    <definedName name="application" localSheetId="16">#REF!</definedName>
    <definedName name="application" localSheetId="7">#REF!</definedName>
    <definedName name="application" localSheetId="9">#REF!</definedName>
    <definedName name="application" localSheetId="13">#REF!</definedName>
    <definedName name="application">#REF!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20">#REF!</definedName>
    <definedName name="Appropriate_IPP_Debt_Ratio" localSheetId="21">#REF!</definedName>
    <definedName name="Appropriate_IPP_Debt_Ratio" localSheetId="22">#REF!</definedName>
    <definedName name="Appropriate_IPP_Debt_Ratio" localSheetId="7">#REF!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 localSheetId="30">#REF!</definedName>
    <definedName name="Appropriate_IPP_Debt_Ratio" localSheetId="31">#REF!</definedName>
    <definedName name="Appropriate_IPP_Debt_Ratio">#REF!</definedName>
    <definedName name="April" localSheetId="17" hidden="1">#REF!</definedName>
    <definedName name="April" localSheetId="18" hidden="1">#REF!</definedName>
    <definedName name="April" localSheetId="19" hidden="1">#REF!</definedName>
    <definedName name="April" localSheetId="20" hidden="1">#REF!</definedName>
    <definedName name="April" localSheetId="21" hidden="1">#REF!</definedName>
    <definedName name="April" localSheetId="22"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localSheetId="30" hidden="1">#REF!</definedName>
    <definedName name="April" localSheetId="31" hidden="1">#REF!</definedName>
    <definedName name="April" hidden="1">#REF!</definedName>
    <definedName name="AREA1" localSheetId="17">#REF!</definedName>
    <definedName name="AREA1" localSheetId="18">#REF!</definedName>
    <definedName name="AREA1" localSheetId="19">#REF!</definedName>
    <definedName name="AREA1" localSheetId="20">#REF!</definedName>
    <definedName name="AREA1" localSheetId="21">#REF!</definedName>
    <definedName name="AREA1" localSheetId="22">#REF!</definedName>
    <definedName name="AREA1" localSheetId="26">#REF!</definedName>
    <definedName name="AREA1" localSheetId="27">#REF!</definedName>
    <definedName name="AREA1" localSheetId="28">#REF!</definedName>
    <definedName name="AREA1" localSheetId="29">#REF!</definedName>
    <definedName name="AREA1" localSheetId="30">#REF!</definedName>
    <definedName name="AREA1" localSheetId="31">#REF!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7" hidden="1">#REF!</definedName>
    <definedName name="AS2StaticLS" localSheetId="18" hidden="1">#REF!</definedName>
    <definedName name="AS2StaticLS" localSheetId="19" hidden="1">#REF!</definedName>
    <definedName name="AS2StaticLS" localSheetId="20" hidden="1">#REF!</definedName>
    <definedName name="AS2StaticLS" localSheetId="21" hidden="1">#REF!</definedName>
    <definedName name="AS2StaticLS" localSheetId="22"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localSheetId="30" hidden="1">#REF!</definedName>
    <definedName name="AS2StaticLS" localSheetId="31" hidden="1">#REF!</definedName>
    <definedName name="AS2StaticLS" hidden="1">#REF!</definedName>
    <definedName name="AS2SyncStepLS" hidden="1">0</definedName>
    <definedName name="AS2TickmarkLS" localSheetId="17" hidden="1">#REF!</definedName>
    <definedName name="AS2TickmarkLS" localSheetId="18" hidden="1">#REF!</definedName>
    <definedName name="AS2TickmarkLS" localSheetId="19" hidden="1">#REF!</definedName>
    <definedName name="AS2TickmarkLS" localSheetId="20" hidden="1">#REF!</definedName>
    <definedName name="AS2TickmarkLS" localSheetId="21" hidden="1">#REF!</definedName>
    <definedName name="AS2TickmarkLS" localSheetId="22"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localSheetId="30" hidden="1">#REF!</definedName>
    <definedName name="AS2TickmarkLS" localSheetId="31" hidden="1">#REF!</definedName>
    <definedName name="AS2TickmarkLS" hidden="1">#REF!</definedName>
    <definedName name="AS2VersionLS" hidden="1">300</definedName>
    <definedName name="asian_meanreversion" localSheetId="17">#REF!</definedName>
    <definedName name="asian_meanreversion" localSheetId="18">#REF!</definedName>
    <definedName name="asian_meanreversion" localSheetId="19">#REF!</definedName>
    <definedName name="asian_meanreversion" localSheetId="20">#REF!</definedName>
    <definedName name="asian_meanreversion" localSheetId="21">#REF!</definedName>
    <definedName name="asian_meanreversion" localSheetId="22">#REF!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 localSheetId="30">#REF!</definedName>
    <definedName name="asian_meanreversion" localSheetId="31">#REF!</definedName>
    <definedName name="asian_meanreversion">#REF!</definedName>
    <definedName name="asian_model" localSheetId="17">#REF!</definedName>
    <definedName name="asian_model" localSheetId="18">#REF!</definedName>
    <definedName name="asian_model" localSheetId="19">#REF!</definedName>
    <definedName name="asian_model" localSheetId="20">#REF!</definedName>
    <definedName name="asian_model" localSheetId="21">#REF!</definedName>
    <definedName name="asian_model" localSheetId="22">#REF!</definedName>
    <definedName name="asian_model" localSheetId="26">#REF!</definedName>
    <definedName name="asian_model" localSheetId="27">#REF!</definedName>
    <definedName name="asian_model" localSheetId="28">#REF!</definedName>
    <definedName name="asian_model" localSheetId="29">#REF!</definedName>
    <definedName name="asian_model" localSheetId="30">#REF!</definedName>
    <definedName name="asian_model" localSheetId="31">#REF!</definedName>
    <definedName name="asian_model">#REF!</definedName>
    <definedName name="asian_volatility" localSheetId="17">#REF!</definedName>
    <definedName name="asian_volatility" localSheetId="18">#REF!</definedName>
    <definedName name="asian_volatility" localSheetId="19">#REF!</definedName>
    <definedName name="asian_volatility" localSheetId="20">#REF!</definedName>
    <definedName name="asian_volatility" localSheetId="21">#REF!</definedName>
    <definedName name="asian_volatility" localSheetId="22">#REF!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 localSheetId="30">#REF!</definedName>
    <definedName name="asian_volatility" localSheetId="31">#REF!</definedName>
    <definedName name="asian_volatility">#REF!</definedName>
    <definedName name="asset_codes" localSheetId="2">#REF!</definedName>
    <definedName name="asset_codes" localSheetId="16">#REF!</definedName>
    <definedName name="asset_codes" localSheetId="7">#REF!</definedName>
    <definedName name="asset_codes" localSheetId="9">#REF!</definedName>
    <definedName name="asset_codes" localSheetId="13">#REF!</definedName>
    <definedName name="asset_codes">[5]Inputs!$B$7</definedName>
    <definedName name="Assets" localSheetId="2">#REF!,#REF!,#REF!,#REF!,#REF!,#REF!,#REF!,#REF!,#REF!,#REF!,#REF!,#REF!,#REF!,#REF!</definedName>
    <definedName name="Assets" localSheetId="16">#REF!,#REF!,#REF!,#REF!,#REF!,#REF!,#REF!,#REF!,#REF!,#REF!,#REF!,#REF!,#REF!,#REF!</definedName>
    <definedName name="Assets" localSheetId="7">#REF!,#REF!,#REF!,#REF!,#REF!,#REF!,#REF!,#REF!,#REF!,#REF!,#REF!,#REF!,#REF!,#REF!</definedName>
    <definedName name="Assets" localSheetId="9">#REF!,#REF!,#REF!,#REF!,#REF!,#REF!,#REF!,#REF!,#REF!,#REF!,#REF!,#REF!,#REF!,#REF!</definedName>
    <definedName name="Assets" localSheetId="13">#REF!,#REF!,#REF!,#REF!,#REF!,#REF!,#REF!,#REF!,#REF!,#REF!,#REF!,#REF!,#REF!,#REF!</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20">#REF!</definedName>
    <definedName name="Athens_Minimum_PILOT_Payment" localSheetId="21">#REF!</definedName>
    <definedName name="Athens_Minimum_PILOT_Payment" localSheetId="22">#REF!</definedName>
    <definedName name="Athens_Minimum_PILOT_Payment" localSheetId="7">#REF!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 localSheetId="30">#REF!</definedName>
    <definedName name="Athens_Minimum_PILOT_Payment" localSheetId="31">#REF!</definedName>
    <definedName name="Athens_Minimum_PILOT_Payment">#REF!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20">#REF!</definedName>
    <definedName name="Athens_Percentage_of_PILOT_Payments" localSheetId="21">#REF!</definedName>
    <definedName name="Athens_Percentage_of_PILOT_Payments" localSheetId="22">#REF!</definedName>
    <definedName name="Athens_Percentage_of_PILOT_Payments" localSheetId="7">#REF!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 localSheetId="30">#REF!</definedName>
    <definedName name="Athens_Percentage_of_PILOT_Payments" localSheetId="31">#REF!</definedName>
    <definedName name="Athens_Percentage_of_PILOT_Payments">#REF!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20">#REF!</definedName>
    <definedName name="Athens_PILOT_Shortfall_Benchmark_Payment" localSheetId="21">#REF!</definedName>
    <definedName name="Athens_PILOT_Shortfall_Benchmark_Payment" localSheetId="22">#REF!</definedName>
    <definedName name="Athens_PILOT_Shortfall_Benchmark_Payment" localSheetId="7">#REF!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 localSheetId="30">#REF!</definedName>
    <definedName name="Athens_PILOT_Shortfall_Benchmark_Payment" localSheetId="31">#REF!</definedName>
    <definedName name="Athens_PILOT_Shortfall_Benchmark_Payment">#REF!</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2" hidden="1">{"Page_1",#N/A,FALSE,"BAD4Q98";"Page_2",#N/A,FALSE,"BAD4Q98";"Page_3",#N/A,FALSE,"BAD4Q98";"Page_4",#N/A,FALSE,"BAD4Q98";"Page_5",#N/A,FALSE,"BAD4Q98";"Page_6",#N/A,FALSE,"BAD4Q98";"Input_1",#N/A,FALSE,"BAD4Q98";"Input_2",#N/A,FALSE,"BAD4Q98"}</definedName>
    <definedName name="b" localSheetId="23" hidden="1">{"Page_1",#N/A,FALSE,"BAD4Q98";"Page_2",#N/A,FALSE,"BAD4Q98";"Page_3",#N/A,FALSE,"BAD4Q98";"Page_4",#N/A,FALSE,"BAD4Q98";"Page_5",#N/A,FALSE,"BAD4Q98";"Page_6",#N/A,FALSE,"BAD4Q98";"Input_1",#N/A,FALSE,"BAD4Q98";"Input_2",#N/A,FALSE,"BAD4Q98"}</definedName>
    <definedName name="b" localSheetId="2"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3"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7" hidden="1">{"Page_1",#N/A,FALSE,"BAD4Q98";"Page_2",#N/A,FALSE,"BAD4Q98";"Page_3",#N/A,FALSE,"BAD4Q98";"Page_4",#N/A,FALSE,"BAD4Q98";"Page_5",#N/A,FALSE,"BAD4Q98";"Page_6",#N/A,FALSE,"BAD4Q98";"Input_1",#N/A,FALSE,"BAD4Q98";"Input_2",#N/A,FALSE,"BAD4Q98"}</definedName>
    <definedName name="b" localSheetId="9" hidden="1">{"Page_1",#N/A,FALSE,"BAD4Q98";"Page_2",#N/A,FALSE,"BAD4Q98";"Page_3",#N/A,FALSE,"BAD4Q98";"Page_4",#N/A,FALSE,"BAD4Q98";"Page_5",#N/A,FALSE,"BAD4Q98";"Page_6",#N/A,FALSE,"BAD4Q98";"Input_1",#N/A,FALSE,"BAD4Q98";"Input_2",#N/A,FALSE,"BAD4Q98"}</definedName>
    <definedName name="b" localSheetId="13" hidden="1">{"Page_1",#N/A,FALSE,"BAD4Q98";"Page_2",#N/A,FALSE,"BAD4Q98";"Page_3",#N/A,FALSE,"BAD4Q98";"Page_4",#N/A,FALSE,"BAD4Q98";"Page_5",#N/A,FALSE,"BAD4Q98";"Page_6",#N/A,FALSE,"BAD4Q98";"Input_1",#N/A,FALSE,"BAD4Q98";"Input_2",#N/A,FALSE,"BAD4Q98"}</definedName>
    <definedName name="b" localSheetId="15"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 localSheetId="30" hidden="1">{"Page_1",#N/A,FALSE,"BAD4Q98";"Page_2",#N/A,FALSE,"BAD4Q98";"Page_3",#N/A,FALSE,"BAD4Q98";"Page_4",#N/A,FALSE,"BAD4Q98";"Page_5",#N/A,FALSE,"BAD4Q98";"Page_6",#N/A,FALSE,"BAD4Q98";"Input_1",#N/A,FALSE,"BAD4Q98";"Input_2",#N/A,FALSE,"BAD4Q98"}</definedName>
    <definedName name="b" localSheetId="31"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7">#REF!</definedName>
    <definedName name="barriercap_model" localSheetId="18">#REF!</definedName>
    <definedName name="barriercap_model" localSheetId="19">#REF!</definedName>
    <definedName name="barriercap_model" localSheetId="20">#REF!</definedName>
    <definedName name="barriercap_model" localSheetId="21">#REF!</definedName>
    <definedName name="barriercap_model" localSheetId="22">#REF!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 localSheetId="30">#REF!</definedName>
    <definedName name="barriercap_model" localSheetId="31">#REF!</definedName>
    <definedName name="barriercap_model">#REF!</definedName>
    <definedName name="barriercap_volatility" localSheetId="17">#REF!</definedName>
    <definedName name="barriercap_volatility" localSheetId="18">#REF!</definedName>
    <definedName name="barriercap_volatility" localSheetId="19">#REF!</definedName>
    <definedName name="barriercap_volatility" localSheetId="20">#REF!</definedName>
    <definedName name="barriercap_volatility" localSheetId="21">#REF!</definedName>
    <definedName name="barriercap_volatility" localSheetId="22">#REF!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 localSheetId="30">#REF!</definedName>
    <definedName name="barriercap_volatility" localSheetId="31">#REF!</definedName>
    <definedName name="barriercap_volatility">#REF!</definedName>
    <definedName name="barrieropt_volatility" localSheetId="17">#REF!</definedName>
    <definedName name="barrieropt_volatility" localSheetId="18">#REF!</definedName>
    <definedName name="barrieropt_volatility" localSheetId="19">#REF!</definedName>
    <definedName name="barrieropt_volatility" localSheetId="20">#REF!</definedName>
    <definedName name="barrieropt_volatility" localSheetId="21">#REF!</definedName>
    <definedName name="barrieropt_volatility" localSheetId="22">#REF!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 localSheetId="30">#REF!</definedName>
    <definedName name="barrieropt_volatility" localSheetId="31">#REF!</definedName>
    <definedName name="barrieropt_volatility">#REF!</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7">#REF!</definedName>
    <definedName name="bestof_meanreversion2" localSheetId="18">#REF!</definedName>
    <definedName name="bestof_meanreversion2" localSheetId="19">#REF!</definedName>
    <definedName name="bestof_meanreversion2" localSheetId="20">#REF!</definedName>
    <definedName name="bestof_meanreversion2" localSheetId="21">#REF!</definedName>
    <definedName name="bestof_meanreversion2" localSheetId="22">#REF!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 localSheetId="30">#REF!</definedName>
    <definedName name="bestof_meanreversion2" localSheetId="31">#REF!</definedName>
    <definedName name="bestof_meanreversion2">#REF!</definedName>
    <definedName name="bestof_meanreversion3" localSheetId="17">#REF!</definedName>
    <definedName name="bestof_meanreversion3" localSheetId="18">#REF!</definedName>
    <definedName name="bestof_meanreversion3" localSheetId="19">#REF!</definedName>
    <definedName name="bestof_meanreversion3" localSheetId="20">#REF!</definedName>
    <definedName name="bestof_meanreversion3" localSheetId="21">#REF!</definedName>
    <definedName name="bestof_meanreversion3" localSheetId="22">#REF!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 localSheetId="30">#REF!</definedName>
    <definedName name="bestof_meanreversion3" localSheetId="31">#REF!</definedName>
    <definedName name="bestof_meanreversion3">#REF!</definedName>
    <definedName name="bestof_meshpoints" localSheetId="17">#REF!</definedName>
    <definedName name="bestof_meshpoints" localSheetId="18">#REF!</definedName>
    <definedName name="bestof_meshpoints" localSheetId="19">#REF!</definedName>
    <definedName name="bestof_meshpoints" localSheetId="20">#REF!</definedName>
    <definedName name="bestof_meshpoints" localSheetId="21">#REF!</definedName>
    <definedName name="bestof_meshpoints" localSheetId="22">#REF!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 localSheetId="30">#REF!</definedName>
    <definedName name="bestof_meshpoints" localSheetId="31">#REF!</definedName>
    <definedName name="bestof_meshpoints">#REF!</definedName>
    <definedName name="bestof_model" localSheetId="17">#REF!</definedName>
    <definedName name="bestof_model" localSheetId="18">#REF!</definedName>
    <definedName name="bestof_model" localSheetId="19">#REF!</definedName>
    <definedName name="bestof_model" localSheetId="20">#REF!</definedName>
    <definedName name="bestof_model" localSheetId="21">#REF!</definedName>
    <definedName name="bestof_model" localSheetId="22">#REF!</definedName>
    <definedName name="bestof_model" localSheetId="26">#REF!</definedName>
    <definedName name="bestof_model" localSheetId="27">#REF!</definedName>
    <definedName name="bestof_model" localSheetId="28">#REF!</definedName>
    <definedName name="bestof_model" localSheetId="29">#REF!</definedName>
    <definedName name="bestof_model" localSheetId="30">#REF!</definedName>
    <definedName name="bestof_model" localSheetId="31">#REF!</definedName>
    <definedName name="bestof_model">#REF!</definedName>
    <definedName name="bestof_volatility" localSheetId="17">#REF!</definedName>
    <definedName name="bestof_volatility" localSheetId="18">#REF!</definedName>
    <definedName name="bestof_volatility" localSheetId="19">#REF!</definedName>
    <definedName name="bestof_volatility" localSheetId="20">#REF!</definedName>
    <definedName name="bestof_volatility" localSheetId="21">#REF!</definedName>
    <definedName name="bestof_volatility" localSheetId="22">#REF!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 localSheetId="30">#REF!</definedName>
    <definedName name="bestof_volatility" localSheetId="31">#REF!</definedName>
    <definedName name="bestof_volatility">#REF!</definedName>
    <definedName name="bestof_volatility2" localSheetId="17">#REF!</definedName>
    <definedName name="bestof_volatility2" localSheetId="18">#REF!</definedName>
    <definedName name="bestof_volatility2" localSheetId="19">#REF!</definedName>
    <definedName name="bestof_volatility2" localSheetId="20">#REF!</definedName>
    <definedName name="bestof_volatility2" localSheetId="21">#REF!</definedName>
    <definedName name="bestof_volatility2" localSheetId="22">#REF!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 localSheetId="30">#REF!</definedName>
    <definedName name="bestof_volatility2" localSheetId="31">#REF!</definedName>
    <definedName name="bestof_volatility2">#REF!</definedName>
    <definedName name="bestof_volatility3" localSheetId="17">#REF!</definedName>
    <definedName name="bestof_volatility3" localSheetId="18">#REF!</definedName>
    <definedName name="bestof_volatility3" localSheetId="19">#REF!</definedName>
    <definedName name="bestof_volatility3" localSheetId="20">#REF!</definedName>
    <definedName name="bestof_volatility3" localSheetId="21">#REF!</definedName>
    <definedName name="bestof_volatility3" localSheetId="22">#REF!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 localSheetId="30">#REF!</definedName>
    <definedName name="bestof_volatility3" localSheetId="31">#REF!</definedName>
    <definedName name="bestof_volatility3">#REF!</definedName>
    <definedName name="BG_Del" hidden="1">15</definedName>
    <definedName name="BG_Ins" hidden="1">4</definedName>
    <definedName name="BG_Mod" hidden="1">6</definedName>
    <definedName name="bond_meanreversion" localSheetId="17">#REF!</definedName>
    <definedName name="bond_meanreversion" localSheetId="18">#REF!</definedName>
    <definedName name="bond_meanreversion" localSheetId="19">#REF!</definedName>
    <definedName name="bond_meanreversion" localSheetId="20">#REF!</definedName>
    <definedName name="bond_meanreversion" localSheetId="21">#REF!</definedName>
    <definedName name="bond_meanreversion" localSheetId="22">#REF!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 localSheetId="30">#REF!</definedName>
    <definedName name="bond_meanreversion" localSheetId="31">#REF!</definedName>
    <definedName name="bond_meanreversion">#REF!</definedName>
    <definedName name="bond_model" localSheetId="17">#REF!</definedName>
    <definedName name="bond_model" localSheetId="18">#REF!</definedName>
    <definedName name="bond_model" localSheetId="19">#REF!</definedName>
    <definedName name="bond_model" localSheetId="20">#REF!</definedName>
    <definedName name="bond_model" localSheetId="21">#REF!</definedName>
    <definedName name="bond_model" localSheetId="22">#REF!</definedName>
    <definedName name="bond_model" localSheetId="26">#REF!</definedName>
    <definedName name="bond_model" localSheetId="27">#REF!</definedName>
    <definedName name="bond_model" localSheetId="28">#REF!</definedName>
    <definedName name="bond_model" localSheetId="29">#REF!</definedName>
    <definedName name="bond_model" localSheetId="30">#REF!</definedName>
    <definedName name="bond_model" localSheetId="31">#REF!</definedName>
    <definedName name="bond_model">#REF!</definedName>
    <definedName name="bond_volatility" localSheetId="17">#REF!</definedName>
    <definedName name="bond_volatility" localSheetId="18">#REF!</definedName>
    <definedName name="bond_volatility" localSheetId="19">#REF!</definedName>
    <definedName name="bond_volatility" localSheetId="20">#REF!</definedName>
    <definedName name="bond_volatility" localSheetId="21">#REF!</definedName>
    <definedName name="bond_volatility" localSheetId="22">#REF!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 localSheetId="30">#REF!</definedName>
    <definedName name="bond_volatility" localSheetId="31">#REF!</definedName>
    <definedName name="bond_volatility">#REF!</definedName>
    <definedName name="bondforward_meanreversion" localSheetId="17">#REF!</definedName>
    <definedName name="bondforward_meanreversion" localSheetId="18">#REF!</definedName>
    <definedName name="bondforward_meanreversion" localSheetId="19">#REF!</definedName>
    <definedName name="bondforward_meanreversion" localSheetId="20">#REF!</definedName>
    <definedName name="bondforward_meanreversion" localSheetId="21">#REF!</definedName>
    <definedName name="bondforward_meanreversion" localSheetId="22">#REF!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 localSheetId="30">#REF!</definedName>
    <definedName name="bondforward_meanreversion" localSheetId="31">#REF!</definedName>
    <definedName name="bondforward_meanreversion">#REF!</definedName>
    <definedName name="bondforward_model" localSheetId="17">#REF!</definedName>
    <definedName name="bondforward_model" localSheetId="18">#REF!</definedName>
    <definedName name="bondforward_model" localSheetId="19">#REF!</definedName>
    <definedName name="bondforward_model" localSheetId="20">#REF!</definedName>
    <definedName name="bondforward_model" localSheetId="21">#REF!</definedName>
    <definedName name="bondforward_model" localSheetId="22">#REF!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 localSheetId="30">#REF!</definedName>
    <definedName name="bondforward_model" localSheetId="31">#REF!</definedName>
    <definedName name="bondforward_model">#REF!</definedName>
    <definedName name="bondforward_volatility" localSheetId="17">#REF!</definedName>
    <definedName name="bondforward_volatility" localSheetId="18">#REF!</definedName>
    <definedName name="bondforward_volatility" localSheetId="19">#REF!</definedName>
    <definedName name="bondforward_volatility" localSheetId="20">#REF!</definedName>
    <definedName name="bondforward_volatility" localSheetId="21">#REF!</definedName>
    <definedName name="bondforward_volatility" localSheetId="22">#REF!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 localSheetId="30">#REF!</definedName>
    <definedName name="bondforward_volatility" localSheetId="31">#REF!</definedName>
    <definedName name="bondforward_volatility">#REF!</definedName>
    <definedName name="bondfutopt_meanreversion" localSheetId="17">#REF!</definedName>
    <definedName name="bondfutopt_meanreversion" localSheetId="18">#REF!</definedName>
    <definedName name="bondfutopt_meanreversion" localSheetId="19">#REF!</definedName>
    <definedName name="bondfutopt_meanreversion" localSheetId="20">#REF!</definedName>
    <definedName name="bondfutopt_meanreversion" localSheetId="21">#REF!</definedName>
    <definedName name="bondfutopt_meanreversion" localSheetId="22">#REF!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 localSheetId="30">#REF!</definedName>
    <definedName name="bondfutopt_meanreversion" localSheetId="31">#REF!</definedName>
    <definedName name="bondfutopt_meanreversion">#REF!</definedName>
    <definedName name="bondfutopt_model" localSheetId="17">#REF!</definedName>
    <definedName name="bondfutopt_model" localSheetId="18">#REF!</definedName>
    <definedName name="bondfutopt_model" localSheetId="19">#REF!</definedName>
    <definedName name="bondfutopt_model" localSheetId="20">#REF!</definedName>
    <definedName name="bondfutopt_model" localSheetId="21">#REF!</definedName>
    <definedName name="bondfutopt_model" localSheetId="22">#REF!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 localSheetId="30">#REF!</definedName>
    <definedName name="bondfutopt_model" localSheetId="31">#REF!</definedName>
    <definedName name="bondfutopt_model">#REF!</definedName>
    <definedName name="bondfutopt_volatility" localSheetId="17">#REF!</definedName>
    <definedName name="bondfutopt_volatility" localSheetId="18">#REF!</definedName>
    <definedName name="bondfutopt_volatility" localSheetId="19">#REF!</definedName>
    <definedName name="bondfutopt_volatility" localSheetId="20">#REF!</definedName>
    <definedName name="bondfutopt_volatility" localSheetId="21">#REF!</definedName>
    <definedName name="bondfutopt_volatility" localSheetId="22">#REF!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 localSheetId="30">#REF!</definedName>
    <definedName name="bondfutopt_volatility" localSheetId="31">#REF!</definedName>
    <definedName name="bondfutopt_volatility">#REF!</definedName>
    <definedName name="bondfuture_meanreversion" localSheetId="17">#REF!</definedName>
    <definedName name="bondfuture_meanreversion" localSheetId="18">#REF!</definedName>
    <definedName name="bondfuture_meanreversion" localSheetId="19">#REF!</definedName>
    <definedName name="bondfuture_meanreversion" localSheetId="20">#REF!</definedName>
    <definedName name="bondfuture_meanreversion" localSheetId="21">#REF!</definedName>
    <definedName name="bondfuture_meanreversion" localSheetId="22">#REF!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 localSheetId="30">#REF!</definedName>
    <definedName name="bondfuture_meanreversion" localSheetId="31">#REF!</definedName>
    <definedName name="bondfuture_meanreversion">#REF!</definedName>
    <definedName name="bondfuture_model" localSheetId="17">#REF!</definedName>
    <definedName name="bondfuture_model" localSheetId="18">#REF!</definedName>
    <definedName name="bondfuture_model" localSheetId="19">#REF!</definedName>
    <definedName name="bondfuture_model" localSheetId="20">#REF!</definedName>
    <definedName name="bondfuture_model" localSheetId="21">#REF!</definedName>
    <definedName name="bondfuture_model" localSheetId="22">#REF!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 localSheetId="30">#REF!</definedName>
    <definedName name="bondfuture_model" localSheetId="31">#REF!</definedName>
    <definedName name="bondfuture_model">#REF!</definedName>
    <definedName name="bondfuture_volatility" localSheetId="17">#REF!</definedName>
    <definedName name="bondfuture_volatility" localSheetId="18">#REF!</definedName>
    <definedName name="bondfuture_volatility" localSheetId="19">#REF!</definedName>
    <definedName name="bondfuture_volatility" localSheetId="20">#REF!</definedName>
    <definedName name="bondfuture_volatility" localSheetId="21">#REF!</definedName>
    <definedName name="bondfuture_volatility" localSheetId="22">#REF!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 localSheetId="30">#REF!</definedName>
    <definedName name="bondfuture_volatility" localSheetId="31">#REF!</definedName>
    <definedName name="bondfuture_volatility">#REF!</definedName>
    <definedName name="bondoption_meanreversion" localSheetId="17">#REF!</definedName>
    <definedName name="bondoption_meanreversion" localSheetId="18">#REF!</definedName>
    <definedName name="bondoption_meanreversion" localSheetId="19">#REF!</definedName>
    <definedName name="bondoption_meanreversion" localSheetId="20">#REF!</definedName>
    <definedName name="bondoption_meanreversion" localSheetId="21">#REF!</definedName>
    <definedName name="bondoption_meanreversion" localSheetId="22">#REF!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 localSheetId="30">#REF!</definedName>
    <definedName name="bondoption_meanreversion" localSheetId="31">#REF!</definedName>
    <definedName name="bondoption_meanreversion">#REF!</definedName>
    <definedName name="bondoption_model" localSheetId="17">#REF!</definedName>
    <definedName name="bondoption_model" localSheetId="18">#REF!</definedName>
    <definedName name="bondoption_model" localSheetId="19">#REF!</definedName>
    <definedName name="bondoption_model" localSheetId="20">#REF!</definedName>
    <definedName name="bondoption_model" localSheetId="21">#REF!</definedName>
    <definedName name="bondoption_model" localSheetId="22">#REF!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 localSheetId="30">#REF!</definedName>
    <definedName name="bondoption_model" localSheetId="31">#REF!</definedName>
    <definedName name="bondoption_model">#REF!</definedName>
    <definedName name="bondoption_volatility" localSheetId="17">#REF!</definedName>
    <definedName name="bondoption_volatility" localSheetId="18">#REF!</definedName>
    <definedName name="bondoption_volatility" localSheetId="19">#REF!</definedName>
    <definedName name="bondoption_volatility" localSheetId="20">#REF!</definedName>
    <definedName name="bondoption_volatility" localSheetId="21">#REF!</definedName>
    <definedName name="bondoption_volatility" localSheetId="22">#REF!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 localSheetId="30">#REF!</definedName>
    <definedName name="bondoption_volatility" localSheetId="31">#REF!</definedName>
    <definedName name="bondoption_volatility">#REF!</definedName>
    <definedName name="BROKER" localSheetId="17">#REF!</definedName>
    <definedName name="BROKER" localSheetId="18">#REF!</definedName>
    <definedName name="BROKER" localSheetId="19">#REF!</definedName>
    <definedName name="BROKER" localSheetId="20">#REF!</definedName>
    <definedName name="BROKER" localSheetId="21">#REF!</definedName>
    <definedName name="BROKER" localSheetId="22">#REF!</definedName>
    <definedName name="BROKER" localSheetId="26">#REF!</definedName>
    <definedName name="BROKER" localSheetId="27">#REF!</definedName>
    <definedName name="BROKER" localSheetId="28">#REF!</definedName>
    <definedName name="BROKER" localSheetId="29">#REF!</definedName>
    <definedName name="BROKER" localSheetId="30">#REF!</definedName>
    <definedName name="BROKER" localSheetId="31">#REF!</definedName>
    <definedName name="BROKER">#REF!</definedName>
    <definedName name="BSAcct" localSheetId="17">#REF!</definedName>
    <definedName name="BSAcct" localSheetId="18">#REF!</definedName>
    <definedName name="BSAcct" localSheetId="19">#REF!</definedName>
    <definedName name="BSAcct" localSheetId="20">#REF!</definedName>
    <definedName name="BSAcct" localSheetId="21">#REF!</definedName>
    <definedName name="BSAcct" localSheetId="22">#REF!</definedName>
    <definedName name="BSAcct" localSheetId="26">#REF!</definedName>
    <definedName name="BSAcct" localSheetId="27">#REF!</definedName>
    <definedName name="BSAcct" localSheetId="28">#REF!</definedName>
    <definedName name="BSAcct" localSheetId="29">#REF!</definedName>
    <definedName name="BSAcct" localSheetId="30">#REF!</definedName>
    <definedName name="BSAcct" localSheetId="31">#REF!</definedName>
    <definedName name="BSAcct">#REF!</definedName>
    <definedName name="BSBal" localSheetId="17">#REF!</definedName>
    <definedName name="BSBal" localSheetId="18">#REF!</definedName>
    <definedName name="BSBal" localSheetId="19">#REF!</definedName>
    <definedName name="BSBal" localSheetId="20">#REF!</definedName>
    <definedName name="BSBal" localSheetId="21">#REF!</definedName>
    <definedName name="BSBal" localSheetId="22">#REF!</definedName>
    <definedName name="BSBal" localSheetId="26">#REF!</definedName>
    <definedName name="BSBal" localSheetId="27">#REF!</definedName>
    <definedName name="BSBal" localSheetId="28">#REF!</definedName>
    <definedName name="BSBal" localSheetId="29">#REF!</definedName>
    <definedName name="BSBal" localSheetId="30">#REF!</definedName>
    <definedName name="BSBal" localSheetId="31">#REF!</definedName>
    <definedName name="BSBal">#REF!</definedName>
    <definedName name="BSDesc" localSheetId="17">#REF!</definedName>
    <definedName name="BSDesc" localSheetId="18">#REF!</definedName>
    <definedName name="BSDesc" localSheetId="19">#REF!</definedName>
    <definedName name="BSDesc" localSheetId="20">#REF!</definedName>
    <definedName name="BSDesc" localSheetId="21">#REF!</definedName>
    <definedName name="BSDesc" localSheetId="22">#REF!</definedName>
    <definedName name="BSDesc" localSheetId="26">#REF!</definedName>
    <definedName name="BSDesc" localSheetId="27">#REF!</definedName>
    <definedName name="BSDesc" localSheetId="28">#REF!</definedName>
    <definedName name="BSDesc" localSheetId="29">#REF!</definedName>
    <definedName name="BSDesc" localSheetId="30">#REF!</definedName>
    <definedName name="BSDesc" localSheetId="31">#REF!</definedName>
    <definedName name="BSDesc">#REF!</definedName>
    <definedName name="bsentity" localSheetId="17">#REF!</definedName>
    <definedName name="bsentity" localSheetId="18">#REF!</definedName>
    <definedName name="bsentity" localSheetId="19">#REF!</definedName>
    <definedName name="bsentity" localSheetId="20">#REF!</definedName>
    <definedName name="bsentity" localSheetId="21">#REF!</definedName>
    <definedName name="bsentity" localSheetId="22">#REF!</definedName>
    <definedName name="bsentity" localSheetId="26">#REF!</definedName>
    <definedName name="bsentity" localSheetId="27">#REF!</definedName>
    <definedName name="bsentity" localSheetId="28">#REF!</definedName>
    <definedName name="bsentity" localSheetId="29">#REF!</definedName>
    <definedName name="bsentity" localSheetId="30">#REF!</definedName>
    <definedName name="bsentity" localSheetId="31">#REF!</definedName>
    <definedName name="bsentity">#REF!</definedName>
    <definedName name="Bsheet" localSheetId="17">#REF!</definedName>
    <definedName name="Bsheet" localSheetId="18">#REF!</definedName>
    <definedName name="Bsheet" localSheetId="19">#REF!</definedName>
    <definedName name="Bsheet" localSheetId="20">#REF!</definedName>
    <definedName name="Bsheet" localSheetId="21">#REF!</definedName>
    <definedName name="Bsheet" localSheetId="22">#REF!</definedName>
    <definedName name="Bsheet" localSheetId="26">#REF!</definedName>
    <definedName name="Bsheet" localSheetId="27">#REF!</definedName>
    <definedName name="Bsheet" localSheetId="28">#REF!</definedName>
    <definedName name="Bsheet" localSheetId="29">#REF!</definedName>
    <definedName name="Bsheet" localSheetId="30">#REF!</definedName>
    <definedName name="Bsheet" localSheetId="31">#REF!</definedName>
    <definedName name="Bsheet">#REF!</definedName>
    <definedName name="BUILD" localSheetId="2">#REF!</definedName>
    <definedName name="BUILD" localSheetId="16">#REF!</definedName>
    <definedName name="BUILD" localSheetId="7">#REF!</definedName>
    <definedName name="BUILD" localSheetId="9">#REF!</definedName>
    <definedName name="BUILD" localSheetId="13">#REF!</definedName>
    <definedName name="BUILD">[7]Building!$A$2:$E$97</definedName>
    <definedName name="calspread_meanreversion" localSheetId="17">#REF!</definedName>
    <definedName name="calspread_meanreversion" localSheetId="18">#REF!</definedName>
    <definedName name="calspread_meanreversion" localSheetId="19">#REF!</definedName>
    <definedName name="calspread_meanreversion" localSheetId="20">#REF!</definedName>
    <definedName name="calspread_meanreversion" localSheetId="21">#REF!</definedName>
    <definedName name="calspread_meanreversion" localSheetId="22">#REF!</definedName>
    <definedName name="calspread_meanreversion" localSheetId="7">#REF!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 localSheetId="30">#REF!</definedName>
    <definedName name="calspread_meanreversion" localSheetId="31">#REF!</definedName>
    <definedName name="calspread_meanreversion">#REF!</definedName>
    <definedName name="calspread_meshpoints" localSheetId="17">#REF!</definedName>
    <definedName name="calspread_meshpoints" localSheetId="18">#REF!</definedName>
    <definedName name="calspread_meshpoints" localSheetId="19">#REF!</definedName>
    <definedName name="calspread_meshpoints" localSheetId="20">#REF!</definedName>
    <definedName name="calspread_meshpoints" localSheetId="21">#REF!</definedName>
    <definedName name="calspread_meshpoints" localSheetId="22">#REF!</definedName>
    <definedName name="calspread_meshpoints" localSheetId="7">#REF!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 localSheetId="30">#REF!</definedName>
    <definedName name="calspread_meshpoints" localSheetId="31">#REF!</definedName>
    <definedName name="calspread_meshpoints">#REF!</definedName>
    <definedName name="calspread_model" localSheetId="17">#REF!</definedName>
    <definedName name="calspread_model" localSheetId="18">#REF!</definedName>
    <definedName name="calspread_model" localSheetId="19">#REF!</definedName>
    <definedName name="calspread_model" localSheetId="20">#REF!</definedName>
    <definedName name="calspread_model" localSheetId="21">#REF!</definedName>
    <definedName name="calspread_model" localSheetId="22">#REF!</definedName>
    <definedName name="calspread_model" localSheetId="7">#REF!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 localSheetId="30">#REF!</definedName>
    <definedName name="calspread_model" localSheetId="31">#REF!</definedName>
    <definedName name="calspread_model">#REF!</definedName>
    <definedName name="calspread_volatility" localSheetId="17">#REF!</definedName>
    <definedName name="calspread_volatility" localSheetId="18">#REF!</definedName>
    <definedName name="calspread_volatility" localSheetId="19">#REF!</definedName>
    <definedName name="calspread_volatility" localSheetId="20">#REF!</definedName>
    <definedName name="calspread_volatility" localSheetId="21">#REF!</definedName>
    <definedName name="calspread_volatility" localSheetId="22">#REF!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 localSheetId="30">#REF!</definedName>
    <definedName name="calspread_volatility" localSheetId="31">#REF!</definedName>
    <definedName name="calspread_volatility">#REF!</definedName>
    <definedName name="calspread_volatility2" localSheetId="17">#REF!</definedName>
    <definedName name="calspread_volatility2" localSheetId="18">#REF!</definedName>
    <definedName name="calspread_volatility2" localSheetId="19">#REF!</definedName>
    <definedName name="calspread_volatility2" localSheetId="20">#REF!</definedName>
    <definedName name="calspread_volatility2" localSheetId="21">#REF!</definedName>
    <definedName name="calspread_volatility2" localSheetId="22">#REF!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 localSheetId="30">#REF!</definedName>
    <definedName name="calspread_volatility2" localSheetId="31">#REF!</definedName>
    <definedName name="calspread_volatility2">#REF!</definedName>
    <definedName name="capexentity" localSheetId="17">#REF!</definedName>
    <definedName name="capexentity" localSheetId="18">#REF!</definedName>
    <definedName name="capexentity" localSheetId="19">#REF!</definedName>
    <definedName name="capexentity" localSheetId="20">#REF!</definedName>
    <definedName name="capexentity" localSheetId="21">#REF!</definedName>
    <definedName name="capexentity" localSheetId="22">#REF!</definedName>
    <definedName name="capexentity" localSheetId="26">#REF!</definedName>
    <definedName name="capexentity" localSheetId="27">#REF!</definedName>
    <definedName name="capexentity" localSheetId="28">#REF!</definedName>
    <definedName name="capexentity" localSheetId="29">#REF!</definedName>
    <definedName name="capexentity" localSheetId="30">#REF!</definedName>
    <definedName name="capexentity" localSheetId="31">#REF!</definedName>
    <definedName name="capexentity">#REF!</definedName>
    <definedName name="capfloor_meanreversion" localSheetId="17">#REF!</definedName>
    <definedName name="capfloor_meanreversion" localSheetId="18">#REF!</definedName>
    <definedName name="capfloor_meanreversion" localSheetId="19">#REF!</definedName>
    <definedName name="capfloor_meanreversion" localSheetId="20">#REF!</definedName>
    <definedName name="capfloor_meanreversion" localSheetId="21">#REF!</definedName>
    <definedName name="capfloor_meanreversion" localSheetId="22">#REF!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 localSheetId="30">#REF!</definedName>
    <definedName name="capfloor_meanreversion" localSheetId="31">#REF!</definedName>
    <definedName name="capfloor_meanreversion">#REF!</definedName>
    <definedName name="capfloor_model" localSheetId="17">#REF!</definedName>
    <definedName name="capfloor_model" localSheetId="18">#REF!</definedName>
    <definedName name="capfloor_model" localSheetId="19">#REF!</definedName>
    <definedName name="capfloor_model" localSheetId="20">#REF!</definedName>
    <definedName name="capfloor_model" localSheetId="21">#REF!</definedName>
    <definedName name="capfloor_model" localSheetId="22">#REF!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 localSheetId="30">#REF!</definedName>
    <definedName name="capfloor_model" localSheetId="31">#REF!</definedName>
    <definedName name="capfloor_model">#REF!</definedName>
    <definedName name="capfloor_volatility" localSheetId="17">#REF!</definedName>
    <definedName name="capfloor_volatility" localSheetId="18">#REF!</definedName>
    <definedName name="capfloor_volatility" localSheetId="19">#REF!</definedName>
    <definedName name="capfloor_volatility" localSheetId="20">#REF!</definedName>
    <definedName name="capfloor_volatility" localSheetId="21">#REF!</definedName>
    <definedName name="capfloor_volatility" localSheetId="22">#REF!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 localSheetId="30">#REF!</definedName>
    <definedName name="capfloor_volatility" localSheetId="31">#REF!</definedName>
    <definedName name="capfloor_volatility">#REF!</definedName>
    <definedName name="Cash_Sweep_Switch" localSheetId="17">#REF!</definedName>
    <definedName name="Cash_Sweep_Switch" localSheetId="18">#REF!</definedName>
    <definedName name="Cash_Sweep_Switch" localSheetId="19">#REF!</definedName>
    <definedName name="Cash_Sweep_Switch" localSheetId="20">#REF!</definedName>
    <definedName name="Cash_Sweep_Switch" localSheetId="21">#REF!</definedName>
    <definedName name="Cash_Sweep_Switch" localSheetId="22">#REF!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 localSheetId="30">#REF!</definedName>
    <definedName name="Cash_Sweep_Switch" localSheetId="31">#REF!</definedName>
    <definedName name="Cash_Sweep_Switch">#REF!</definedName>
    <definedName name="category" localSheetId="17">#REF!</definedName>
    <definedName name="category" localSheetId="18">#REF!</definedName>
    <definedName name="category" localSheetId="19">#REF!</definedName>
    <definedName name="category" localSheetId="20">#REF!</definedName>
    <definedName name="category" localSheetId="21">#REF!</definedName>
    <definedName name="category" localSheetId="22">#REF!</definedName>
    <definedName name="category" localSheetId="26">#REF!</definedName>
    <definedName name="category" localSheetId="27">#REF!</definedName>
    <definedName name="category" localSheetId="28">#REF!</definedName>
    <definedName name="category" localSheetId="29">#REF!</definedName>
    <definedName name="category" localSheetId="30">#REF!</definedName>
    <definedName name="category" localSheetId="31">#REF!</definedName>
    <definedName name="category">#REF!</definedName>
    <definedName name="CBWorkbookPriority" hidden="1">-21190210</definedName>
    <definedName name="cc">#REF!</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21" hidden="1">{"variance_page",#N/A,FALSE,"template"}</definedName>
    <definedName name="cccc" localSheetId="22" hidden="1">{"variance_page",#N/A,FALSE,"template"}</definedName>
    <definedName name="cccc" localSheetId="23" hidden="1">{"variance_page",#N/A,FALSE,"template"}</definedName>
    <definedName name="cccc" localSheetId="2" hidden="1">{"variance_page",#N/A,FALSE,"template"}</definedName>
    <definedName name="cccc" localSheetId="16" hidden="1">{"variance_page",#N/A,FALSE,"template"}</definedName>
    <definedName name="cccc" localSheetId="3" hidden="1">{"variance_page",#N/A,FALSE,"template"}</definedName>
    <definedName name="cccc" localSheetId="4" hidden="1">{"variance_page",#N/A,FALSE,"template"}</definedName>
    <definedName name="cccc" localSheetId="7" hidden="1">{"variance_page",#N/A,FALSE,"template"}</definedName>
    <definedName name="cccc" localSheetId="9" hidden="1">{"variance_page",#N/A,FALSE,"template"}</definedName>
    <definedName name="cccc" localSheetId="13" hidden="1">{"variance_page",#N/A,FALSE,"template"}</definedName>
    <definedName name="cccc" localSheetId="15"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 localSheetId="30" hidden="1">{"variance_page",#N/A,FALSE,"template"}</definedName>
    <definedName name="cccc" localSheetId="31" hidden="1">{"variance_page",#N/A,FALSE,"template"}</definedName>
    <definedName name="cccc" hidden="1">{"variance_page",#N/A,FALSE,"template"}</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21" hidden="1">{"SourcesUses",#N/A,TRUE,#N/A;"TransOverview",#N/A,TRUE,"CFMODEL"}</definedName>
    <definedName name="ccccccc" localSheetId="22" hidden="1">{"SourcesUses",#N/A,TRUE,#N/A;"TransOverview",#N/A,TRUE,"CFMODEL"}</definedName>
    <definedName name="ccccccc" localSheetId="23" hidden="1">{"SourcesUses",#N/A,TRUE,#N/A;"TransOverview",#N/A,TRUE,"CFMODEL"}</definedName>
    <definedName name="ccccccc" localSheetId="2" hidden="1">{"SourcesUses",#N/A,TRUE,#N/A;"TransOverview",#N/A,TRUE,"CFMODEL"}</definedName>
    <definedName name="ccccccc" localSheetId="16" hidden="1">{"SourcesUses",#N/A,TRUE,#N/A;"TransOverview",#N/A,TRUE,"CFMODEL"}</definedName>
    <definedName name="ccccccc" localSheetId="3" hidden="1">{"SourcesUses",#N/A,TRUE,#N/A;"TransOverview",#N/A,TRUE,"CFMODEL"}</definedName>
    <definedName name="ccccccc" localSheetId="4" hidden="1">{"SourcesUses",#N/A,TRUE,#N/A;"TransOverview",#N/A,TRUE,"CFMODEL"}</definedName>
    <definedName name="ccccccc" localSheetId="7" hidden="1">{"SourcesUses",#N/A,TRUE,#N/A;"TransOverview",#N/A,TRUE,"CFMODEL"}</definedName>
    <definedName name="ccccccc" localSheetId="9" hidden="1">{"SourcesUses",#N/A,TRUE,#N/A;"TransOverview",#N/A,TRUE,"CFMODEL"}</definedName>
    <definedName name="ccccccc" localSheetId="13" hidden="1">{"SourcesUses",#N/A,TRUE,#N/A;"TransOverview",#N/A,TRUE,"CFMODEL"}</definedName>
    <definedName name="ccccccc" localSheetId="15"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 localSheetId="30" hidden="1">{"SourcesUses",#N/A,TRUE,#N/A;"TransOverview",#N/A,TRUE,"CFMODEL"}</definedName>
    <definedName name="ccccccc" localSheetId="31" hidden="1">{"SourcesUses",#N/A,TRUE,#N/A;"TransOverview",#N/A,TRUE,"CFMODEL"}</definedName>
    <definedName name="ccccccc" hidden="1">{"SourcesUses",#N/A,TRUE,#N/A;"TransOverview",#N/A,TRUE,"CFMODEL"}</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21" hidden="1">{"SourcesUses",#N/A,TRUE,"FundsFlow";"TransOverview",#N/A,TRUE,"FundsFlow"}</definedName>
    <definedName name="ccccccccccccccc" localSheetId="22" hidden="1">{"SourcesUses",#N/A,TRUE,"FundsFlow";"TransOverview",#N/A,TRUE,"FundsFlow"}</definedName>
    <definedName name="ccccccccccccccc" localSheetId="23" hidden="1">{"SourcesUses",#N/A,TRUE,"FundsFlow";"TransOverview",#N/A,TRUE,"FundsFlow"}</definedName>
    <definedName name="ccccccccccccccc" localSheetId="2" hidden="1">{"SourcesUses",#N/A,TRUE,"FundsFlow";"TransOverview",#N/A,TRUE,"FundsFlow"}</definedName>
    <definedName name="ccccccccccccccc" localSheetId="16" hidden="1">{"SourcesUses",#N/A,TRUE,"FundsFlow";"TransOverview",#N/A,TRUE,"FundsFlow"}</definedName>
    <definedName name="ccccccccccccccc" localSheetId="3" hidden="1">{"SourcesUses",#N/A,TRUE,"FundsFlow";"TransOverview",#N/A,TRUE,"FundsFlow"}</definedName>
    <definedName name="ccccccccccccccc" localSheetId="4" hidden="1">{"SourcesUses",#N/A,TRUE,"FundsFlow";"TransOverview",#N/A,TRUE,"FundsFlow"}</definedName>
    <definedName name="ccccccccccccccc" localSheetId="7" hidden="1">{"SourcesUses",#N/A,TRUE,"FundsFlow";"TransOverview",#N/A,TRUE,"FundsFlow"}</definedName>
    <definedName name="ccccccccccccccc" localSheetId="9" hidden="1">{"SourcesUses",#N/A,TRUE,"FundsFlow";"TransOverview",#N/A,TRUE,"FundsFlow"}</definedName>
    <definedName name="ccccccccccccccc" localSheetId="13" hidden="1">{"SourcesUses",#N/A,TRUE,"FundsFlow";"TransOverview",#N/A,TRUE,"FundsFlow"}</definedName>
    <definedName name="ccccccccccccccc" localSheetId="15"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ccccccccccccc" localSheetId="30" hidden="1">{"SourcesUses",#N/A,TRUE,"FundsFlow";"TransOverview",#N/A,TRUE,"FundsFlow"}</definedName>
    <definedName name="ccccccccccccccc" localSheetId="31" hidden="1">{"SourcesUses",#N/A,TRUE,"FundsFlow";"TransOverview",#N/A,TRUE,"FundsFlow"}</definedName>
    <definedName name="ccccccccccccccc" hidden="1">{"SourcesUses",#N/A,TRUE,"FundsFlow";"TransOverview",#N/A,TRUE,"FundsFlow"}</definedName>
    <definedName name="CCPlan">#REF!</definedName>
    <definedName name="ccyswapopt_meanreversion" localSheetId="17">#REF!</definedName>
    <definedName name="ccyswapopt_meanreversion" localSheetId="18">#REF!</definedName>
    <definedName name="ccyswapopt_meanreversion" localSheetId="19">#REF!</definedName>
    <definedName name="ccyswapopt_meanreversion" localSheetId="20">#REF!</definedName>
    <definedName name="ccyswapopt_meanreversion" localSheetId="21">#REF!</definedName>
    <definedName name="ccyswapopt_meanreversion" localSheetId="22">#REF!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 localSheetId="30">#REF!</definedName>
    <definedName name="ccyswapopt_meanreversion" localSheetId="31">#REF!</definedName>
    <definedName name="ccyswapopt_meanreversion">#REF!</definedName>
    <definedName name="ccyswapopt_model" localSheetId="17">#REF!</definedName>
    <definedName name="ccyswapopt_model" localSheetId="18">#REF!</definedName>
    <definedName name="ccyswapopt_model" localSheetId="19">#REF!</definedName>
    <definedName name="ccyswapopt_model" localSheetId="20">#REF!</definedName>
    <definedName name="ccyswapopt_model" localSheetId="21">#REF!</definedName>
    <definedName name="ccyswapopt_model" localSheetId="22">#REF!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 localSheetId="30">#REF!</definedName>
    <definedName name="ccyswapopt_model" localSheetId="31">#REF!</definedName>
    <definedName name="ccyswapopt_model">#REF!</definedName>
    <definedName name="ccyswapopt_volatility" localSheetId="17">#REF!</definedName>
    <definedName name="ccyswapopt_volatility" localSheetId="18">#REF!</definedName>
    <definedName name="ccyswapopt_volatility" localSheetId="19">#REF!</definedName>
    <definedName name="ccyswapopt_volatility" localSheetId="20">#REF!</definedName>
    <definedName name="ccyswapopt_volatility" localSheetId="21">#REF!</definedName>
    <definedName name="ccyswapopt_volatility" localSheetId="22">#REF!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 localSheetId="30">#REF!</definedName>
    <definedName name="ccyswapopt_volatility" localSheetId="31">#REF!</definedName>
    <definedName name="ccyswapopt_volatility">#REF!</definedName>
    <definedName name="ccyswapopt_volatility2" localSheetId="17">#REF!</definedName>
    <definedName name="ccyswapopt_volatility2" localSheetId="18">#REF!</definedName>
    <definedName name="ccyswapopt_volatility2" localSheetId="19">#REF!</definedName>
    <definedName name="ccyswapopt_volatility2" localSheetId="20">#REF!</definedName>
    <definedName name="ccyswapopt_volatility2" localSheetId="21">#REF!</definedName>
    <definedName name="ccyswapopt_volatility2" localSheetId="22">#REF!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 localSheetId="30">#REF!</definedName>
    <definedName name="ccyswapopt_volatility2" localSheetId="31">#REF!</definedName>
    <definedName name="ccyswapopt_volatility2">#REF!</definedName>
    <definedName name="cfentity" localSheetId="17">#REF!</definedName>
    <definedName name="cfentity" localSheetId="18">#REF!</definedName>
    <definedName name="cfentity" localSheetId="19">#REF!</definedName>
    <definedName name="cfentity" localSheetId="20">#REF!</definedName>
    <definedName name="cfentity" localSheetId="21">#REF!</definedName>
    <definedName name="cfentity" localSheetId="22">#REF!</definedName>
    <definedName name="cfentity" localSheetId="26">#REF!</definedName>
    <definedName name="cfentity" localSheetId="27">#REF!</definedName>
    <definedName name="cfentity" localSheetId="28">#REF!</definedName>
    <definedName name="cfentity" localSheetId="29">#REF!</definedName>
    <definedName name="cfentity" localSheetId="30">#REF!</definedName>
    <definedName name="cfentity" localSheetId="31">#REF!</definedName>
    <definedName name="cfentity">#REF!</definedName>
    <definedName name="Chart">"Chart 3"</definedName>
    <definedName name="Class_Life_ADR" localSheetId="17">'[8]ADR Table'!$B$5:$J$5</definedName>
    <definedName name="Class_Life_ADR" localSheetId="18">'[8]ADR Table'!$B$5:$J$5</definedName>
    <definedName name="Class_Life_ADR" localSheetId="19">'[8]ADR Table'!$B$5:$J$5</definedName>
    <definedName name="Class_Life_ADR" localSheetId="20">'[8]ADR Table'!$B$5:$J$5</definedName>
    <definedName name="Class_Life_ADR" localSheetId="21">'[8]ADR Table'!$B$5:$J$5</definedName>
    <definedName name="Class_Life_ADR" localSheetId="22">'[8]ADR Table'!$B$5:$J$5</definedName>
    <definedName name="Class_Life_ADR" localSheetId="2">#REF!</definedName>
    <definedName name="Class_Life_ADR" localSheetId="16">#REF!</definedName>
    <definedName name="Class_Life_ADR" localSheetId="7">#REF!</definedName>
    <definedName name="Class_Life_ADR" localSheetId="9">#REF!</definedName>
    <definedName name="Class_Life_ADR" localSheetId="13">#REF!</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 localSheetId="30">'[8]ADR Table'!$B$5:$J$5</definedName>
    <definedName name="Class_Life_ADR" localSheetId="31">'[8]ADR Table'!$B$5:$J$5</definedName>
    <definedName name="Class_Life_ADR">'[8]ADR Table'!$B$5:$J$5</definedName>
    <definedName name="Class_Life_MACRS" localSheetId="17">'[8]MARCS Table'!$B$5:$I$5</definedName>
    <definedName name="Class_Life_MACRS" localSheetId="18">'[8]MARCS Table'!$B$5:$I$5</definedName>
    <definedName name="Class_Life_MACRS" localSheetId="19">'[8]MARCS Table'!$B$5:$I$5</definedName>
    <definedName name="Class_Life_MACRS" localSheetId="20">'[8]MARCS Table'!$B$5:$I$5</definedName>
    <definedName name="Class_Life_MACRS" localSheetId="21">'[8]MARCS Table'!$B$5:$I$5</definedName>
    <definedName name="Class_Life_MACRS" localSheetId="22">'[8]MARCS Table'!$B$5:$I$5</definedName>
    <definedName name="Class_Life_MACRS" localSheetId="2">#REF!</definedName>
    <definedName name="Class_Life_MACRS" localSheetId="16">#REF!</definedName>
    <definedName name="Class_Life_MACRS" localSheetId="7">#REF!</definedName>
    <definedName name="Class_Life_MACRS" localSheetId="9">#REF!</definedName>
    <definedName name="Class_Life_MACRS" localSheetId="13">#REF!</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 localSheetId="30">'[8]MARCS Table'!$B$5:$I$5</definedName>
    <definedName name="Class_Life_MACRS" localSheetId="31">'[8]MARCS Table'!$B$5:$I$5</definedName>
    <definedName name="Class_Life_MACRS">'[8]MARCS Table'!$B$5:$I$5</definedName>
    <definedName name="Commercial_Operation_Year" localSheetId="2">#REF!</definedName>
    <definedName name="Commercial_Operation_Year" localSheetId="16">#REF!</definedName>
    <definedName name="Commercial_Operation_Year" localSheetId="7">#REF!</definedName>
    <definedName name="Commercial_Operation_Year" localSheetId="9">#REF!</definedName>
    <definedName name="Commercial_Operation_Year" localSheetId="13">#REF!</definedName>
    <definedName name="Commercial_Operation_Year">[3]Inputs!$B$197</definedName>
    <definedName name="Commercial_Rev_Growth" localSheetId="2">#REF!</definedName>
    <definedName name="Commercial_Rev_Growth" localSheetId="16">#REF!</definedName>
    <definedName name="Commercial_Rev_Growth" localSheetId="7">#REF!</definedName>
    <definedName name="Commercial_Rev_Growth" localSheetId="9">#REF!</definedName>
    <definedName name="Commercial_Rev_Growth" localSheetId="13">#REF!</definedName>
    <definedName name="Commercial_Rev_Growth">[9]Assumptions!$C$11</definedName>
    <definedName name="confidence" localSheetId="2">#REF!</definedName>
    <definedName name="confidence" localSheetId="16">#REF!</definedName>
    <definedName name="confidence" localSheetId="7">#REF!</definedName>
    <definedName name="confidence" localSheetId="9">#REF!</definedName>
    <definedName name="confidence" localSheetId="13">#REF!</definedName>
    <definedName name="confidence">[5]Inputs!$B$12</definedName>
    <definedName name="ConsolidatedRange" localSheetId="17">#REF!</definedName>
    <definedName name="ConsolidatedRange" localSheetId="18">#REF!</definedName>
    <definedName name="ConsolidatedRange" localSheetId="19">#REF!</definedName>
    <definedName name="ConsolidatedRange" localSheetId="20">#REF!</definedName>
    <definedName name="ConsolidatedRange" localSheetId="21">#REF!</definedName>
    <definedName name="ConsolidatedRange" localSheetId="22">#REF!</definedName>
    <definedName name="ConsolidatedRange" localSheetId="7">#REF!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 localSheetId="30">#REF!</definedName>
    <definedName name="ConsolidatedRange" localSheetId="31">#REF!</definedName>
    <definedName name="ConsolidatedRange">#REF!</definedName>
    <definedName name="ConsolidationRange" localSheetId="17">#REF!</definedName>
    <definedName name="ConsolidationRange" localSheetId="18">#REF!</definedName>
    <definedName name="ConsolidationRange" localSheetId="19">#REF!</definedName>
    <definedName name="ConsolidationRange" localSheetId="20">#REF!</definedName>
    <definedName name="ConsolidationRange" localSheetId="21">#REF!</definedName>
    <definedName name="ConsolidationRange" localSheetId="22">#REF!</definedName>
    <definedName name="ConsolidationRange" localSheetId="7">#REF!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 localSheetId="30">#REF!</definedName>
    <definedName name="ConsolidationRange" localSheetId="31">#REF!</definedName>
    <definedName name="ConsolidationRange">#REF!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20">#REF!</definedName>
    <definedName name="Construction_Facility_Balance_End_of_Month" localSheetId="21">#REF!</definedName>
    <definedName name="Construction_Facility_Balance_End_of_Month" localSheetId="22">#REF!</definedName>
    <definedName name="Construction_Facility_Balance_End_of_Month" localSheetId="7">#REF!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 localSheetId="30">#REF!</definedName>
    <definedName name="Construction_Facility_Balance_End_of_Month" localSheetId="31">#REF!</definedName>
    <definedName name="Construction_Facility_Balance_End_of_Month">#REF!</definedName>
    <definedName name="convertible_treesteps" localSheetId="17">#REF!</definedName>
    <definedName name="convertible_treesteps" localSheetId="18">#REF!</definedName>
    <definedName name="convertible_treesteps" localSheetId="19">#REF!</definedName>
    <definedName name="convertible_treesteps" localSheetId="20">#REF!</definedName>
    <definedName name="convertible_treesteps" localSheetId="21">#REF!</definedName>
    <definedName name="convertible_treesteps" localSheetId="22">#REF!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 localSheetId="30">#REF!</definedName>
    <definedName name="convertible_treesteps" localSheetId="31">#REF!</definedName>
    <definedName name="convertible_treesteps">#REF!</definedName>
    <definedName name="convertible_volatility" localSheetId="17">#REF!</definedName>
    <definedName name="convertible_volatility" localSheetId="18">#REF!</definedName>
    <definedName name="convertible_volatility" localSheetId="19">#REF!</definedName>
    <definedName name="convertible_volatility" localSheetId="20">#REF!</definedName>
    <definedName name="convertible_volatility" localSheetId="21">#REF!</definedName>
    <definedName name="convertible_volatility" localSheetId="22">#REF!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 localSheetId="30">#REF!</definedName>
    <definedName name="convertible_volatility" localSheetId="31">#REF!</definedName>
    <definedName name="convertible_volatility">#REF!</definedName>
    <definedName name="Corporate_Guarantee_Switch" localSheetId="17">#REF!</definedName>
    <definedName name="Corporate_Guarantee_Switch" localSheetId="18">#REF!</definedName>
    <definedName name="Corporate_Guarantee_Switch" localSheetId="19">#REF!</definedName>
    <definedName name="Corporate_Guarantee_Switch" localSheetId="20">#REF!</definedName>
    <definedName name="Corporate_Guarantee_Switch" localSheetId="21">#REF!</definedName>
    <definedName name="Corporate_Guarantee_Switch" localSheetId="22">#REF!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 localSheetId="30">#REF!</definedName>
    <definedName name="Corporate_Guarantee_Switch" localSheetId="31">#REF!</definedName>
    <definedName name="Corporate_Guarantee_Switch">#REF!</definedName>
    <definedName name="corr_data" localSheetId="2">#REF!</definedName>
    <definedName name="corr_data" localSheetId="16">#REF!</definedName>
    <definedName name="corr_data" localSheetId="7">#REF!</definedName>
    <definedName name="corr_data" localSheetId="9">#REF!</definedName>
    <definedName name="corr_data" localSheetId="13">#REF!</definedName>
    <definedName name="corr_data">[5]Inputs!$B$6</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20">#REF!</definedName>
    <definedName name="Cost_of_Corporate_Guarantee" localSheetId="21">#REF!</definedName>
    <definedName name="Cost_of_Corporate_Guarantee" localSheetId="22">#REF!</definedName>
    <definedName name="Cost_of_Corporate_Guarantee" localSheetId="7">#REF!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 localSheetId="30">#REF!</definedName>
    <definedName name="Cost_of_Corporate_Guarantee" localSheetId="31">#REF!</definedName>
    <definedName name="Cost_of_Corporate_Guarantee">#REF!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20">#REF!</definedName>
    <definedName name="County___Town_Tax_Billing_Month" localSheetId="21">#REF!</definedName>
    <definedName name="County___Town_Tax_Billing_Month" localSheetId="22">#REF!</definedName>
    <definedName name="County___Town_Tax_Billing_Month" localSheetId="7">#REF!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 localSheetId="30">#REF!</definedName>
    <definedName name="County___Town_Tax_Billing_Month" localSheetId="31">#REF!</definedName>
    <definedName name="County___Town_Tax_Billing_Month">#REF!</definedName>
    <definedName name="crack_meanreversion" localSheetId="17">#REF!</definedName>
    <definedName name="crack_meanreversion" localSheetId="18">#REF!</definedName>
    <definedName name="crack_meanreversion" localSheetId="19">#REF!</definedName>
    <definedName name="crack_meanreversion" localSheetId="20">#REF!</definedName>
    <definedName name="crack_meanreversion" localSheetId="21">#REF!</definedName>
    <definedName name="crack_meanreversion" localSheetId="22">#REF!</definedName>
    <definedName name="crack_meanreversion" localSheetId="7">#REF!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 localSheetId="30">#REF!</definedName>
    <definedName name="crack_meanreversion" localSheetId="31">#REF!</definedName>
    <definedName name="crack_meanreversion">#REF!</definedName>
    <definedName name="crack_meanreversion2" localSheetId="17">#REF!</definedName>
    <definedName name="crack_meanreversion2" localSheetId="18">#REF!</definedName>
    <definedName name="crack_meanreversion2" localSheetId="19">#REF!</definedName>
    <definedName name="crack_meanreversion2" localSheetId="20">#REF!</definedName>
    <definedName name="crack_meanreversion2" localSheetId="21">#REF!</definedName>
    <definedName name="crack_meanreversion2" localSheetId="22">#REF!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 localSheetId="30">#REF!</definedName>
    <definedName name="crack_meanreversion2" localSheetId="31">#REF!</definedName>
    <definedName name="crack_meanreversion2">#REF!</definedName>
    <definedName name="crack_meanreversion3" localSheetId="17">#REF!</definedName>
    <definedName name="crack_meanreversion3" localSheetId="18">#REF!</definedName>
    <definedName name="crack_meanreversion3" localSheetId="19">#REF!</definedName>
    <definedName name="crack_meanreversion3" localSheetId="20">#REF!</definedName>
    <definedName name="crack_meanreversion3" localSheetId="21">#REF!</definedName>
    <definedName name="crack_meanreversion3" localSheetId="22">#REF!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 localSheetId="30">#REF!</definedName>
    <definedName name="crack_meanreversion3" localSheetId="31">#REF!</definedName>
    <definedName name="crack_meanreversion3">#REF!</definedName>
    <definedName name="crack_meshpoints" localSheetId="17">#REF!</definedName>
    <definedName name="crack_meshpoints" localSheetId="18">#REF!</definedName>
    <definedName name="crack_meshpoints" localSheetId="19">#REF!</definedName>
    <definedName name="crack_meshpoints" localSheetId="20">#REF!</definedName>
    <definedName name="crack_meshpoints" localSheetId="21">#REF!</definedName>
    <definedName name="crack_meshpoints" localSheetId="22">#REF!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 localSheetId="30">#REF!</definedName>
    <definedName name="crack_meshpoints" localSheetId="31">#REF!</definedName>
    <definedName name="crack_meshpoints">#REF!</definedName>
    <definedName name="crack_model" localSheetId="17">#REF!</definedName>
    <definedName name="crack_model" localSheetId="18">#REF!</definedName>
    <definedName name="crack_model" localSheetId="19">#REF!</definedName>
    <definedName name="crack_model" localSheetId="20">#REF!</definedName>
    <definedName name="crack_model" localSheetId="21">#REF!</definedName>
    <definedName name="crack_model" localSheetId="22">#REF!</definedName>
    <definedName name="crack_model" localSheetId="26">#REF!</definedName>
    <definedName name="crack_model" localSheetId="27">#REF!</definedName>
    <definedName name="crack_model" localSheetId="28">#REF!</definedName>
    <definedName name="crack_model" localSheetId="29">#REF!</definedName>
    <definedName name="crack_model" localSheetId="30">#REF!</definedName>
    <definedName name="crack_model" localSheetId="31">#REF!</definedName>
    <definedName name="crack_model">#REF!</definedName>
    <definedName name="crack_volatility" localSheetId="17">#REF!</definedName>
    <definedName name="crack_volatility" localSheetId="18">#REF!</definedName>
    <definedName name="crack_volatility" localSheetId="19">#REF!</definedName>
    <definedName name="crack_volatility" localSheetId="20">#REF!</definedName>
    <definedName name="crack_volatility" localSheetId="21">#REF!</definedName>
    <definedName name="crack_volatility" localSheetId="22">#REF!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 localSheetId="30">#REF!</definedName>
    <definedName name="crack_volatility" localSheetId="31">#REF!</definedName>
    <definedName name="crack_volatility">#REF!</definedName>
    <definedName name="crack_volatility2" localSheetId="17">#REF!</definedName>
    <definedName name="crack_volatility2" localSheetId="18">#REF!</definedName>
    <definedName name="crack_volatility2" localSheetId="19">#REF!</definedName>
    <definedName name="crack_volatility2" localSheetId="20">#REF!</definedName>
    <definedName name="crack_volatility2" localSheetId="21">#REF!</definedName>
    <definedName name="crack_volatility2" localSheetId="22">#REF!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 localSheetId="30">#REF!</definedName>
    <definedName name="crack_volatility2" localSheetId="31">#REF!</definedName>
    <definedName name="crack_volatility2">#REF!</definedName>
    <definedName name="crack_volatility3" localSheetId="17">#REF!</definedName>
    <definedName name="crack_volatility3" localSheetId="18">#REF!</definedName>
    <definedName name="crack_volatility3" localSheetId="19">#REF!</definedName>
    <definedName name="crack_volatility3" localSheetId="20">#REF!</definedName>
    <definedName name="crack_volatility3" localSheetId="21">#REF!</definedName>
    <definedName name="crack_volatility3" localSheetId="22">#REF!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 localSheetId="30">#REF!</definedName>
    <definedName name="crack_volatility3" localSheetId="31">#REF!</definedName>
    <definedName name="crack_volatility3">#REF!</definedName>
    <definedName name="CreditStats" localSheetId="17" hidden="1">#REF!</definedName>
    <definedName name="CreditStats" localSheetId="18" hidden="1">#REF!</definedName>
    <definedName name="CreditStats" localSheetId="19" hidden="1">#REF!</definedName>
    <definedName name="CreditStats" localSheetId="20" hidden="1">#REF!</definedName>
    <definedName name="CreditStats" localSheetId="21" hidden="1">#REF!</definedName>
    <definedName name="CreditStats" localSheetId="22"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localSheetId="30" hidden="1">#REF!</definedName>
    <definedName name="CreditStats" localSheetId="31" hidden="1">#REF!</definedName>
    <definedName name="CreditStats" hidden="1">#REF!</definedName>
    <definedName name="_xlnm.Criteria" localSheetId="17">'[10]CAP ADJ'!#REF!</definedName>
    <definedName name="_xlnm.Criteria" localSheetId="18">'[10]CAP ADJ'!#REF!</definedName>
    <definedName name="_xlnm.Criteria" localSheetId="19">'[10]CAP ADJ'!#REF!</definedName>
    <definedName name="_xlnm.Criteria" localSheetId="20">'[10]CAP ADJ'!#REF!</definedName>
    <definedName name="_xlnm.Criteria" localSheetId="21">'[10]CAP ADJ'!#REF!</definedName>
    <definedName name="_xlnm.Criteria" localSheetId="22">'[10]CAP ADJ'!#REF!</definedName>
    <definedName name="_xlnm.Criteria" localSheetId="2">#REF!</definedName>
    <definedName name="_xlnm.Criteria" localSheetId="16">#REF!</definedName>
    <definedName name="_xlnm.Criteria" localSheetId="7">#REF!</definedName>
    <definedName name="_xlnm.Criteria" localSheetId="9">#REF!</definedName>
    <definedName name="_xlnm.Criteria" localSheetId="13">#REF!</definedName>
    <definedName name="_xlnm.Criteria" localSheetId="26">'[10]CAP ADJ'!#REF!</definedName>
    <definedName name="_xlnm.Criteria" localSheetId="27">'[10]CAP ADJ'!#REF!</definedName>
    <definedName name="_xlnm.Criteria" localSheetId="28">'[10]CAP ADJ'!#REF!</definedName>
    <definedName name="_xlnm.Criteria" localSheetId="29">'[10]CAP ADJ'!#REF!</definedName>
    <definedName name="_xlnm.Criteria" localSheetId="30">'[10]CAP ADJ'!#REF!</definedName>
    <definedName name="_xlnm.Criteria" localSheetId="31">'[10]CAP ADJ'!#REF!</definedName>
    <definedName name="_xlnm.Criteria">'[10]CAP ADJ'!#REF!</definedName>
    <definedName name="Criteria_MI" localSheetId="17">#REF!</definedName>
    <definedName name="Criteria_MI" localSheetId="18">#REF!</definedName>
    <definedName name="Criteria_MI" localSheetId="19">#REF!</definedName>
    <definedName name="Criteria_MI" localSheetId="20">#REF!</definedName>
    <definedName name="Criteria_MI" localSheetId="21">#REF!</definedName>
    <definedName name="Criteria_MI" localSheetId="22">#REF!</definedName>
    <definedName name="Criteria_MI" localSheetId="7">#REF!</definedName>
    <definedName name="Criteria_MI" localSheetId="26">#REF!</definedName>
    <definedName name="Criteria_MI" localSheetId="27">#REF!</definedName>
    <definedName name="Criteria_MI" localSheetId="28">#REF!</definedName>
    <definedName name="Criteria_MI" localSheetId="29">#REF!</definedName>
    <definedName name="Criteria_MI" localSheetId="30">#REF!</definedName>
    <definedName name="Criteria_MI" localSheetId="31">#REF!</definedName>
    <definedName name="Criteria_MI">#REF!</definedName>
    <definedName name="cross_corrs" localSheetId="2">#REF!</definedName>
    <definedName name="cross_corrs" localSheetId="16">#REF!</definedName>
    <definedName name="cross_corrs" localSheetId="7">#REF!</definedName>
    <definedName name="cross_corrs" localSheetId="9">#REF!</definedName>
    <definedName name="cross_corrs" localSheetId="13">#REF!</definedName>
    <definedName name="cross_corrs">[5]Inputs!$B$27</definedName>
    <definedName name="CTHRS" localSheetId="17">#REF!</definedName>
    <definedName name="CTHRS" localSheetId="18">#REF!</definedName>
    <definedName name="CTHRS" localSheetId="19">#REF!</definedName>
    <definedName name="CTHRS" localSheetId="20">#REF!</definedName>
    <definedName name="CTHRS" localSheetId="21">#REF!</definedName>
    <definedName name="CTHRS" localSheetId="22">#REF!</definedName>
    <definedName name="CTHRS" localSheetId="7">#REF!</definedName>
    <definedName name="CTHRS" localSheetId="26">#REF!</definedName>
    <definedName name="CTHRS" localSheetId="27">#REF!</definedName>
    <definedName name="CTHRS" localSheetId="28">#REF!</definedName>
    <definedName name="CTHRS" localSheetId="29">#REF!</definedName>
    <definedName name="CTHRS" localSheetId="30">#REF!</definedName>
    <definedName name="CTHRS" localSheetId="31">#REF!</definedName>
    <definedName name="CTHRS">#REF!</definedName>
    <definedName name="cumCOLA" localSheetId="2">#REF!</definedName>
    <definedName name="cumCOLA" localSheetId="16">#REF!</definedName>
    <definedName name="cumCOLA" localSheetId="7">#REF!</definedName>
    <definedName name="cumCOLA" localSheetId="9">#REF!</definedName>
    <definedName name="cumCOLA" localSheetId="13">#REF!</definedName>
    <definedName name="cumCOLA">'[11]cum CPI'!$A$7:$B$43</definedName>
    <definedName name="Cumulative_Cash_Flow" localSheetId="17">#REF!</definedName>
    <definedName name="Cumulative_Cash_Flow" localSheetId="18">#REF!</definedName>
    <definedName name="Cumulative_Cash_Flow" localSheetId="19">#REF!</definedName>
    <definedName name="Cumulative_Cash_Flow" localSheetId="20">#REF!</definedName>
    <definedName name="Cumulative_Cash_Flow" localSheetId="21">#REF!</definedName>
    <definedName name="Cumulative_Cash_Flow" localSheetId="22">#REF!</definedName>
    <definedName name="Cumulative_Cash_Flow" localSheetId="7">#REF!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 localSheetId="30">#REF!</definedName>
    <definedName name="Cumulative_Cash_Flow" localSheetId="31">#REF!</definedName>
    <definedName name="Cumulative_Cash_Flow">#REF!</definedName>
    <definedName name="CURRENT" localSheetId="17">#REF!</definedName>
    <definedName name="CURRENT" localSheetId="18">#REF!</definedName>
    <definedName name="CURRENT" localSheetId="19">#REF!</definedName>
    <definedName name="CURRENT" localSheetId="20">#REF!</definedName>
    <definedName name="CURRENT" localSheetId="21">#REF!</definedName>
    <definedName name="CURRENT" localSheetId="22">#REF!</definedName>
    <definedName name="CURRENT" localSheetId="7">#REF!</definedName>
    <definedName name="CURRENT" localSheetId="26">#REF!</definedName>
    <definedName name="CURRENT" localSheetId="27">#REF!</definedName>
    <definedName name="CURRENT" localSheetId="28">#REF!</definedName>
    <definedName name="CURRENT" localSheetId="29">#REF!</definedName>
    <definedName name="CURRENT" localSheetId="30">#REF!</definedName>
    <definedName name="CURRENT" localSheetId="31">#REF!</definedName>
    <definedName name="CURRENT">#REF!</definedName>
    <definedName name="CurrentDimensionReference" localSheetId="2">#REF!</definedName>
    <definedName name="CurrentDimensionReference" localSheetId="16">#REF!</definedName>
    <definedName name="CurrentDimensionReference" localSheetId="7">#REF!</definedName>
    <definedName name="CurrentDimensionReference" localSheetId="9">#REF!</definedName>
    <definedName name="CurrentDimensionReference" localSheetId="13">#REF!</definedName>
    <definedName name="CurrentDimensionReference">'[12]Setup -&gt;'!$G$29</definedName>
    <definedName name="CurrentMo" localSheetId="2">#REF!,#REF!,#REF!,#REF!,#REF!,#REF!,#REF!,#REF!,#REF!,#REF!,#REF!,#REF!,#REF!,#REF!,#REF!,#REF!,#REF!,#REF!,#REF!</definedName>
    <definedName name="CurrentMo" localSheetId="16">#REF!,#REF!,#REF!,#REF!,#REF!,#REF!,#REF!,#REF!,#REF!,#REF!,#REF!,#REF!,#REF!,#REF!,#REF!,#REF!,#REF!,#REF!,#REF!</definedName>
    <definedName name="CurrentMo" localSheetId="7">#REF!,#REF!,#REF!,#REF!,#REF!,#REF!,#REF!,#REF!,#REF!,#REF!,#REF!,#REF!,#REF!,#REF!,#REF!,#REF!,#REF!,#REF!,#REF!</definedName>
    <definedName name="CurrentMo" localSheetId="9">#REF!,#REF!,#REF!,#REF!,#REF!,#REF!,#REF!,#REF!,#REF!,#REF!,#REF!,#REF!,#REF!,#REF!,#REF!,#REF!,#REF!,#REF!,#REF!</definedName>
    <definedName name="CurrentMo" localSheetId="13">#REF!,#REF!,#REF!,#REF!,#REF!,#REF!,#REF!,#REF!,#REF!,#REF!,#REF!,#REF!,#REF!,#REF!,#REF!,#REF!,#REF!,#REF!,#REF!</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 localSheetId="2">#REF!,#REF!,#REF!,#REF!,#REF!,#REF!,#REF!,#REF!,#REF!,#REF!,#REF!,#REF!,#REF!,#REF!,#REF!,#REF!,#REF!,#REF!,#REF!</definedName>
    <definedName name="CurrentMonth" localSheetId="16">#REF!,#REF!,#REF!,#REF!,#REF!,#REF!,#REF!,#REF!,#REF!,#REF!,#REF!,#REF!,#REF!,#REF!,#REF!,#REF!,#REF!,#REF!,#REF!</definedName>
    <definedName name="CurrentMonth" localSheetId="7">#REF!,#REF!,#REF!,#REF!,#REF!,#REF!,#REF!,#REF!,#REF!,#REF!,#REF!,#REF!,#REF!,#REF!,#REF!,#REF!,#REF!,#REF!,#REF!</definedName>
    <definedName name="CurrentMonth" localSheetId="9">#REF!,#REF!,#REF!,#REF!,#REF!,#REF!,#REF!,#REF!,#REF!,#REF!,#REF!,#REF!,#REF!,#REF!,#REF!,#REF!,#REF!,#REF!,#REF!</definedName>
    <definedName name="CurrentMonth" localSheetId="13">#REF!,#REF!,#REF!,#REF!,#REF!,#REF!,#REF!,#REF!,#REF!,#REF!,#REF!,#REF!,#REF!,#REF!,#REF!,#REF!,#REF!,#REF!,#REF!</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7">#REF!</definedName>
    <definedName name="Customers" localSheetId="18">#REF!</definedName>
    <definedName name="Customers" localSheetId="19">#REF!</definedName>
    <definedName name="Customers" localSheetId="20">#REF!</definedName>
    <definedName name="Customers" localSheetId="21">#REF!</definedName>
    <definedName name="Customers" localSheetId="22">#REF!</definedName>
    <definedName name="Customers" localSheetId="7">#REF!</definedName>
    <definedName name="Customers" localSheetId="26">#REF!</definedName>
    <definedName name="Customers" localSheetId="27">#REF!</definedName>
    <definedName name="Customers" localSheetId="28">#REF!</definedName>
    <definedName name="Customers" localSheetId="29">#REF!</definedName>
    <definedName name="Customers" localSheetId="30">#REF!</definedName>
    <definedName name="Customers" localSheetId="31">#REF!</definedName>
    <definedName name="Customers">#REF!</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21" hidden="1">{"SourcesUses",#N/A,TRUE,#N/A;"TransOverview",#N/A,TRUE,"CFMODEL"}</definedName>
    <definedName name="d" localSheetId="22" hidden="1">{"SourcesUses",#N/A,TRUE,#N/A;"TransOverview",#N/A,TRUE,"CFMODEL"}</definedName>
    <definedName name="d" localSheetId="23" hidden="1">{"SourcesUses",#N/A,TRUE,#N/A;"TransOverview",#N/A,TRUE,"CFMODEL"}</definedName>
    <definedName name="d" localSheetId="2" hidden="1">{"SourcesUses",#N/A,TRUE,#N/A;"TransOverview",#N/A,TRUE,"CFMODEL"}</definedName>
    <definedName name="d" localSheetId="16" hidden="1">{"SourcesUses",#N/A,TRUE,#N/A;"TransOverview",#N/A,TRUE,"CFMODEL"}</definedName>
    <definedName name="d" localSheetId="3" hidden="1">{"SourcesUses",#N/A,TRUE,#N/A;"TransOverview",#N/A,TRUE,"CFMODEL"}</definedName>
    <definedName name="d" localSheetId="4" hidden="1">{"SourcesUses",#N/A,TRUE,#N/A;"TransOverview",#N/A,TRUE,"CFMODEL"}</definedName>
    <definedName name="d" localSheetId="7" hidden="1">{"SourcesUses",#N/A,TRUE,#N/A;"TransOverview",#N/A,TRUE,"CFMODEL"}</definedName>
    <definedName name="d" localSheetId="9" hidden="1">{"SourcesUses",#N/A,TRUE,#N/A;"TransOverview",#N/A,TRUE,"CFMODEL"}</definedName>
    <definedName name="d" localSheetId="13" hidden="1">{"SourcesUses",#N/A,TRUE,#N/A;"TransOverview",#N/A,TRUE,"CFMODEL"}</definedName>
    <definedName name="d" localSheetId="15"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 localSheetId="30" hidden="1">{"SourcesUses",#N/A,TRUE,#N/A;"TransOverview",#N/A,TRUE,"CFMODEL"}</definedName>
    <definedName name="d" localSheetId="31" hidden="1">{"SourcesUses",#N/A,TRUE,#N/A;"TransOverview",#N/A,TRUE,"CFMODEL"}</definedName>
    <definedName name="d" hidden="1">{"SourcesUses",#N/A,TRUE,#N/A;"TransOverview",#N/A,TRUE,"CFMODEL"}</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2" hidden="1">{"ID1",#N/A,FALSE,"IDIQ-I";"id2",#N/A,FALSE,"IDIQ-II";"ID3",#N/A,FALSE,"IDIQ-III";"ID4",#N/A,FALSE,"IDIQ-IV";"id5",#N/A,FALSE,"IDIQ-V";"ID6",#N/A,FALSE,"IDIQ-VI";"DO1a",#N/A,FALSE,"DO-IA";"DO1b",#N/A,FALSE,"DO-IB";"DO1C",#N/A,FALSE,"DO-IC";"DO3",#N/A,FALSE,"DO-III";"DO4",#N/A,FALSE,"DO-IV";"DO5",#N/A,FALSE,"DO-V"}</definedName>
    <definedName name="daddy" localSheetId="23" hidden="1">{"ID1",#N/A,FALSE,"IDIQ-I";"id2",#N/A,FALSE,"IDIQ-II";"ID3",#N/A,FALSE,"IDIQ-III";"ID4",#N/A,FALSE,"IDIQ-IV";"id5",#N/A,FALSE,"IDIQ-V";"ID6",#N/A,FALSE,"IDIQ-VI";"DO1a",#N/A,FALSE,"DO-IA";"DO1b",#N/A,FALSE,"DO-IB";"DO1C",#N/A,FALSE,"DO-IC";"DO3",#N/A,FALSE,"DO-III";"DO4",#N/A,FALSE,"DO-IV";"DO5",#N/A,FALSE,"DO-V"}</definedName>
    <definedName name="daddy" localSheetId="2"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3"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7" hidden="1">{"ID1",#N/A,FALSE,"IDIQ-I";"id2",#N/A,FALSE,"IDIQ-II";"ID3",#N/A,FALSE,"IDIQ-III";"ID4",#N/A,FALSE,"IDIQ-IV";"id5",#N/A,FALSE,"IDIQ-V";"ID6",#N/A,FALSE,"IDIQ-VI";"DO1a",#N/A,FALSE,"DO-IA";"DO1b",#N/A,FALSE,"DO-IB";"DO1C",#N/A,FALSE,"DO-IC";"DO3",#N/A,FALSE,"DO-III";"DO4",#N/A,FALSE,"DO-IV";"DO5",#N/A,FALSE,"DO-V"}</definedName>
    <definedName name="daddy" localSheetId="9" hidden="1">{"ID1",#N/A,FALSE,"IDIQ-I";"id2",#N/A,FALSE,"IDIQ-II";"ID3",#N/A,FALSE,"IDIQ-III";"ID4",#N/A,FALSE,"IDIQ-IV";"id5",#N/A,FALSE,"IDIQ-V";"ID6",#N/A,FALSE,"IDIQ-VI";"DO1a",#N/A,FALSE,"DO-IA";"DO1b",#N/A,FALSE,"DO-IB";"DO1C",#N/A,FALSE,"DO-IC";"DO3",#N/A,FALSE,"DO-III";"DO4",#N/A,FALSE,"DO-IV";"DO5",#N/A,FALSE,"DO-V"}</definedName>
    <definedName name="daddy" localSheetId="13" hidden="1">{"ID1",#N/A,FALSE,"IDIQ-I";"id2",#N/A,FALSE,"IDIQ-II";"ID3",#N/A,FALSE,"IDIQ-III";"ID4",#N/A,FALSE,"IDIQ-IV";"id5",#N/A,FALSE,"IDIQ-V";"ID6",#N/A,FALSE,"IDIQ-VI";"DO1a",#N/A,FALSE,"DO-IA";"DO1b",#N/A,FALSE,"DO-IB";"DO1C",#N/A,FALSE,"DO-IC";"DO3",#N/A,FALSE,"DO-III";"DO4",#N/A,FALSE,"DO-IV";"DO5",#N/A,FALSE,"DO-V"}</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ddy" localSheetId="30" hidden="1">{"ID1",#N/A,FALSE,"IDIQ-I";"id2",#N/A,FALSE,"IDIQ-II";"ID3",#N/A,FALSE,"IDIQ-III";"ID4",#N/A,FALSE,"IDIQ-IV";"id5",#N/A,FALSE,"IDIQ-V";"ID6",#N/A,FALSE,"IDIQ-VI";"DO1a",#N/A,FALSE,"DO-IA";"DO1b",#N/A,FALSE,"DO-IB";"DO1C",#N/A,FALSE,"DO-IC";"DO3",#N/A,FALSE,"DO-III";"DO4",#N/A,FALSE,"DO-IV";"DO5",#N/A,FALSE,"DO-V"}</definedName>
    <definedName name="daddy" localSheetId="31"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2">#REF!</definedName>
    <definedName name="DATA" localSheetId="16">#REF!</definedName>
    <definedName name="DATA" localSheetId="7">#REF!</definedName>
    <definedName name="DATA" localSheetId="9">#REF!</definedName>
    <definedName name="DATA" localSheetId="13">#REF!</definedName>
    <definedName name="DATA">'[13]FS Dnld SAVE THIS'!$A$5:$D$1596</definedName>
    <definedName name="DATA1" localSheetId="17">#REF!</definedName>
    <definedName name="DATA1" localSheetId="18">#REF!</definedName>
    <definedName name="DATA1" localSheetId="19">#REF!</definedName>
    <definedName name="DATA1" localSheetId="20">#REF!</definedName>
    <definedName name="DATA1" localSheetId="21">#REF!</definedName>
    <definedName name="DATA1" localSheetId="22">#REF!</definedName>
    <definedName name="DATA1" localSheetId="7">#REF!</definedName>
    <definedName name="DATA1" localSheetId="26">#REF!</definedName>
    <definedName name="DATA1" localSheetId="27">#REF!</definedName>
    <definedName name="DATA1" localSheetId="28">#REF!</definedName>
    <definedName name="DATA1" localSheetId="29">#REF!</definedName>
    <definedName name="DATA1" localSheetId="30">#REF!</definedName>
    <definedName name="DATA1" localSheetId="31">#REF!</definedName>
    <definedName name="DATA1">#REF!</definedName>
    <definedName name="DATA11" localSheetId="17">#REF!</definedName>
    <definedName name="DATA11" localSheetId="18">#REF!</definedName>
    <definedName name="DATA11" localSheetId="19">#REF!</definedName>
    <definedName name="DATA11" localSheetId="20">#REF!</definedName>
    <definedName name="DATA11" localSheetId="21">#REF!</definedName>
    <definedName name="DATA11" localSheetId="22">#REF!</definedName>
    <definedName name="DATA11" localSheetId="7">#REF!</definedName>
    <definedName name="DATA11" localSheetId="26">#REF!</definedName>
    <definedName name="DATA11" localSheetId="27">#REF!</definedName>
    <definedName name="DATA11" localSheetId="28">#REF!</definedName>
    <definedName name="DATA11" localSheetId="29">#REF!</definedName>
    <definedName name="DATA11" localSheetId="30">#REF!</definedName>
    <definedName name="DATA11" localSheetId="31">#REF!</definedName>
    <definedName name="DATA11">#REF!</definedName>
    <definedName name="DATA13" localSheetId="17">#REF!</definedName>
    <definedName name="DATA13" localSheetId="18">#REF!</definedName>
    <definedName name="DATA13" localSheetId="19">#REF!</definedName>
    <definedName name="DATA13" localSheetId="20">#REF!</definedName>
    <definedName name="DATA13" localSheetId="21">#REF!</definedName>
    <definedName name="DATA13" localSheetId="22">#REF!</definedName>
    <definedName name="DATA13" localSheetId="7">#REF!</definedName>
    <definedName name="DATA13" localSheetId="26">#REF!</definedName>
    <definedName name="DATA13" localSheetId="27">#REF!</definedName>
    <definedName name="DATA13" localSheetId="28">#REF!</definedName>
    <definedName name="DATA13" localSheetId="29">#REF!</definedName>
    <definedName name="DATA13" localSheetId="30">#REF!</definedName>
    <definedName name="DATA13" localSheetId="31">#REF!</definedName>
    <definedName name="DATA13">#REF!</definedName>
    <definedName name="DATA14" localSheetId="17">#REF!</definedName>
    <definedName name="DATA14" localSheetId="18">#REF!</definedName>
    <definedName name="DATA14" localSheetId="19">#REF!</definedName>
    <definedName name="DATA14" localSheetId="20">#REF!</definedName>
    <definedName name="DATA14" localSheetId="21">#REF!</definedName>
    <definedName name="DATA14" localSheetId="22">#REF!</definedName>
    <definedName name="DATA14" localSheetId="26">#REF!</definedName>
    <definedName name="DATA14" localSheetId="27">#REF!</definedName>
    <definedName name="DATA14" localSheetId="28">#REF!</definedName>
    <definedName name="DATA14" localSheetId="29">#REF!</definedName>
    <definedName name="DATA14" localSheetId="30">#REF!</definedName>
    <definedName name="DATA14" localSheetId="31">#REF!</definedName>
    <definedName name="DATA14">#REF!</definedName>
    <definedName name="DATA15" localSheetId="17">#REF!</definedName>
    <definedName name="DATA15" localSheetId="18">#REF!</definedName>
    <definedName name="DATA15" localSheetId="19">#REF!</definedName>
    <definedName name="DATA15" localSheetId="20">#REF!</definedName>
    <definedName name="DATA15" localSheetId="21">#REF!</definedName>
    <definedName name="DATA15" localSheetId="22">#REF!</definedName>
    <definedName name="DATA15" localSheetId="26">#REF!</definedName>
    <definedName name="DATA15" localSheetId="27">#REF!</definedName>
    <definedName name="DATA15" localSheetId="28">#REF!</definedName>
    <definedName name="DATA15" localSheetId="29">#REF!</definedName>
    <definedName name="DATA15" localSheetId="30">#REF!</definedName>
    <definedName name="DATA15" localSheetId="31">#REF!</definedName>
    <definedName name="DATA15">#REF!</definedName>
    <definedName name="DATA16" localSheetId="17">#REF!</definedName>
    <definedName name="DATA16" localSheetId="18">#REF!</definedName>
    <definedName name="DATA16" localSheetId="19">#REF!</definedName>
    <definedName name="DATA16" localSheetId="20">#REF!</definedName>
    <definedName name="DATA16" localSheetId="21">#REF!</definedName>
    <definedName name="DATA16" localSheetId="22">#REF!</definedName>
    <definedName name="DATA16" localSheetId="26">#REF!</definedName>
    <definedName name="DATA16" localSheetId="27">#REF!</definedName>
    <definedName name="DATA16" localSheetId="28">#REF!</definedName>
    <definedName name="DATA16" localSheetId="29">#REF!</definedName>
    <definedName name="DATA16" localSheetId="30">#REF!</definedName>
    <definedName name="DATA16" localSheetId="31">#REF!</definedName>
    <definedName name="DATA16">#REF!</definedName>
    <definedName name="DATA17" localSheetId="17">#REF!</definedName>
    <definedName name="DATA17" localSheetId="18">#REF!</definedName>
    <definedName name="DATA17" localSheetId="19">#REF!</definedName>
    <definedName name="DATA17" localSheetId="20">#REF!</definedName>
    <definedName name="DATA17" localSheetId="21">#REF!</definedName>
    <definedName name="DATA17" localSheetId="22">#REF!</definedName>
    <definedName name="DATA17" localSheetId="26">#REF!</definedName>
    <definedName name="DATA17" localSheetId="27">#REF!</definedName>
    <definedName name="DATA17" localSheetId="28">#REF!</definedName>
    <definedName name="DATA17" localSheetId="29">#REF!</definedName>
    <definedName name="DATA17" localSheetId="30">#REF!</definedName>
    <definedName name="DATA17" localSheetId="31">#REF!</definedName>
    <definedName name="DATA17">#REF!</definedName>
    <definedName name="DATA2" localSheetId="17">#REF!</definedName>
    <definedName name="DATA2" localSheetId="18">#REF!</definedName>
    <definedName name="DATA2" localSheetId="19">#REF!</definedName>
    <definedName name="DATA2" localSheetId="20">#REF!</definedName>
    <definedName name="DATA2" localSheetId="21">#REF!</definedName>
    <definedName name="DATA2" localSheetId="22">#REF!</definedName>
    <definedName name="DATA2" localSheetId="26">#REF!</definedName>
    <definedName name="DATA2" localSheetId="27">#REF!</definedName>
    <definedName name="DATA2" localSheetId="28">#REF!</definedName>
    <definedName name="DATA2" localSheetId="29">#REF!</definedName>
    <definedName name="DATA2" localSheetId="30">#REF!</definedName>
    <definedName name="DATA2" localSheetId="31">#REF!</definedName>
    <definedName name="DATA2">#REF!</definedName>
    <definedName name="DATA3" localSheetId="17">#REF!</definedName>
    <definedName name="DATA3" localSheetId="18">#REF!</definedName>
    <definedName name="DATA3" localSheetId="19">#REF!</definedName>
    <definedName name="DATA3" localSheetId="20">#REF!</definedName>
    <definedName name="DATA3" localSheetId="21">#REF!</definedName>
    <definedName name="DATA3" localSheetId="22">#REF!</definedName>
    <definedName name="DATA3" localSheetId="26">#REF!</definedName>
    <definedName name="DATA3" localSheetId="27">#REF!</definedName>
    <definedName name="DATA3" localSheetId="28">#REF!</definedName>
    <definedName name="DATA3" localSheetId="29">#REF!</definedName>
    <definedName name="DATA3" localSheetId="30">#REF!</definedName>
    <definedName name="DATA3" localSheetId="31">#REF!</definedName>
    <definedName name="DATA3">#REF!</definedName>
    <definedName name="DATA4" localSheetId="17">#REF!</definedName>
    <definedName name="DATA4" localSheetId="18">#REF!</definedName>
    <definedName name="DATA4" localSheetId="19">#REF!</definedName>
    <definedName name="DATA4" localSheetId="20">#REF!</definedName>
    <definedName name="DATA4" localSheetId="21">#REF!</definedName>
    <definedName name="DATA4" localSheetId="22">#REF!</definedName>
    <definedName name="DATA4" localSheetId="26">#REF!</definedName>
    <definedName name="DATA4" localSheetId="27">#REF!</definedName>
    <definedName name="DATA4" localSheetId="28">#REF!</definedName>
    <definedName name="DATA4" localSheetId="29">#REF!</definedName>
    <definedName name="DATA4" localSheetId="30">#REF!</definedName>
    <definedName name="DATA4" localSheetId="31">#REF!</definedName>
    <definedName name="DATA4">#REF!</definedName>
    <definedName name="DATA5" localSheetId="17">#REF!</definedName>
    <definedName name="DATA5" localSheetId="18">#REF!</definedName>
    <definedName name="DATA5" localSheetId="19">#REF!</definedName>
    <definedName name="DATA5" localSheetId="20">#REF!</definedName>
    <definedName name="DATA5" localSheetId="21">#REF!</definedName>
    <definedName name="DATA5" localSheetId="22">#REF!</definedName>
    <definedName name="DATA5" localSheetId="26">#REF!</definedName>
    <definedName name="DATA5" localSheetId="27">#REF!</definedName>
    <definedName name="DATA5" localSheetId="28">#REF!</definedName>
    <definedName name="DATA5" localSheetId="29">#REF!</definedName>
    <definedName name="DATA5" localSheetId="30">#REF!</definedName>
    <definedName name="DATA5" localSheetId="31">#REF!</definedName>
    <definedName name="DATA5">#REF!</definedName>
    <definedName name="DATA6" localSheetId="17">#REF!</definedName>
    <definedName name="DATA6" localSheetId="18">#REF!</definedName>
    <definedName name="DATA6" localSheetId="19">#REF!</definedName>
    <definedName name="DATA6" localSheetId="20">#REF!</definedName>
    <definedName name="DATA6" localSheetId="21">#REF!</definedName>
    <definedName name="DATA6" localSheetId="22">#REF!</definedName>
    <definedName name="DATA6" localSheetId="26">#REF!</definedName>
    <definedName name="DATA6" localSheetId="27">#REF!</definedName>
    <definedName name="DATA6" localSheetId="28">#REF!</definedName>
    <definedName name="DATA6" localSheetId="29">#REF!</definedName>
    <definedName name="DATA6" localSheetId="30">#REF!</definedName>
    <definedName name="DATA6" localSheetId="31">#REF!</definedName>
    <definedName name="DATA6">#REF!</definedName>
    <definedName name="DATA7" localSheetId="17">#REF!</definedName>
    <definedName name="DATA7" localSheetId="18">#REF!</definedName>
    <definedName name="DATA7" localSheetId="19">#REF!</definedName>
    <definedName name="DATA7" localSheetId="20">#REF!</definedName>
    <definedName name="DATA7" localSheetId="21">#REF!</definedName>
    <definedName name="DATA7" localSheetId="22">#REF!</definedName>
    <definedName name="DATA7" localSheetId="26">#REF!</definedName>
    <definedName name="DATA7" localSheetId="27">#REF!</definedName>
    <definedName name="DATA7" localSheetId="28">#REF!</definedName>
    <definedName name="DATA7" localSheetId="29">#REF!</definedName>
    <definedName name="DATA7" localSheetId="30">#REF!</definedName>
    <definedName name="DATA7" localSheetId="31">#REF!</definedName>
    <definedName name="DATA7">#REF!</definedName>
    <definedName name="DATA8" localSheetId="17">#REF!</definedName>
    <definedName name="DATA8" localSheetId="18">#REF!</definedName>
    <definedName name="DATA8" localSheetId="19">#REF!</definedName>
    <definedName name="DATA8" localSheetId="20">#REF!</definedName>
    <definedName name="DATA8" localSheetId="21">#REF!</definedName>
    <definedName name="DATA8" localSheetId="22">#REF!</definedName>
    <definedName name="DATA8" localSheetId="26">#REF!</definedName>
    <definedName name="DATA8" localSheetId="27">#REF!</definedName>
    <definedName name="DATA8" localSheetId="28">#REF!</definedName>
    <definedName name="DATA8" localSheetId="29">#REF!</definedName>
    <definedName name="DATA8" localSheetId="30">#REF!</definedName>
    <definedName name="DATA8" localSheetId="31">#REF!</definedName>
    <definedName name="DATA8">#REF!</definedName>
    <definedName name="DATA9" localSheetId="17">#REF!</definedName>
    <definedName name="DATA9" localSheetId="18">#REF!</definedName>
    <definedName name="DATA9" localSheetId="19">#REF!</definedName>
    <definedName name="DATA9" localSheetId="20">#REF!</definedName>
    <definedName name="DATA9" localSheetId="21">#REF!</definedName>
    <definedName name="DATA9" localSheetId="22">#REF!</definedName>
    <definedName name="DATA9" localSheetId="26">#REF!</definedName>
    <definedName name="DATA9" localSheetId="27">#REF!</definedName>
    <definedName name="DATA9" localSheetId="28">#REF!</definedName>
    <definedName name="DATA9" localSheetId="29">#REF!</definedName>
    <definedName name="DATA9" localSheetId="30">#REF!</definedName>
    <definedName name="DATA9" localSheetId="31">#REF!</definedName>
    <definedName name="DATA9">#REF!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1">#REF!</definedName>
    <definedName name="_xlnm.Database" localSheetId="22">#REF!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#REF!</definedName>
    <definedName name="Date_Table" localSheetId="2">#REF!</definedName>
    <definedName name="Date_Table" localSheetId="16">#REF!</definedName>
    <definedName name="Date_Table" localSheetId="7">#REF!</definedName>
    <definedName name="Date_Table" localSheetId="9">#REF!</definedName>
    <definedName name="Date_Table" localSheetId="13">#REF!</definedName>
    <definedName name="Date_Table">[14]Input!$T$4:$AA$27</definedName>
    <definedName name="dateorder" localSheetId="17">#REF!</definedName>
    <definedName name="dateorder" localSheetId="18">#REF!</definedName>
    <definedName name="dateorder" localSheetId="19">#REF!</definedName>
    <definedName name="dateorder" localSheetId="20">#REF!</definedName>
    <definedName name="dateorder" localSheetId="21">#REF!</definedName>
    <definedName name="dateorder" localSheetId="22">#REF!</definedName>
    <definedName name="dateorder" localSheetId="7">#REF!</definedName>
    <definedName name="dateorder" localSheetId="26">#REF!</definedName>
    <definedName name="dateorder" localSheetId="27">#REF!</definedName>
    <definedName name="dateorder" localSheetId="28">#REF!</definedName>
    <definedName name="dateorder" localSheetId="29">#REF!</definedName>
    <definedName name="dateorder" localSheetId="30">#REF!</definedName>
    <definedName name="dateorder" localSheetId="31">#REF!</definedName>
    <definedName name="dateorder">#REF!</definedName>
    <definedName name="DCHART4" localSheetId="17" hidden="1">#REF!</definedName>
    <definedName name="DCHART4" localSheetId="18" hidden="1">#REF!</definedName>
    <definedName name="DCHART4" localSheetId="19" hidden="1">#REF!</definedName>
    <definedName name="DCHART4" localSheetId="20" hidden="1">#REF!</definedName>
    <definedName name="DCHART4" localSheetId="21" hidden="1">#REF!</definedName>
    <definedName name="DCHART4" localSheetId="22" hidden="1">#REF!</definedName>
    <definedName name="DCHART4" localSheetId="7"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localSheetId="30" hidden="1">#REF!</definedName>
    <definedName name="DCHART4" localSheetId="31" hidden="1">#REF!</definedName>
    <definedName name="DCHART4" hidden="1">#REF!</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21" hidden="1">{"Income Statement",#N/A,FALSE,"CFMODEL";"Balance Sheet",#N/A,FALSE,"CFMODEL"}</definedName>
    <definedName name="dd" localSheetId="22" hidden="1">{"Income Statement",#N/A,FALSE,"CFMODEL";"Balance Sheet",#N/A,FALSE,"CFMODEL"}</definedName>
    <definedName name="dd" localSheetId="23" hidden="1">{"Income Statement",#N/A,FALSE,"CFMODEL";"Balance Sheet",#N/A,FALSE,"CFMODEL"}</definedName>
    <definedName name="dd" localSheetId="2" hidden="1">{"Income Statement",#N/A,FALSE,"CFMODEL";"Balance Sheet",#N/A,FALSE,"CFMODEL"}</definedName>
    <definedName name="dd" localSheetId="16" hidden="1">{"Income Statement",#N/A,FALSE,"CFMODEL";"Balance Sheet",#N/A,FALSE,"CFMODEL"}</definedName>
    <definedName name="dd" localSheetId="3" hidden="1">{"Income Statement",#N/A,FALSE,"CFMODEL";"Balance Sheet",#N/A,FALSE,"CFMODEL"}</definedName>
    <definedName name="dd" localSheetId="4" hidden="1">{"Income Statement",#N/A,FALSE,"CFMODEL";"Balance Sheet",#N/A,FALSE,"CFMODEL"}</definedName>
    <definedName name="dd" localSheetId="7" hidden="1">{"Income Statement",#N/A,FALSE,"CFMODEL";"Balance Sheet",#N/A,FALSE,"CFMODEL"}</definedName>
    <definedName name="dd" localSheetId="9" hidden="1">{"Income Statement",#N/A,FALSE,"CFMODEL";"Balance Sheet",#N/A,FALSE,"CFMODEL"}</definedName>
    <definedName name="dd" localSheetId="13" hidden="1">{"Income Statement",#N/A,FALSE,"CFMODEL";"Balance Sheet",#N/A,FALSE,"CFMODEL"}</definedName>
    <definedName name="dd" localSheetId="15"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 localSheetId="30" hidden="1">{"Income Statement",#N/A,FALSE,"CFMODEL";"Balance Sheet",#N/A,FALSE,"CFMODEL"}</definedName>
    <definedName name="dd" localSheetId="31" hidden="1">{"Income Statement",#N/A,FALSE,"CFMODEL";"Balance Sheet",#N/A,FALSE,"CFMODEL"}</definedName>
    <definedName name="dd" hidden="1">{"Income Statement",#N/A,FALSE,"CFMODEL";"Balance Sheet",#N/A,FALSE,"CFMODEL"}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21" hidden="1">{"SourcesUses",#N/A,TRUE,#N/A;"TransOverview",#N/A,TRUE,"CFMODEL"}</definedName>
    <definedName name="ddd" localSheetId="22" hidden="1">{"SourcesUses",#N/A,TRUE,#N/A;"TransOverview",#N/A,TRUE,"CFMODEL"}</definedName>
    <definedName name="ddd" localSheetId="23" hidden="1">{"SourcesUses",#N/A,TRUE,#N/A;"TransOverview",#N/A,TRUE,"CFMODEL"}</definedName>
    <definedName name="ddd" localSheetId="2" hidden="1">{"SourcesUses",#N/A,TRUE,#N/A;"TransOverview",#N/A,TRUE,"CFMODEL"}</definedName>
    <definedName name="ddd" localSheetId="16" hidden="1">{"SourcesUses",#N/A,TRUE,#N/A;"TransOverview",#N/A,TRUE,"CFMODEL"}</definedName>
    <definedName name="ddd" localSheetId="3" hidden="1">{"SourcesUses",#N/A,TRUE,#N/A;"TransOverview",#N/A,TRUE,"CFMODEL"}</definedName>
    <definedName name="ddd" localSheetId="4" hidden="1">{"SourcesUses",#N/A,TRUE,#N/A;"TransOverview",#N/A,TRUE,"CFMODEL"}</definedName>
    <definedName name="ddd" localSheetId="7" hidden="1">{"SourcesUses",#N/A,TRUE,#N/A;"TransOverview",#N/A,TRUE,"CFMODEL"}</definedName>
    <definedName name="ddd" localSheetId="9" hidden="1">{"SourcesUses",#N/A,TRUE,#N/A;"TransOverview",#N/A,TRUE,"CFMODEL"}</definedName>
    <definedName name="ddd" localSheetId="13" hidden="1">{"SourcesUses",#N/A,TRUE,#N/A;"TransOverview",#N/A,TRUE,"CFMODEL"}</definedName>
    <definedName name="ddd" localSheetId="15"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 localSheetId="30" hidden="1">{"SourcesUses",#N/A,TRUE,#N/A;"TransOverview",#N/A,TRUE,"CFMODEL"}</definedName>
    <definedName name="ddd" localSheetId="31" hidden="1">{"SourcesUses",#N/A,TRUE,#N/A;"TransOverview",#N/A,TRUE,"CFMODEL"}</definedName>
    <definedName name="ddd" hidden="1">{"SourcesUses",#N/A,TRUE,#N/A;"TransOverview",#N/A,TRUE,"CFMODEL"}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21" hidden="1">{"SourcesUses",#N/A,TRUE,"CFMODEL";"TransOverview",#N/A,TRUE,"CFMODEL"}</definedName>
    <definedName name="dddd" localSheetId="22" hidden="1">{"SourcesUses",#N/A,TRUE,"CFMODEL";"TransOverview",#N/A,TRUE,"CFMODEL"}</definedName>
    <definedName name="dddd" localSheetId="23" hidden="1">{"SourcesUses",#N/A,TRUE,"CFMODEL";"TransOverview",#N/A,TRUE,"CFMODEL"}</definedName>
    <definedName name="dddd" localSheetId="2" hidden="1">{"SourcesUses",#N/A,TRUE,"CFMODEL";"TransOverview",#N/A,TRUE,"CFMODEL"}</definedName>
    <definedName name="dddd" localSheetId="16" hidden="1">{"SourcesUses",#N/A,TRUE,"CFMODEL";"TransOverview",#N/A,TRUE,"CFMODEL"}</definedName>
    <definedName name="dddd" localSheetId="3" hidden="1">{"SourcesUses",#N/A,TRUE,"CFMODEL";"TransOverview",#N/A,TRUE,"CFMODEL"}</definedName>
    <definedName name="dddd" localSheetId="4" hidden="1">{"SourcesUses",#N/A,TRUE,"CFMODEL";"TransOverview",#N/A,TRUE,"CFMODEL"}</definedName>
    <definedName name="dddd" localSheetId="7" hidden="1">{"SourcesUses",#N/A,TRUE,"CFMODEL";"TransOverview",#N/A,TRUE,"CFMODEL"}</definedName>
    <definedName name="dddd" localSheetId="9" hidden="1">{"SourcesUses",#N/A,TRUE,"CFMODEL";"TransOverview",#N/A,TRUE,"CFMODEL"}</definedName>
    <definedName name="dddd" localSheetId="13" hidden="1">{"SourcesUses",#N/A,TRUE,"CFMODEL";"TransOverview",#N/A,TRUE,"CFMODEL"}</definedName>
    <definedName name="dddd" localSheetId="15"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 localSheetId="30" hidden="1">{"SourcesUses",#N/A,TRUE,"CFMODEL";"TransOverview",#N/A,TRUE,"CFMODEL"}</definedName>
    <definedName name="dddd" localSheetId="31" hidden="1">{"SourcesUses",#N/A,TRUE,"CFMODEL";"TransOverview",#N/A,TRUE,"CFMODEL"}</definedName>
    <definedName name="dddd" hidden="1">{"SourcesUses",#N/A,TRUE,"CFMODEL";"TransOverview",#N/A,TRUE,"CFMODEL"}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21" hidden="1">{"Income Statement",#N/A,FALSE,"CFMODEL";"Balance Sheet",#N/A,FALSE,"CFMODEL"}</definedName>
    <definedName name="dddddddd" localSheetId="22" hidden="1">{"Income Statement",#N/A,FALSE,"CFMODEL";"Balance Sheet",#N/A,FALSE,"CFMODEL"}</definedName>
    <definedName name="dddddddd" localSheetId="23" hidden="1">{"Income Statement",#N/A,FALSE,"CFMODEL";"Balance Sheet",#N/A,FALSE,"CFMODEL"}</definedName>
    <definedName name="dddddddd" localSheetId="2" hidden="1">{"Income Statement",#N/A,FALSE,"CFMODEL";"Balance Sheet",#N/A,FALSE,"CFMODEL"}</definedName>
    <definedName name="dddddddd" localSheetId="16" hidden="1">{"Income Statement",#N/A,FALSE,"CFMODEL";"Balance Sheet",#N/A,FALSE,"CFMODEL"}</definedName>
    <definedName name="dddddddd" localSheetId="3" hidden="1">{"Income Statement",#N/A,FALSE,"CFMODEL";"Balance Sheet",#N/A,FALSE,"CFMODEL"}</definedName>
    <definedName name="dddddddd" localSheetId="4" hidden="1">{"Income Statement",#N/A,FALSE,"CFMODEL";"Balance Sheet",#N/A,FALSE,"CFMODEL"}</definedName>
    <definedName name="dddddddd" localSheetId="7" hidden="1">{"Income Statement",#N/A,FALSE,"CFMODEL";"Balance Sheet",#N/A,FALSE,"CFMODEL"}</definedName>
    <definedName name="dddddddd" localSheetId="9" hidden="1">{"Income Statement",#N/A,FALSE,"CFMODEL";"Balance Sheet",#N/A,FALSE,"CFMODEL"}</definedName>
    <definedName name="dddddddd" localSheetId="13" hidden="1">{"Income Statement",#N/A,FALSE,"CFMODEL";"Balance Sheet",#N/A,FALSE,"CFMODEL"}</definedName>
    <definedName name="dddddddd" localSheetId="15"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 localSheetId="30" hidden="1">{"Income Statement",#N/A,FALSE,"CFMODEL";"Balance Sheet",#N/A,FALSE,"CFMODEL"}</definedName>
    <definedName name="dddddddd" localSheetId="31" hidden="1">{"Income Statement",#N/A,FALSE,"CFMODEL";"Balance Sheet",#N/A,FALSE,"CFMODEL"}</definedName>
    <definedName name="dddddddd" hidden="1">{"Income Statement",#N/A,FALSE,"CFMODEL";"Balance Sheet",#N/A,FALSE,"CFMODEL"}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21" hidden="1">{"SourcesUses",#N/A,TRUE,"CFMODEL";"TransOverview",#N/A,TRUE,"CFMODEL"}</definedName>
    <definedName name="ddddddddddddddd" localSheetId="22" hidden="1">{"SourcesUses",#N/A,TRUE,"CFMODEL";"TransOverview",#N/A,TRUE,"CFMODEL"}</definedName>
    <definedName name="ddddddddddddddd" localSheetId="23" hidden="1">{"SourcesUses",#N/A,TRUE,"CFMODEL";"TransOverview",#N/A,TRUE,"CFMODEL"}</definedName>
    <definedName name="ddddddddddddddd" localSheetId="2" hidden="1">{"SourcesUses",#N/A,TRUE,"CFMODEL";"TransOverview",#N/A,TRUE,"CFMODEL"}</definedName>
    <definedName name="ddddddddddddddd" localSheetId="16" hidden="1">{"SourcesUses",#N/A,TRUE,"CFMODEL";"TransOverview",#N/A,TRUE,"CFMODEL"}</definedName>
    <definedName name="ddddddddddddddd" localSheetId="3" hidden="1">{"SourcesUses",#N/A,TRUE,"CFMODEL";"TransOverview",#N/A,TRUE,"CFMODEL"}</definedName>
    <definedName name="ddddddddddddddd" localSheetId="4" hidden="1">{"SourcesUses",#N/A,TRUE,"CFMODEL";"TransOverview",#N/A,TRUE,"CFMODEL"}</definedName>
    <definedName name="ddddddddddddddd" localSheetId="7" hidden="1">{"SourcesUses",#N/A,TRUE,"CFMODEL";"TransOverview",#N/A,TRUE,"CFMODEL"}</definedName>
    <definedName name="ddddddddddddddd" localSheetId="9" hidden="1">{"SourcesUses",#N/A,TRUE,"CFMODEL";"TransOverview",#N/A,TRUE,"CFMODEL"}</definedName>
    <definedName name="ddddddddddddddd" localSheetId="13" hidden="1">{"SourcesUses",#N/A,TRUE,"CFMODEL";"TransOverview",#N/A,TRUE,"CFMODEL"}</definedName>
    <definedName name="ddddddddddddddd" localSheetId="15"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 localSheetId="30" hidden="1">{"SourcesUses",#N/A,TRUE,"CFMODEL";"TransOverview",#N/A,TRUE,"CFMODEL"}</definedName>
    <definedName name="ddddddddddddddd" localSheetId="31" hidden="1">{"SourcesUses",#N/A,TRUE,"CFMODEL";"TransOverview",#N/A,TRUE,"CFMODEL"}</definedName>
    <definedName name="ddddddddddddddd" hidden="1">{"SourcesUses",#N/A,TRUE,"CFMODEL";"TransOverview",#N/A,TRUE,"CFMODEL"}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21" hidden="1">{"SourcesUses",#N/A,TRUE,#N/A;"TransOverview",#N/A,TRUE,"CFMODEL"}</definedName>
    <definedName name="dddddddddddddddddd" localSheetId="22" hidden="1">{"SourcesUses",#N/A,TRUE,#N/A;"TransOverview",#N/A,TRUE,"CFMODEL"}</definedName>
    <definedName name="dddddddddddddddddd" localSheetId="23" hidden="1">{"SourcesUses",#N/A,TRUE,#N/A;"TransOverview",#N/A,TRUE,"CFMODEL"}</definedName>
    <definedName name="dddddddddddddddddd" localSheetId="2" hidden="1">{"SourcesUses",#N/A,TRUE,#N/A;"TransOverview",#N/A,TRUE,"CFMODEL"}</definedName>
    <definedName name="dddddddddddddddddd" localSheetId="16" hidden="1">{"SourcesUses",#N/A,TRUE,#N/A;"TransOverview",#N/A,TRUE,"CFMODEL"}</definedName>
    <definedName name="dddddddddddddddddd" localSheetId="3" hidden="1">{"SourcesUses",#N/A,TRUE,#N/A;"TransOverview",#N/A,TRUE,"CFMODEL"}</definedName>
    <definedName name="dddddddddddddddddd" localSheetId="4" hidden="1">{"SourcesUses",#N/A,TRUE,#N/A;"TransOverview",#N/A,TRUE,"CFMODEL"}</definedName>
    <definedName name="dddddddddddddddddd" localSheetId="7" hidden="1">{"SourcesUses",#N/A,TRUE,#N/A;"TransOverview",#N/A,TRUE,"CFMODEL"}</definedName>
    <definedName name="dddddddddddddddddd" localSheetId="9" hidden="1">{"SourcesUses",#N/A,TRUE,#N/A;"TransOverview",#N/A,TRUE,"CFMODEL"}</definedName>
    <definedName name="dddddddddddddddddd" localSheetId="13" hidden="1">{"SourcesUses",#N/A,TRUE,#N/A;"TransOverview",#N/A,TRUE,"CFMODEL"}</definedName>
    <definedName name="dddddddddddddddddd" localSheetId="15"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 localSheetId="30" hidden="1">{"SourcesUses",#N/A,TRUE,#N/A;"TransOverview",#N/A,TRUE,"CFMODEL"}</definedName>
    <definedName name="dddddddddddddddddd" localSheetId="31" hidden="1">{"SourcesUses",#N/A,TRUE,#N/A;"TransOverview",#N/A,TRUE,"CFMODEL"}</definedName>
    <definedName name="dddddddddddddddddd" hidden="1">{"SourcesUses",#N/A,TRUE,#N/A;"TransOverview",#N/A,TRUE,"CFMODEL"}</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21" hidden="1">{"SourcesUses",#N/A,TRUE,"FundsFlow";"TransOverview",#N/A,TRUE,"FundsFlow"}</definedName>
    <definedName name="ddddddddddddddddddddd" localSheetId="22" hidden="1">{"SourcesUses",#N/A,TRUE,"FundsFlow";"TransOverview",#N/A,TRUE,"FundsFlow"}</definedName>
    <definedName name="ddddddddddddddddddddd" localSheetId="23" hidden="1">{"SourcesUses",#N/A,TRUE,"FundsFlow";"TransOverview",#N/A,TRUE,"FundsFlow"}</definedName>
    <definedName name="ddddddddddddddddddddd" localSheetId="2" hidden="1">{"SourcesUses",#N/A,TRUE,"FundsFlow";"TransOverview",#N/A,TRUE,"FundsFlow"}</definedName>
    <definedName name="ddddddddddddddddddddd" localSheetId="16" hidden="1">{"SourcesUses",#N/A,TRUE,"FundsFlow";"TransOverview",#N/A,TRUE,"FundsFlow"}</definedName>
    <definedName name="ddddddddddddddddddddd" localSheetId="3" hidden="1">{"SourcesUses",#N/A,TRUE,"FundsFlow";"TransOverview",#N/A,TRUE,"FundsFlow"}</definedName>
    <definedName name="ddddddddddddddddddddd" localSheetId="4" hidden="1">{"SourcesUses",#N/A,TRUE,"FundsFlow";"TransOverview",#N/A,TRUE,"FundsFlow"}</definedName>
    <definedName name="ddddddddddddddddddddd" localSheetId="7" hidden="1">{"SourcesUses",#N/A,TRUE,"FundsFlow";"TransOverview",#N/A,TRUE,"FundsFlow"}</definedName>
    <definedName name="ddddddddddddddddddddd" localSheetId="9" hidden="1">{"SourcesUses",#N/A,TRUE,"FundsFlow";"TransOverview",#N/A,TRUE,"FundsFlow"}</definedName>
    <definedName name="ddddddddddddddddddddd" localSheetId="13" hidden="1">{"SourcesUses",#N/A,TRUE,"FundsFlow";"TransOverview",#N/A,TRUE,"FundsFlow"}</definedName>
    <definedName name="ddddddddddddddddddddd" localSheetId="15"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 localSheetId="30" hidden="1">{"SourcesUses",#N/A,TRUE,"FundsFlow";"TransOverview",#N/A,TRUE,"FundsFlow"}</definedName>
    <definedName name="ddddddddddddddddddddd" localSheetId="31" hidden="1">{"SourcesUses",#N/A,TRUE,"FundsFlow";"TransOverview",#N/A,TRUE,"FundsFlow"}</definedName>
    <definedName name="ddddddddddddddddddddd" hidden="1">{"SourcesUses",#N/A,TRUE,"FundsFlow";"TransOverview",#N/A,TRUE,"FundsFlow"}</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21" hidden="1">{"SourcesUses",#N/A,TRUE,#N/A;"TransOverview",#N/A,TRUE,"CFMODEL"}</definedName>
    <definedName name="ddddddddddddddddddddddd" localSheetId="22" hidden="1">{"SourcesUses",#N/A,TRUE,#N/A;"TransOverview",#N/A,TRUE,"CFMODEL"}</definedName>
    <definedName name="ddddddddddddddddddddddd" localSheetId="23" hidden="1">{"SourcesUses",#N/A,TRUE,#N/A;"TransOverview",#N/A,TRUE,"CFMODEL"}</definedName>
    <definedName name="ddddddddddddddddddddddd" localSheetId="2" hidden="1">{"SourcesUses",#N/A,TRUE,#N/A;"TransOverview",#N/A,TRUE,"CFMODEL"}</definedName>
    <definedName name="ddddddddddddddddddddddd" localSheetId="16" hidden="1">{"SourcesUses",#N/A,TRUE,#N/A;"TransOverview",#N/A,TRUE,"CFMODEL"}</definedName>
    <definedName name="ddddddddddddddddddddddd" localSheetId="3" hidden="1">{"SourcesUses",#N/A,TRUE,#N/A;"TransOverview",#N/A,TRUE,"CFMODEL"}</definedName>
    <definedName name="ddddddddddddddddddddddd" localSheetId="4" hidden="1">{"SourcesUses",#N/A,TRUE,#N/A;"TransOverview",#N/A,TRUE,"CFMODEL"}</definedName>
    <definedName name="ddddddddddddddddddddddd" localSheetId="7" hidden="1">{"SourcesUses",#N/A,TRUE,#N/A;"TransOverview",#N/A,TRUE,"CFMODEL"}</definedName>
    <definedName name="ddddddddddddddddddddddd" localSheetId="9" hidden="1">{"SourcesUses",#N/A,TRUE,#N/A;"TransOverview",#N/A,TRUE,"CFMODEL"}</definedName>
    <definedName name="ddddddddddddddddddddddd" localSheetId="13" hidden="1">{"SourcesUses",#N/A,TRUE,#N/A;"TransOverview",#N/A,TRUE,"CFMODEL"}</definedName>
    <definedName name="ddddddddddddddddddddddd" localSheetId="15"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ddddddddddddddddddddd" localSheetId="30" hidden="1">{"SourcesUses",#N/A,TRUE,#N/A;"TransOverview",#N/A,TRUE,"CFMODEL"}</definedName>
    <definedName name="ddddddddddddddddddddddd" localSheetId="31" hidden="1">{"SourcesUses",#N/A,TRUE,#N/A;"TransOverview",#N/A,TRUE,"CFMODEL"}</definedName>
    <definedName name="ddddddddddddddddddddddd" hidden="1">{"SourcesUses",#N/A,TRUE,#N/A;"TransOverview",#N/A,TRUE,"CFMODEL"}</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21" hidden="1">{"2002Frcst","06Month",FALSE,"Frcst Format 2002"}</definedName>
    <definedName name="ddf" localSheetId="22" hidden="1">{"2002Frcst","06Month",FALSE,"Frcst Format 2002"}</definedName>
    <definedName name="ddf" localSheetId="23" hidden="1">{"2002Frcst","06Month",FALSE,"Frcst Format 2002"}</definedName>
    <definedName name="ddf" localSheetId="2" hidden="1">{"2002Frcst","06Month",FALSE,"Frcst Format 2002"}</definedName>
    <definedName name="ddf" localSheetId="16" hidden="1">{"2002Frcst","06Month",FALSE,"Frcst Format 2002"}</definedName>
    <definedName name="ddf" localSheetId="3" hidden="1">{"2002Frcst","06Month",FALSE,"Frcst Format 2002"}</definedName>
    <definedName name="ddf" localSheetId="4" hidden="1">{"2002Frcst","06Month",FALSE,"Frcst Format 2002"}</definedName>
    <definedName name="ddf" localSheetId="7" hidden="1">{"2002Frcst","06Month",FALSE,"Frcst Format 2002"}</definedName>
    <definedName name="ddf" localSheetId="9" hidden="1">{"2002Frcst","06Month",FALSE,"Frcst Format 2002"}</definedName>
    <definedName name="ddf" localSheetId="13" hidden="1">{"2002Frcst","06Month",FALSE,"Frcst Format 2002"}</definedName>
    <definedName name="ddf" localSheetId="15"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df" localSheetId="30" hidden="1">{"2002Frcst","06Month",FALSE,"Frcst Format 2002"}</definedName>
    <definedName name="ddf" localSheetId="31" hidden="1">{"2002Frcst","06Month",FALSE,"Frcst Format 2002"}</definedName>
    <definedName name="ddf" hidden="1">{"2002Frcst","06Month",FALSE,"Frcst Format 2002"}</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20">#REF!</definedName>
    <definedName name="Debt_Service_Reserve_Drawn_Spread_year_1_to_5" localSheetId="21">#REF!</definedName>
    <definedName name="Debt_Service_Reserve_Drawn_Spread_year_1_to_5" localSheetId="22">#REF!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 localSheetId="30">#REF!</definedName>
    <definedName name="Debt_Service_Reserve_Drawn_Spread_year_1_to_5" localSheetId="31">#REF!</definedName>
    <definedName name="Debt_Service_Reserve_Drawn_Spread_year_1_to_5">#REF!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20">#REF!</definedName>
    <definedName name="Debt_Service_Reserve_Drawn_Spread_year_6_plus" localSheetId="21">#REF!</definedName>
    <definedName name="Debt_Service_Reserve_Drawn_Spread_year_6_plus" localSheetId="22">#REF!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 localSheetId="30">#REF!</definedName>
    <definedName name="Debt_Service_Reserve_Drawn_Spread_year_6_plus" localSheetId="31">#REF!</definedName>
    <definedName name="Debt_Service_Reserve_Drawn_Spread_year_6_plus">#REF!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20">#REF!</definedName>
    <definedName name="Debt_Service_Reserve_Fund" localSheetId="21">#REF!</definedName>
    <definedName name="Debt_Service_Reserve_Fund" localSheetId="22">#REF!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 localSheetId="30">#REF!</definedName>
    <definedName name="Debt_Service_Reserve_Fund" localSheetId="31">#REF!</definedName>
    <definedName name="Debt_Service_Reserve_Fund">#REF!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 localSheetId="20">#REF!</definedName>
    <definedName name="Debt_Service_Reserve_Fund_Change" localSheetId="21">#REF!</definedName>
    <definedName name="Debt_Service_Reserve_Fund_Change" localSheetId="22">#REF!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 localSheetId="30">#REF!</definedName>
    <definedName name="Debt_Service_Reserve_Fund_Change" localSheetId="31">#REF!</definedName>
    <definedName name="Debt_Service_Reserve_Fund_Change">#REF!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 localSheetId="20">#REF!</definedName>
    <definedName name="Debt_Service_Reserve_Fund_Initial_Capitalization" localSheetId="21">#REF!</definedName>
    <definedName name="Debt_Service_Reserve_Fund_Initial_Capitalization" localSheetId="22">#REF!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 localSheetId="30">#REF!</definedName>
    <definedName name="Debt_Service_Reserve_Fund_Initial_Capitalization" localSheetId="31">#REF!</definedName>
    <definedName name="Debt_Service_Reserve_Fund_Initial_Capitalization">#REF!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 localSheetId="20">#REF!</definedName>
    <definedName name="Debt_Service_Reserve_Fund_Initital_Capitalization" localSheetId="21">#REF!</definedName>
    <definedName name="Debt_Service_Reserve_Fund_Initital_Capitalization" localSheetId="22">#REF!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 localSheetId="30">#REF!</definedName>
    <definedName name="Debt_Service_Reserve_Fund_Initital_Capitalization" localSheetId="31">#REF!</definedName>
    <definedName name="Debt_Service_Reserve_Fund_Initital_Capitalization">#REF!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 localSheetId="20">#REF!</definedName>
    <definedName name="Debt_Service_Reserve_Fund_Interest" localSheetId="21">#REF!</definedName>
    <definedName name="Debt_Service_Reserve_Fund_Interest" localSheetId="22">#REF!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 localSheetId="30">#REF!</definedName>
    <definedName name="Debt_Service_Reserve_Fund_Interest" localSheetId="31">#REF!</definedName>
    <definedName name="Debt_Service_Reserve_Fund_Interest">#REF!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 localSheetId="20">#REF!</definedName>
    <definedName name="Debt_Service_Reserve_LOC_Fee_Rate_year_1_to_5" localSheetId="21">#REF!</definedName>
    <definedName name="Debt_Service_Reserve_LOC_Fee_Rate_year_1_to_5" localSheetId="22">#REF!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 localSheetId="30">#REF!</definedName>
    <definedName name="Debt_Service_Reserve_LOC_Fee_Rate_year_1_to_5" localSheetId="31">#REF!</definedName>
    <definedName name="Debt_Service_Reserve_LOC_Fee_Rate_year_1_to_5">#REF!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 localSheetId="20">#REF!</definedName>
    <definedName name="Debt_Service_Reserve_LOC_Fee_Rate_year_6_plus" localSheetId="21">#REF!</definedName>
    <definedName name="Debt_Service_Reserve_LOC_Fee_Rate_year_6_plus" localSheetId="22">#REF!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 localSheetId="30">#REF!</definedName>
    <definedName name="Debt_Service_Reserve_LOC_Fee_Rate_year_6_plus" localSheetId="31">#REF!</definedName>
    <definedName name="Debt_Service_Reserve_LOC_Fee_Rate_year_6_plus">#REF!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 localSheetId="20">#REF!</definedName>
    <definedName name="Debt_Service_Reserve_LOC_Loan_Spread" localSheetId="21">#REF!</definedName>
    <definedName name="Debt_Service_Reserve_LOC_Loan_Spread" localSheetId="22">#REF!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 localSheetId="30">#REF!</definedName>
    <definedName name="Debt_Service_Reserve_LOC_Loan_Spread" localSheetId="31">#REF!</definedName>
    <definedName name="Debt_Service_Reserve_LOC_Loan_Spread">#REF!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 localSheetId="20">#REF!</definedName>
    <definedName name="Debt_Service_Reserve_LOC_Spread" localSheetId="21">#REF!</definedName>
    <definedName name="Debt_Service_Reserve_LOC_Spread" localSheetId="22">#REF!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 localSheetId="30">#REF!</definedName>
    <definedName name="Debt_Service_Reserve_LOC_Spread" localSheetId="31">#REF!</definedName>
    <definedName name="Debt_Service_Reserve_LOC_Spread">#REF!</definedName>
    <definedName name="Debt_Service_Reserve_Switch" localSheetId="17">#REF!</definedName>
    <definedName name="Debt_Service_Reserve_Switch" localSheetId="18">#REF!</definedName>
    <definedName name="Debt_Service_Reserve_Switch" localSheetId="19">#REF!</definedName>
    <definedName name="Debt_Service_Reserve_Switch" localSheetId="20">#REF!</definedName>
    <definedName name="Debt_Service_Reserve_Switch" localSheetId="21">#REF!</definedName>
    <definedName name="Debt_Service_Reserve_Switch" localSheetId="22">#REF!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 localSheetId="30">#REF!</definedName>
    <definedName name="Debt_Service_Reserve_Switch" localSheetId="31">#REF!</definedName>
    <definedName name="Debt_Service_Reserve_Switch">#REF!</definedName>
    <definedName name="decimalsep" localSheetId="17">#REF!</definedName>
    <definedName name="decimalsep" localSheetId="18">#REF!</definedName>
    <definedName name="decimalsep" localSheetId="19">#REF!</definedName>
    <definedName name="decimalsep" localSheetId="20">#REF!</definedName>
    <definedName name="decimalsep" localSheetId="21">#REF!</definedName>
    <definedName name="decimalsep" localSheetId="22">#REF!</definedName>
    <definedName name="decimalsep" localSheetId="26">#REF!</definedName>
    <definedName name="decimalsep" localSheetId="27">#REF!</definedName>
    <definedName name="decimalsep" localSheetId="28">#REF!</definedName>
    <definedName name="decimalsep" localSheetId="29">#REF!</definedName>
    <definedName name="decimalsep" localSheetId="30">#REF!</definedName>
    <definedName name="decimalsep" localSheetId="31">#REF!</definedName>
    <definedName name="decimalsep">#REF!</definedName>
    <definedName name="DEFTO65FACTOR" localSheetId="17">#REF!</definedName>
    <definedName name="DEFTO65FACTOR" localSheetId="18">#REF!</definedName>
    <definedName name="DEFTO65FACTOR" localSheetId="19">#REF!</definedName>
    <definedName name="DEFTO65FACTOR" localSheetId="20">#REF!</definedName>
    <definedName name="DEFTO65FACTOR" localSheetId="21">#REF!</definedName>
    <definedName name="DEFTO65FACTOR" localSheetId="22">#REF!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 localSheetId="30">#REF!</definedName>
    <definedName name="DEFTO65FACTOR" localSheetId="31">#REF!</definedName>
    <definedName name="DEFTO65FACTOR">#REF!</definedName>
    <definedName name="DELICIAS_operating_exp" localSheetId="17">#REF!</definedName>
    <definedName name="DELICIAS_operating_exp" localSheetId="18">#REF!</definedName>
    <definedName name="DELICIAS_operating_exp" localSheetId="19">#REF!</definedName>
    <definedName name="DELICIAS_operating_exp" localSheetId="20">#REF!</definedName>
    <definedName name="DELICIAS_operating_exp" localSheetId="21">#REF!</definedName>
    <definedName name="DELICIAS_operating_exp" localSheetId="22">#REF!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 localSheetId="30">#REF!</definedName>
    <definedName name="DELICIAS_operating_exp" localSheetId="31">#REF!</definedName>
    <definedName name="DELICIAS_operating_exp">#REF!</definedName>
    <definedName name="DELTA" localSheetId="17">#REF!</definedName>
    <definedName name="DELTA" localSheetId="18">#REF!</definedName>
    <definedName name="DELTA" localSheetId="19">#REF!</definedName>
    <definedName name="DELTA" localSheetId="20">#REF!</definedName>
    <definedName name="DELTA" localSheetId="21">#REF!</definedName>
    <definedName name="DELTA" localSheetId="22">#REF!</definedName>
    <definedName name="DELTA" localSheetId="26">#REF!</definedName>
    <definedName name="DELTA" localSheetId="27">#REF!</definedName>
    <definedName name="DELTA" localSheetId="28">#REF!</definedName>
    <definedName name="DELTA" localSheetId="29">#REF!</definedName>
    <definedName name="DELTA" localSheetId="30">#REF!</definedName>
    <definedName name="DELTA" localSheetId="31">#REF!</definedName>
    <definedName name="DELTA">#REF!</definedName>
    <definedName name="Depreciable_Life" localSheetId="2">#REF!</definedName>
    <definedName name="Depreciable_Life" localSheetId="16">#REF!</definedName>
    <definedName name="Depreciable_Life" localSheetId="7">#REF!</definedName>
    <definedName name="Depreciable_Life" localSheetId="9">#REF!</definedName>
    <definedName name="Depreciable_Life" localSheetId="13">#REF!</definedName>
    <definedName name="Depreciable_Life">[15]Assumptions!$C$22</definedName>
    <definedName name="Desktop" localSheetId="17">#REF!</definedName>
    <definedName name="Desktop" localSheetId="18">#REF!</definedName>
    <definedName name="Desktop" localSheetId="19">#REF!</definedName>
    <definedName name="Desktop" localSheetId="20">#REF!</definedName>
    <definedName name="Desktop" localSheetId="21">#REF!</definedName>
    <definedName name="Desktop" localSheetId="22">#REF!</definedName>
    <definedName name="Desktop" localSheetId="7">#REF!</definedName>
    <definedName name="Desktop" localSheetId="26">#REF!</definedName>
    <definedName name="Desktop" localSheetId="27">#REF!</definedName>
    <definedName name="Desktop" localSheetId="28">#REF!</definedName>
    <definedName name="Desktop" localSheetId="29">#REF!</definedName>
    <definedName name="Desktop" localSheetId="30">#REF!</definedName>
    <definedName name="Desktop" localSheetId="31">#REF!</definedName>
    <definedName name="Desktop">#REF!</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2" hidden="1">{"Page_1",#N/A,FALSE,"BAD4Q98";"Page_2",#N/A,FALSE,"BAD4Q98";"Page_3",#N/A,FALSE,"BAD4Q98";"Page_4",#N/A,FALSE,"BAD4Q98";"Page_5",#N/A,FALSE,"BAD4Q98";"Page_6",#N/A,FALSE,"BAD4Q98";"Input_1",#N/A,FALSE,"BAD4Q98";"Input_2",#N/A,FALSE,"BAD4Q98"}</definedName>
    <definedName name="dfdfd" localSheetId="23" hidden="1">{"Page_1",#N/A,FALSE,"BAD4Q98";"Page_2",#N/A,FALSE,"BAD4Q98";"Page_3",#N/A,FALSE,"BAD4Q98";"Page_4",#N/A,FALSE,"BAD4Q98";"Page_5",#N/A,FALSE,"BAD4Q98";"Page_6",#N/A,FALSE,"BAD4Q98";"Input_1",#N/A,FALSE,"BAD4Q98";"Input_2",#N/A,FALSE,"BAD4Q98"}</definedName>
    <definedName name="dfdfd" localSheetId="2"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3"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7" hidden="1">{"Page_1",#N/A,FALSE,"BAD4Q98";"Page_2",#N/A,FALSE,"BAD4Q98";"Page_3",#N/A,FALSE,"BAD4Q98";"Page_4",#N/A,FALSE,"BAD4Q98";"Page_5",#N/A,FALSE,"BAD4Q98";"Page_6",#N/A,FALSE,"BAD4Q98";"Input_1",#N/A,FALSE,"BAD4Q98";"Input_2",#N/A,FALSE,"BAD4Q98"}</definedName>
    <definedName name="dfdfd" localSheetId="9" hidden="1">{"Page_1",#N/A,FALSE,"BAD4Q98";"Page_2",#N/A,FALSE,"BAD4Q98";"Page_3",#N/A,FALSE,"BAD4Q98";"Page_4",#N/A,FALSE,"BAD4Q98";"Page_5",#N/A,FALSE,"BAD4Q98";"Page_6",#N/A,FALSE,"BAD4Q98";"Input_1",#N/A,FALSE,"BAD4Q98";"Input_2",#N/A,FALSE,"BAD4Q98"}</definedName>
    <definedName name="dfdfd" localSheetId="13" hidden="1">{"Page_1",#N/A,FALSE,"BAD4Q98";"Page_2",#N/A,FALSE,"BAD4Q98";"Page_3",#N/A,FALSE,"BAD4Q98";"Page_4",#N/A,FALSE,"BAD4Q98";"Page_5",#N/A,FALSE,"BAD4Q98";"Page_6",#N/A,FALSE,"BAD4Q98";"Input_1",#N/A,FALSE,"BAD4Q98";"Input_2",#N/A,FALSE,"BAD4Q98"}</definedName>
    <definedName name="dfdfd" localSheetId="15"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fd" localSheetId="30" hidden="1">{"Page_1",#N/A,FALSE,"BAD4Q98";"Page_2",#N/A,FALSE,"BAD4Q98";"Page_3",#N/A,FALSE,"BAD4Q98";"Page_4",#N/A,FALSE,"BAD4Q98";"Page_5",#N/A,FALSE,"BAD4Q98";"Page_6",#N/A,FALSE,"BAD4Q98";"Input_1",#N/A,FALSE,"BAD4Q98";"Input_2",#N/A,FALSE,"BAD4Q98"}</definedName>
    <definedName name="dfdfd" localSheetId="31"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2" hidden="1">{"Page_1",#N/A,FALSE,"BAD4Q98";"Page_2",#N/A,FALSE,"BAD4Q98";"Page_3",#N/A,FALSE,"BAD4Q98";"Page_4",#N/A,FALSE,"BAD4Q98";"Page_5",#N/A,FALSE,"BAD4Q98";"Page_6",#N/A,FALSE,"BAD4Q98";"Input_1",#N/A,FALSE,"BAD4Q98";"Input_2",#N/A,FALSE,"BAD4Q98"}</definedName>
    <definedName name="dfds" localSheetId="23" hidden="1">{"Page_1",#N/A,FALSE,"BAD4Q98";"Page_2",#N/A,FALSE,"BAD4Q98";"Page_3",#N/A,FALSE,"BAD4Q98";"Page_4",#N/A,FALSE,"BAD4Q98";"Page_5",#N/A,FALSE,"BAD4Q98";"Page_6",#N/A,FALSE,"BAD4Q98";"Input_1",#N/A,FALSE,"BAD4Q98";"Input_2",#N/A,FALSE,"BAD4Q98"}</definedName>
    <definedName name="dfds" localSheetId="2"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3"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7" hidden="1">{"Page_1",#N/A,FALSE,"BAD4Q98";"Page_2",#N/A,FALSE,"BAD4Q98";"Page_3",#N/A,FALSE,"BAD4Q98";"Page_4",#N/A,FALSE,"BAD4Q98";"Page_5",#N/A,FALSE,"BAD4Q98";"Page_6",#N/A,FALSE,"BAD4Q98";"Input_1",#N/A,FALSE,"BAD4Q98";"Input_2",#N/A,FALSE,"BAD4Q98"}</definedName>
    <definedName name="dfds" localSheetId="9" hidden="1">{"Page_1",#N/A,FALSE,"BAD4Q98";"Page_2",#N/A,FALSE,"BAD4Q98";"Page_3",#N/A,FALSE,"BAD4Q98";"Page_4",#N/A,FALSE,"BAD4Q98";"Page_5",#N/A,FALSE,"BAD4Q98";"Page_6",#N/A,FALSE,"BAD4Q98";"Input_1",#N/A,FALSE,"BAD4Q98";"Input_2",#N/A,FALSE,"BAD4Q98"}</definedName>
    <definedName name="dfds" localSheetId="13"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fds" localSheetId="30" hidden="1">{"Page_1",#N/A,FALSE,"BAD4Q98";"Page_2",#N/A,FALSE,"BAD4Q98";"Page_3",#N/A,FALSE,"BAD4Q98";"Page_4",#N/A,FALSE,"BAD4Q98";"Page_5",#N/A,FALSE,"BAD4Q98";"Page_6",#N/A,FALSE,"BAD4Q98";"Input_1",#N/A,FALSE,"BAD4Q98";"Input_2",#N/A,FALSE,"BAD4Q98"}</definedName>
    <definedName name="dfds" localSheetId="31"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 localSheetId="2">#REF!</definedName>
    <definedName name="disc_date" localSheetId="16">#REF!</definedName>
    <definedName name="disc_date" localSheetId="7">#REF!</definedName>
    <definedName name="disc_date" localSheetId="9">#REF!</definedName>
    <definedName name="disc_date" localSheetId="13">#REF!</definedName>
    <definedName name="disc_date">[16]Input!$B$3</definedName>
    <definedName name="disc_month" localSheetId="17">#REF!</definedName>
    <definedName name="disc_month" localSheetId="18">#REF!</definedName>
    <definedName name="disc_month" localSheetId="19">#REF!</definedName>
    <definedName name="disc_month" localSheetId="20">#REF!</definedName>
    <definedName name="disc_month" localSheetId="21">#REF!</definedName>
    <definedName name="disc_month" localSheetId="22">#REF!</definedName>
    <definedName name="disc_month" localSheetId="7">#REF!</definedName>
    <definedName name="disc_month" localSheetId="26">#REF!</definedName>
    <definedName name="disc_month" localSheetId="27">#REF!</definedName>
    <definedName name="disc_month" localSheetId="28">#REF!</definedName>
    <definedName name="disc_month" localSheetId="29">#REF!</definedName>
    <definedName name="disc_month" localSheetId="30">#REF!</definedName>
    <definedName name="disc_month" localSheetId="31">#REF!</definedName>
    <definedName name="disc_month">#REF!</definedName>
    <definedName name="disc_year" localSheetId="2">#REF!</definedName>
    <definedName name="disc_year" localSheetId="16">#REF!</definedName>
    <definedName name="disc_year" localSheetId="7">#REF!</definedName>
    <definedName name="disc_year" localSheetId="9">#REF!</definedName>
    <definedName name="disc_year" localSheetId="13">#REF!</definedName>
    <definedName name="disc_year">[16]Input!$C$3</definedName>
    <definedName name="Discount_Year" localSheetId="2">#REF!</definedName>
    <definedName name="Discount_Year" localSheetId="16">#REF!</definedName>
    <definedName name="Discount_Year" localSheetId="7">#REF!</definedName>
    <definedName name="Discount_Year" localSheetId="9">#REF!</definedName>
    <definedName name="Discount_Year" localSheetId="13">#REF!</definedName>
    <definedName name="Discount_Year">[4]Inputs!$B$84</definedName>
    <definedName name="distribution_portanl" localSheetId="2">#REF!</definedName>
    <definedName name="distribution_portanl" localSheetId="16">#REF!</definedName>
    <definedName name="distribution_portanl" localSheetId="7">#REF!</definedName>
    <definedName name="distribution_portanl" localSheetId="9">#REF!</definedName>
    <definedName name="distribution_portanl" localSheetId="13">#REF!</definedName>
    <definedName name="distribution_portanl">[5]Inputs!$B$24</definedName>
    <definedName name="DP1287TB1" localSheetId="17">#REF!</definedName>
    <definedName name="DP1287TB1" localSheetId="18">#REF!</definedName>
    <definedName name="DP1287TB1" localSheetId="19">#REF!</definedName>
    <definedName name="DP1287TB1" localSheetId="20">#REF!</definedName>
    <definedName name="DP1287TB1" localSheetId="21">#REF!</definedName>
    <definedName name="DP1287TB1" localSheetId="22">#REF!</definedName>
    <definedName name="DP1287TB1" localSheetId="7">#REF!</definedName>
    <definedName name="DP1287TB1" localSheetId="26">#REF!</definedName>
    <definedName name="DP1287TB1" localSheetId="27">#REF!</definedName>
    <definedName name="DP1287TB1" localSheetId="28">#REF!</definedName>
    <definedName name="DP1287TB1" localSheetId="29">#REF!</definedName>
    <definedName name="DP1287TB1" localSheetId="30">#REF!</definedName>
    <definedName name="DP1287TB1" localSheetId="31">#REF!</definedName>
    <definedName name="DP1287TB1">#REF!</definedName>
    <definedName name="DR" localSheetId="17">#REF!+#REF!</definedName>
    <definedName name="DR" localSheetId="18">#REF!+#REF!</definedName>
    <definedName name="DR" localSheetId="19">#REF!+#REF!</definedName>
    <definedName name="DR" localSheetId="20">#REF!+#REF!</definedName>
    <definedName name="DR" localSheetId="21">#REF!+#REF!</definedName>
    <definedName name="DR" localSheetId="22">#REF!+#REF!</definedName>
    <definedName name="DR" localSheetId="7">#REF!+#REF!</definedName>
    <definedName name="DR" localSheetId="26">#REF!+#REF!</definedName>
    <definedName name="DR" localSheetId="27">#REF!+#REF!</definedName>
    <definedName name="DR" localSheetId="28">#REF!+#REF!</definedName>
    <definedName name="DR" localSheetId="29">#REF!+#REF!</definedName>
    <definedName name="DR" localSheetId="30">#REF!+#REF!</definedName>
    <definedName name="DR" localSheetId="31">#REF!+#REF!</definedName>
    <definedName name="DR">#REF!+#REF!</definedName>
    <definedName name="dual_treesteps" localSheetId="17">#REF!</definedName>
    <definedName name="dual_treesteps" localSheetId="18">#REF!</definedName>
    <definedName name="dual_treesteps" localSheetId="19">#REF!</definedName>
    <definedName name="dual_treesteps" localSheetId="20">#REF!</definedName>
    <definedName name="dual_treesteps" localSheetId="21">#REF!</definedName>
    <definedName name="dual_treesteps" localSheetId="22">#REF!</definedName>
    <definedName name="dual_treesteps" localSheetId="7">#REF!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 localSheetId="30">#REF!</definedName>
    <definedName name="dual_treesteps" localSheetId="31">#REF!</definedName>
    <definedName name="dual_treesteps">#REF!</definedName>
    <definedName name="dual_volatility" localSheetId="17">#REF!</definedName>
    <definedName name="dual_volatility" localSheetId="18">#REF!</definedName>
    <definedName name="dual_volatility" localSheetId="19">#REF!</definedName>
    <definedName name="dual_volatility" localSheetId="20">#REF!</definedName>
    <definedName name="dual_volatility" localSheetId="21">#REF!</definedName>
    <definedName name="dual_volatility" localSheetId="22">#REF!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 localSheetId="30">#REF!</definedName>
    <definedName name="dual_volatility" localSheetId="31">#REF!</definedName>
    <definedName name="dual_volatility">#REF!</definedName>
    <definedName name="dual_volatility2" localSheetId="17">#REF!</definedName>
    <definedName name="dual_volatility2" localSheetId="18">#REF!</definedName>
    <definedName name="dual_volatility2" localSheetId="19">#REF!</definedName>
    <definedName name="dual_volatility2" localSheetId="20">#REF!</definedName>
    <definedName name="dual_volatility2" localSheetId="21">#REF!</definedName>
    <definedName name="dual_volatility2" localSheetId="22">#REF!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 localSheetId="30">#REF!</definedName>
    <definedName name="dual_volatility2" localSheetId="31">#REF!</definedName>
    <definedName name="dual_volatility2">#REF!</definedName>
    <definedName name="dupper12" localSheetId="2">#REF!</definedName>
    <definedName name="dupper12" localSheetId="16">#REF!</definedName>
    <definedName name="dupper12" localSheetId="7">#REF!</definedName>
    <definedName name="dupper12" localSheetId="9">#REF!</definedName>
    <definedName name="dupper12" localSheetId="13">#REF!</definedName>
    <definedName name="dupper12">[2]Parameters!$D$19</definedName>
    <definedName name="DZ.IndSpec_Left" localSheetId="17" hidden="1">#REF!</definedName>
    <definedName name="DZ.IndSpec_Left" localSheetId="18" hidden="1">#REF!</definedName>
    <definedName name="DZ.IndSpec_Left" localSheetId="19" hidden="1">#REF!</definedName>
    <definedName name="DZ.IndSpec_Left" localSheetId="20" hidden="1">#REF!</definedName>
    <definedName name="DZ.IndSpec_Left" localSheetId="21" hidden="1">#REF!</definedName>
    <definedName name="DZ.IndSpec_Left" localSheetId="22" hidden="1">#REF!</definedName>
    <definedName name="DZ.IndSpec_Left" localSheetId="7"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localSheetId="30" hidden="1">#REF!</definedName>
    <definedName name="DZ.IndSpec_Left" localSheetId="31" hidden="1">#REF!</definedName>
    <definedName name="DZ.IndSpec_Left" hidden="1">#REF!</definedName>
    <definedName name="DZ.IndSpec_Right" localSheetId="17" hidden="1">#REF!</definedName>
    <definedName name="DZ.IndSpec_Right" localSheetId="18" hidden="1">#REF!</definedName>
    <definedName name="DZ.IndSpec_Right" localSheetId="19" hidden="1">#REF!</definedName>
    <definedName name="DZ.IndSpec_Right" localSheetId="20" hidden="1">#REF!</definedName>
    <definedName name="DZ.IndSpec_Right" localSheetId="21" hidden="1">#REF!</definedName>
    <definedName name="DZ.IndSpec_Right" localSheetId="22" hidden="1">#REF!</definedName>
    <definedName name="DZ.IndSpec_Right" localSheetId="7"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localSheetId="30" hidden="1">#REF!</definedName>
    <definedName name="DZ.IndSpec_Right" localSheetId="31" hidden="1">#REF!</definedName>
    <definedName name="DZ.IndSpec_Right" hidden="1">#REF!</definedName>
    <definedName name="E.R.">2.15</definedName>
    <definedName name="E_Data">#REF!</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21" hidden="1">{"SourcesUses",#N/A,TRUE,#N/A;"TransOverview",#N/A,TRUE,"CFMODEL"}</definedName>
    <definedName name="eeeeeeeeeee" localSheetId="22" hidden="1">{"SourcesUses",#N/A,TRUE,#N/A;"TransOverview",#N/A,TRUE,"CFMODEL"}</definedName>
    <definedName name="eeeeeeeeeee" localSheetId="23" hidden="1">{"SourcesUses",#N/A,TRUE,#N/A;"TransOverview",#N/A,TRUE,"CFMODEL"}</definedName>
    <definedName name="eeeeeeeeeee" localSheetId="2" hidden="1">{"SourcesUses",#N/A,TRUE,#N/A;"TransOverview",#N/A,TRUE,"CFMODEL"}</definedName>
    <definedName name="eeeeeeeeeee" localSheetId="16" hidden="1">{"SourcesUses",#N/A,TRUE,#N/A;"TransOverview",#N/A,TRUE,"CFMODEL"}</definedName>
    <definedName name="eeeeeeeeeee" localSheetId="3" hidden="1">{"SourcesUses",#N/A,TRUE,#N/A;"TransOverview",#N/A,TRUE,"CFMODEL"}</definedName>
    <definedName name="eeeeeeeeeee" localSheetId="4" hidden="1">{"SourcesUses",#N/A,TRUE,#N/A;"TransOverview",#N/A,TRUE,"CFMODEL"}</definedName>
    <definedName name="eeeeeeeeeee" localSheetId="7" hidden="1">{"SourcesUses",#N/A,TRUE,#N/A;"TransOverview",#N/A,TRUE,"CFMODEL"}</definedName>
    <definedName name="eeeeeeeeeee" localSheetId="9" hidden="1">{"SourcesUses",#N/A,TRUE,#N/A;"TransOverview",#N/A,TRUE,"CFMODEL"}</definedName>
    <definedName name="eeeeeeeeeee" localSheetId="13" hidden="1">{"SourcesUses",#N/A,TRUE,#N/A;"TransOverview",#N/A,TRUE,"CFMODEL"}</definedName>
    <definedName name="eeeeeeeeeee" localSheetId="15"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 localSheetId="30" hidden="1">{"SourcesUses",#N/A,TRUE,#N/A;"TransOverview",#N/A,TRUE,"CFMODEL"}</definedName>
    <definedName name="eeeeeeeeeee" localSheetId="31" hidden="1">{"SourcesUses",#N/A,TRUE,#N/A;"TransOverview",#N/A,TRUE,"CFMODEL"}</definedName>
    <definedName name="eeeeeeeeeee" hidden="1">{"SourcesUses",#N/A,TRUE,#N/A;"TransOverview",#N/A,TRUE,"CFMODEL"}</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21" hidden="1">{"SourcesUses",#N/A,TRUE,"FundsFlow";"TransOverview",#N/A,TRUE,"FundsFlow"}</definedName>
    <definedName name="eeeeeeeeeeeeeeeeee" localSheetId="22" hidden="1">{"SourcesUses",#N/A,TRUE,"FundsFlow";"TransOverview",#N/A,TRUE,"FundsFlow"}</definedName>
    <definedName name="eeeeeeeeeeeeeeeeee" localSheetId="23" hidden="1">{"SourcesUses",#N/A,TRUE,"FundsFlow";"TransOverview",#N/A,TRUE,"FundsFlow"}</definedName>
    <definedName name="eeeeeeeeeeeeeeeeee" localSheetId="2" hidden="1">{"SourcesUses",#N/A,TRUE,"FundsFlow";"TransOverview",#N/A,TRUE,"FundsFlow"}</definedName>
    <definedName name="eeeeeeeeeeeeeeeeee" localSheetId="16" hidden="1">{"SourcesUses",#N/A,TRUE,"FundsFlow";"TransOverview",#N/A,TRUE,"FundsFlow"}</definedName>
    <definedName name="eeeeeeeeeeeeeeeeee" localSheetId="3" hidden="1">{"SourcesUses",#N/A,TRUE,"FundsFlow";"TransOverview",#N/A,TRUE,"FundsFlow"}</definedName>
    <definedName name="eeeeeeeeeeeeeeeeee" localSheetId="4" hidden="1">{"SourcesUses",#N/A,TRUE,"FundsFlow";"TransOverview",#N/A,TRUE,"FundsFlow"}</definedName>
    <definedName name="eeeeeeeeeeeeeeeeee" localSheetId="7" hidden="1">{"SourcesUses",#N/A,TRUE,"FundsFlow";"TransOverview",#N/A,TRUE,"FundsFlow"}</definedName>
    <definedName name="eeeeeeeeeeeeeeeeee" localSheetId="9" hidden="1">{"SourcesUses",#N/A,TRUE,"FundsFlow";"TransOverview",#N/A,TRUE,"FundsFlow"}</definedName>
    <definedName name="eeeeeeeeeeeeeeeeee" localSheetId="13" hidden="1">{"SourcesUses",#N/A,TRUE,"FundsFlow";"TransOverview",#N/A,TRUE,"FundsFlow"}</definedName>
    <definedName name="eeeeeeeeeeeeeeeeee" localSheetId="15"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eeeeeeeeeeeeeeeee" localSheetId="30" hidden="1">{"SourcesUses",#N/A,TRUE,"FundsFlow";"TransOverview",#N/A,TRUE,"FundsFlow"}</definedName>
    <definedName name="eeeeeeeeeeeeeeeeee" localSheetId="31" hidden="1">{"SourcesUses",#N/A,TRUE,"FundsFlow";"TransOverview",#N/A,TRUE,"FundsFlow"}</definedName>
    <definedName name="eeeeeeeeeeeeeeeeee" hidden="1">{"SourcesUses",#N/A,TRUE,"FundsFlow";"TransOverview",#N/A,TRUE,"FundsFlow"}</definedName>
    <definedName name="effective_date" localSheetId="2">#REF!</definedName>
    <definedName name="effective_date" localSheetId="16">#REF!</definedName>
    <definedName name="effective_date" localSheetId="7">#REF!</definedName>
    <definedName name="effective_date" localSheetId="9">#REF!</definedName>
    <definedName name="effective_date" localSheetId="13">#REF!</definedName>
    <definedName name="effective_date">[5]Inputs!$B$14</definedName>
    <definedName name="eighty_seven" localSheetId="17">#REF!</definedName>
    <definedName name="eighty_seven" localSheetId="18">#REF!</definedName>
    <definedName name="eighty_seven" localSheetId="19">#REF!</definedName>
    <definedName name="eighty_seven" localSheetId="20">#REF!</definedName>
    <definedName name="eighty_seven" localSheetId="21">#REF!</definedName>
    <definedName name="eighty_seven" localSheetId="22">#REF!</definedName>
    <definedName name="eighty_seven" localSheetId="7">#REF!</definedName>
    <definedName name="eighty_seven" localSheetId="26">#REF!</definedName>
    <definedName name="eighty_seven" localSheetId="27">#REF!</definedName>
    <definedName name="eighty_seven" localSheetId="28">#REF!</definedName>
    <definedName name="eighty_seven" localSheetId="29">#REF!</definedName>
    <definedName name="eighty_seven" localSheetId="30">#REF!</definedName>
    <definedName name="eighty_seven" localSheetId="31">#REF!</definedName>
    <definedName name="eighty_seven">#REF!</definedName>
    <definedName name="electric" localSheetId="17">#REF!</definedName>
    <definedName name="electric" localSheetId="18">#REF!</definedName>
    <definedName name="electric" localSheetId="19">#REF!</definedName>
    <definedName name="electric" localSheetId="20">#REF!</definedName>
    <definedName name="electric" localSheetId="21">#REF!</definedName>
    <definedName name="electric" localSheetId="22">#REF!</definedName>
    <definedName name="electric" localSheetId="7">#REF!</definedName>
    <definedName name="electric" localSheetId="26">#REF!</definedName>
    <definedName name="electric" localSheetId="27">#REF!</definedName>
    <definedName name="electric" localSheetId="28">#REF!</definedName>
    <definedName name="electric" localSheetId="29">#REF!</definedName>
    <definedName name="electric" localSheetId="30">#REF!</definedName>
    <definedName name="electric" localSheetId="31">#REF!</definedName>
    <definedName name="electric">#REF!</definedName>
    <definedName name="EnergyServices_Rev_Growth" localSheetId="2">#REF!</definedName>
    <definedName name="EnergyServices_Rev_Growth" localSheetId="16">#REF!</definedName>
    <definedName name="EnergyServices_Rev_Growth" localSheetId="7">#REF!</definedName>
    <definedName name="EnergyServices_Rev_Growth" localSheetId="9">#REF!</definedName>
    <definedName name="EnergyServices_Rev_Growth" localSheetId="13">#REF!</definedName>
    <definedName name="EnergyServices_Rev_Growth">[9]Assumptions!$C$13</definedName>
    <definedName name="Enterprise" localSheetId="17">#REF!</definedName>
    <definedName name="Enterprise" localSheetId="18">#REF!</definedName>
    <definedName name="Enterprise" localSheetId="19">#REF!</definedName>
    <definedName name="Enterprise" localSheetId="20">#REF!</definedName>
    <definedName name="Enterprise" localSheetId="21">#REF!</definedName>
    <definedName name="Enterprise" localSheetId="22">#REF!</definedName>
    <definedName name="Enterprise" localSheetId="7">#REF!</definedName>
    <definedName name="Enterprise" localSheetId="26">#REF!</definedName>
    <definedName name="Enterprise" localSheetId="27">#REF!</definedName>
    <definedName name="Enterprise" localSheetId="28">#REF!</definedName>
    <definedName name="Enterprise" localSheetId="29">#REF!</definedName>
    <definedName name="Enterprise" localSheetId="30">#REF!</definedName>
    <definedName name="Enterprise" localSheetId="31">#REF!</definedName>
    <definedName name="Enterprise">#REF!</definedName>
    <definedName name="entity" localSheetId="17">#REF!</definedName>
    <definedName name="entity" localSheetId="18">#REF!</definedName>
    <definedName name="entity" localSheetId="19">#REF!</definedName>
    <definedName name="entity" localSheetId="20">#REF!</definedName>
    <definedName name="entity" localSheetId="21">#REF!</definedName>
    <definedName name="entity" localSheetId="22">#REF!</definedName>
    <definedName name="entity" localSheetId="7">#REF!</definedName>
    <definedName name="entity" localSheetId="26">#REF!</definedName>
    <definedName name="entity" localSheetId="27">#REF!</definedName>
    <definedName name="entity" localSheetId="28">#REF!</definedName>
    <definedName name="entity" localSheetId="29">#REF!</definedName>
    <definedName name="entity" localSheetId="30">#REF!</definedName>
    <definedName name="entity" localSheetId="31">#REF!</definedName>
    <definedName name="entity">#REF!</definedName>
    <definedName name="entity1" localSheetId="17">#REF!</definedName>
    <definedName name="entity1" localSheetId="18">#REF!</definedName>
    <definedName name="entity1" localSheetId="19">#REF!</definedName>
    <definedName name="entity1" localSheetId="20">#REF!</definedName>
    <definedName name="entity1" localSheetId="21">#REF!</definedName>
    <definedName name="entity1" localSheetId="22">#REF!</definedName>
    <definedName name="entity1" localSheetId="7">#REF!</definedName>
    <definedName name="entity1" localSheetId="26">#REF!</definedName>
    <definedName name="entity1" localSheetId="27">#REF!</definedName>
    <definedName name="entity1" localSheetId="28">#REF!</definedName>
    <definedName name="entity1" localSheetId="29">#REF!</definedName>
    <definedName name="entity1" localSheetId="30">#REF!</definedName>
    <definedName name="entity1" localSheetId="31">#REF!</definedName>
    <definedName name="entity1">#REF!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 localSheetId="20">#REF!</definedName>
    <definedName name="Equity_Bridge_Loan_Interest_Expense_Lease" localSheetId="21">#REF!</definedName>
    <definedName name="Equity_Bridge_Loan_Interest_Expense_Lease" localSheetId="22">#REF!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 localSheetId="30">#REF!</definedName>
    <definedName name="Equity_Bridge_Loan_Interest_Expense_Lease" localSheetId="31">#REF!</definedName>
    <definedName name="Equity_Bridge_Loan_Interest_Expense_Lease">#REF!</definedName>
    <definedName name="equityapo_volatility" localSheetId="17">#REF!</definedName>
    <definedName name="equityapo_volatility" localSheetId="18">#REF!</definedName>
    <definedName name="equityapo_volatility" localSheetId="19">#REF!</definedName>
    <definedName name="equityapo_volatility" localSheetId="20">#REF!</definedName>
    <definedName name="equityapo_volatility" localSheetId="21">#REF!</definedName>
    <definedName name="equityapo_volatility" localSheetId="22">#REF!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 localSheetId="30">#REF!</definedName>
    <definedName name="equityapo_volatility" localSheetId="31">#REF!</definedName>
    <definedName name="equityapo_volatility">#REF!</definedName>
    <definedName name="equityoption_treesteps" localSheetId="17">#REF!</definedName>
    <definedName name="equityoption_treesteps" localSheetId="18">#REF!</definedName>
    <definedName name="equityoption_treesteps" localSheetId="19">#REF!</definedName>
    <definedName name="equityoption_treesteps" localSheetId="20">#REF!</definedName>
    <definedName name="equityoption_treesteps" localSheetId="21">#REF!</definedName>
    <definedName name="equityoption_treesteps" localSheetId="22">#REF!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 localSheetId="30">#REF!</definedName>
    <definedName name="equityoption_treesteps" localSheetId="31">#REF!</definedName>
    <definedName name="equityoption_treesteps">#REF!</definedName>
    <definedName name="equityoption_volatility" localSheetId="17">#REF!</definedName>
    <definedName name="equityoption_volatility" localSheetId="18">#REF!</definedName>
    <definedName name="equityoption_volatility" localSheetId="19">#REF!</definedName>
    <definedName name="equityoption_volatility" localSheetId="20">#REF!</definedName>
    <definedName name="equityoption_volatility" localSheetId="21">#REF!</definedName>
    <definedName name="equityoption_volatility" localSheetId="22">#REF!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 localSheetId="30">#REF!</definedName>
    <definedName name="equityoption_volatility" localSheetId="31">#REF!</definedName>
    <definedName name="equityoption_volatility">#REF!</definedName>
    <definedName name="EssAliasTable">"Default"</definedName>
    <definedName name="ESSBASE_AREA">#REF!</definedName>
    <definedName name="eurofutopt_meanreversion" localSheetId="17">#REF!</definedName>
    <definedName name="eurofutopt_meanreversion" localSheetId="18">#REF!</definedName>
    <definedName name="eurofutopt_meanreversion" localSheetId="19">#REF!</definedName>
    <definedName name="eurofutopt_meanreversion" localSheetId="20">#REF!</definedName>
    <definedName name="eurofutopt_meanreversion" localSheetId="21">#REF!</definedName>
    <definedName name="eurofutopt_meanreversion" localSheetId="22">#REF!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 localSheetId="30">#REF!</definedName>
    <definedName name="eurofutopt_meanreversion" localSheetId="31">#REF!</definedName>
    <definedName name="eurofutopt_meanreversion">#REF!</definedName>
    <definedName name="eurofutopt_model" localSheetId="17">#REF!</definedName>
    <definedName name="eurofutopt_model" localSheetId="18">#REF!</definedName>
    <definedName name="eurofutopt_model" localSheetId="19">#REF!</definedName>
    <definedName name="eurofutopt_model" localSheetId="20">#REF!</definedName>
    <definedName name="eurofutopt_model" localSheetId="21">#REF!</definedName>
    <definedName name="eurofutopt_model" localSheetId="22">#REF!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 localSheetId="30">#REF!</definedName>
    <definedName name="eurofutopt_model" localSheetId="31">#REF!</definedName>
    <definedName name="eurofutopt_model">#REF!</definedName>
    <definedName name="eurofutopt_volatility" localSheetId="17">#REF!</definedName>
    <definedName name="eurofutopt_volatility" localSheetId="18">#REF!</definedName>
    <definedName name="eurofutopt_volatility" localSheetId="19">#REF!</definedName>
    <definedName name="eurofutopt_volatility" localSheetId="20">#REF!</definedName>
    <definedName name="eurofutopt_volatility" localSheetId="21">#REF!</definedName>
    <definedName name="eurofutopt_volatility" localSheetId="22">#REF!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 localSheetId="30">#REF!</definedName>
    <definedName name="eurofutopt_volatility" localSheetId="31">#REF!</definedName>
    <definedName name="eurofutopt_volatility">#REF!</definedName>
    <definedName name="ev.Calculation" hidden="1">-4105</definedName>
    <definedName name="ev.Initialized" hidden="1">FALSE</definedName>
    <definedName name="EXA">#REF!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 localSheetId="20">#REF!</definedName>
    <definedName name="Excess_Dividend_Tax_Amount_Unlevered" localSheetId="21">#REF!</definedName>
    <definedName name="Excess_Dividend_Tax_Amount_Unlevered" localSheetId="22">#REF!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 localSheetId="30">#REF!</definedName>
    <definedName name="Excess_Dividend_Tax_Amount_Unlevered" localSheetId="31">#REF!</definedName>
    <definedName name="Excess_Dividend_Tax_Amount_Unlevered">#REF!</definedName>
    <definedName name="Excess_Dividends_Tax_Amount" localSheetId="17">#REF!</definedName>
    <definedName name="Excess_Dividends_Tax_Amount" localSheetId="18">#REF!</definedName>
    <definedName name="Excess_Dividends_Tax_Amount" localSheetId="19">#REF!</definedName>
    <definedName name="Excess_Dividends_Tax_Amount" localSheetId="20">#REF!</definedName>
    <definedName name="Excess_Dividends_Tax_Amount" localSheetId="21">#REF!</definedName>
    <definedName name="Excess_Dividends_Tax_Amount" localSheetId="22">#REF!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 localSheetId="30">#REF!</definedName>
    <definedName name="Excess_Dividends_Tax_Amount" localSheetId="31">#REF!</definedName>
    <definedName name="Excess_Dividends_Tax_Amount">#REF!</definedName>
    <definedName name="exchange_rates" localSheetId="2">#REF!</definedName>
    <definedName name="exchange_rates" localSheetId="16">#REF!</definedName>
    <definedName name="exchange_rates" localSheetId="7">#REF!</definedName>
    <definedName name="exchange_rates" localSheetId="9">#REF!</definedName>
    <definedName name="exchange_rates" localSheetId="13">#REF!</definedName>
    <definedName name="exchange_rates">[5]Inputs!$B$29</definedName>
    <definedName name="existing" localSheetId="17">#REF!</definedName>
    <definedName name="existing" localSheetId="18">#REF!</definedName>
    <definedName name="existing" localSheetId="19">#REF!</definedName>
    <definedName name="existing" localSheetId="20">#REF!</definedName>
    <definedName name="existing" localSheetId="21">#REF!</definedName>
    <definedName name="existing" localSheetId="22">#REF!</definedName>
    <definedName name="existing" localSheetId="7">#REF!</definedName>
    <definedName name="existing" localSheetId="26">#REF!</definedName>
    <definedName name="existing" localSheetId="27">#REF!</definedName>
    <definedName name="existing" localSheetId="28">#REF!</definedName>
    <definedName name="existing" localSheetId="29">#REF!</definedName>
    <definedName name="existing" localSheetId="30">#REF!</definedName>
    <definedName name="existing" localSheetId="31">#REF!</definedName>
    <definedName name="existing">#REF!</definedName>
    <definedName name="existing_table" localSheetId="17">#REF!</definedName>
    <definedName name="existing_table" localSheetId="18">#REF!</definedName>
    <definedName name="existing_table" localSheetId="19">#REF!</definedName>
    <definedName name="existing_table" localSheetId="20">#REF!</definedName>
    <definedName name="existing_table" localSheetId="21">#REF!</definedName>
    <definedName name="existing_table" localSheetId="22">#REF!</definedName>
    <definedName name="existing_table" localSheetId="7">#REF!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 localSheetId="30">#REF!</definedName>
    <definedName name="existing_table" localSheetId="31">#REF!</definedName>
    <definedName name="existing_table">#REF!</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2" hidden="1">{"Page_1",#N/A,FALSE,"BAD4Q98";"Page_2",#N/A,FALSE,"BAD4Q98";"Page_3",#N/A,FALSE,"BAD4Q98";"Page_4",#N/A,FALSE,"BAD4Q98";"Page_5",#N/A,FALSE,"BAD4Q98";"Page_6",#N/A,FALSE,"BAD4Q98";"Input_1",#N/A,FALSE,"BAD4Q98";"Input_2",#N/A,FALSE,"BAD4Q98"}</definedName>
    <definedName name="f" localSheetId="23" hidden="1">{"Page_1",#N/A,FALSE,"BAD4Q98";"Page_2",#N/A,FALSE,"BAD4Q98";"Page_3",#N/A,FALSE,"BAD4Q98";"Page_4",#N/A,FALSE,"BAD4Q98";"Page_5",#N/A,FALSE,"BAD4Q98";"Page_6",#N/A,FALSE,"BAD4Q98";"Input_1",#N/A,FALSE,"BAD4Q98";"Input_2",#N/A,FALSE,"BAD4Q98"}</definedName>
    <definedName name="f" localSheetId="2"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3"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7" hidden="1">{"Page_1",#N/A,FALSE,"BAD4Q98";"Page_2",#N/A,FALSE,"BAD4Q98";"Page_3",#N/A,FALSE,"BAD4Q98";"Page_4",#N/A,FALSE,"BAD4Q98";"Page_5",#N/A,FALSE,"BAD4Q98";"Page_6",#N/A,FALSE,"BAD4Q98";"Input_1",#N/A,FALSE,"BAD4Q98";"Input_2",#N/A,FALSE,"BAD4Q98"}</definedName>
    <definedName name="f" localSheetId="9" hidden="1">{"Page_1",#N/A,FALSE,"BAD4Q98";"Page_2",#N/A,FALSE,"BAD4Q98";"Page_3",#N/A,FALSE,"BAD4Q98";"Page_4",#N/A,FALSE,"BAD4Q98";"Page_5",#N/A,FALSE,"BAD4Q98";"Page_6",#N/A,FALSE,"BAD4Q98";"Input_1",#N/A,FALSE,"BAD4Q98";"Input_2",#N/A,FALSE,"BAD4Q98"}</definedName>
    <definedName name="f" localSheetId="13" hidden="1">{"Page_1",#N/A,FALSE,"BAD4Q98";"Page_2",#N/A,FALSE,"BAD4Q98";"Page_3",#N/A,FALSE,"BAD4Q98";"Page_4",#N/A,FALSE,"BAD4Q98";"Page_5",#N/A,FALSE,"BAD4Q98";"Page_6",#N/A,FALSE,"BAD4Q98";"Input_1",#N/A,FALSE,"BAD4Q98";"Input_2",#N/A,FALSE,"BAD4Q98"}</definedName>
    <definedName name="f" localSheetId="15"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 localSheetId="30" hidden="1">{"Page_1",#N/A,FALSE,"BAD4Q98";"Page_2",#N/A,FALSE,"BAD4Q98";"Page_3",#N/A,FALSE,"BAD4Q98";"Page_4",#N/A,FALSE,"BAD4Q98";"Page_5",#N/A,FALSE,"BAD4Q98";"Page_6",#N/A,FALSE,"BAD4Q98";"Input_1",#N/A,FALSE,"BAD4Q98";"Input_2",#N/A,FALSE,"BAD4Q98"}</definedName>
    <definedName name="f" localSheetId="31"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 localSheetId="2">#REF!</definedName>
    <definedName name="FACT" localSheetId="16">#REF!</definedName>
    <definedName name="FACT" localSheetId="7">#REF!</definedName>
    <definedName name="FACT" localSheetId="9">#REF!</definedName>
    <definedName name="FACT" localSheetId="13">#REF!</definedName>
    <definedName name="FACT">[2]Factors!$B$9:$H$109</definedName>
    <definedName name="fdasdfdsadf" localSheetId="17">#REF!</definedName>
    <definedName name="fdasdfdsadf" localSheetId="18">#REF!</definedName>
    <definedName name="fdasdfdsadf" localSheetId="19">#REF!</definedName>
    <definedName name="fdasdfdsadf" localSheetId="20">#REF!</definedName>
    <definedName name="fdasdfdsadf" localSheetId="21">#REF!</definedName>
    <definedName name="fdasdfdsadf" localSheetId="22">#REF!</definedName>
    <definedName name="fdasdfdsadf" localSheetId="7">#REF!</definedName>
    <definedName name="fdasdfdsadf" localSheetId="26">#REF!</definedName>
    <definedName name="fdasdfdsadf" localSheetId="27">#REF!</definedName>
    <definedName name="fdasdfdsadf" localSheetId="28">#REF!</definedName>
    <definedName name="fdasdfdsadf" localSheetId="29">#REF!</definedName>
    <definedName name="fdasdfdsadf" localSheetId="30">#REF!</definedName>
    <definedName name="fdasdfdsadf" localSheetId="31">#REF!</definedName>
    <definedName name="fdasdfdsadf">#REF!</definedName>
    <definedName name="fdfdfdfd" localSheetId="17">#REF!</definedName>
    <definedName name="fdfdfdfd" localSheetId="18">#REF!</definedName>
    <definedName name="fdfdfdfd" localSheetId="19">#REF!</definedName>
    <definedName name="fdfdfdfd" localSheetId="20">#REF!</definedName>
    <definedName name="fdfdfdfd" localSheetId="21">#REF!</definedName>
    <definedName name="fdfdfdfd" localSheetId="22">#REF!</definedName>
    <definedName name="fdfdfdfd" localSheetId="7">#REF!</definedName>
    <definedName name="fdfdfdfd" localSheetId="26">#REF!</definedName>
    <definedName name="fdfdfdfd" localSheetId="27">#REF!</definedName>
    <definedName name="fdfdfdfd" localSheetId="28">#REF!</definedName>
    <definedName name="fdfdfdfd" localSheetId="29">#REF!</definedName>
    <definedName name="fdfdfdfd" localSheetId="30">#REF!</definedName>
    <definedName name="fdfdfdfd" localSheetId="31">#REF!</definedName>
    <definedName name="fdfdfdfd">#REF!</definedName>
    <definedName name="fdfdfdfdfd" localSheetId="17">#REF!</definedName>
    <definedName name="fdfdfdfdfd" localSheetId="18">#REF!</definedName>
    <definedName name="fdfdfdfdfd" localSheetId="19">#REF!</definedName>
    <definedName name="fdfdfdfdfd" localSheetId="20">#REF!</definedName>
    <definedName name="fdfdfdfdfd" localSheetId="21">#REF!</definedName>
    <definedName name="fdfdfdfdfd" localSheetId="22">#REF!</definedName>
    <definedName name="fdfdfdfdfd" localSheetId="7">#REF!</definedName>
    <definedName name="fdfdfdfdfd" localSheetId="26">#REF!</definedName>
    <definedName name="fdfdfdfdfd" localSheetId="27">#REF!</definedName>
    <definedName name="fdfdfdfdfd" localSheetId="28">#REF!</definedName>
    <definedName name="fdfdfdfdfd" localSheetId="29">#REF!</definedName>
    <definedName name="fdfdfdfdfd" localSheetId="30">#REF!</definedName>
    <definedName name="fdfdfdfdfd" localSheetId="31">#REF!</definedName>
    <definedName name="fdfdfdfdfd">#REF!</definedName>
    <definedName name="FEDELEC" localSheetId="17">#REF!</definedName>
    <definedName name="FEDELEC" localSheetId="18">#REF!</definedName>
    <definedName name="FEDELEC" localSheetId="19">#REF!</definedName>
    <definedName name="FEDELEC" localSheetId="20">#REF!</definedName>
    <definedName name="FEDELEC" localSheetId="21">#REF!</definedName>
    <definedName name="FEDELEC" localSheetId="22">#REF!</definedName>
    <definedName name="FEDELEC" localSheetId="26">#REF!</definedName>
    <definedName name="FEDELEC" localSheetId="27">#REF!</definedName>
    <definedName name="FEDELEC" localSheetId="28">#REF!</definedName>
    <definedName name="FEDELEC" localSheetId="29">#REF!</definedName>
    <definedName name="FEDELEC" localSheetId="30">#REF!</definedName>
    <definedName name="FEDELEC" localSheetId="31">#REF!</definedName>
    <definedName name="FEDELEC">#REF!</definedName>
    <definedName name="Federal_Income_Tax_Amount" localSheetId="17">#REF!</definedName>
    <definedName name="Federal_Income_Tax_Amount" localSheetId="18">#REF!</definedName>
    <definedName name="Federal_Income_Tax_Amount" localSheetId="19">#REF!</definedName>
    <definedName name="Federal_Income_Tax_Amount" localSheetId="20">#REF!</definedName>
    <definedName name="Federal_Income_Tax_Amount" localSheetId="21">#REF!</definedName>
    <definedName name="Federal_Income_Tax_Amount" localSheetId="22">#REF!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 localSheetId="30">#REF!</definedName>
    <definedName name="Federal_Income_Tax_Amount" localSheetId="31">#REF!</definedName>
    <definedName name="Federal_Income_Tax_Amount">#REF!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 localSheetId="20">#REF!</definedName>
    <definedName name="Federal_Income_Tax_Amount_Unlevered" localSheetId="21">#REF!</definedName>
    <definedName name="Federal_Income_Tax_Amount_Unlevered" localSheetId="22">#REF!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 localSheetId="30">#REF!</definedName>
    <definedName name="Federal_Income_Tax_Amount_Unlevered" localSheetId="31">#REF!</definedName>
    <definedName name="Federal_Income_Tax_Amount_Unlevered">#REF!</definedName>
    <definedName name="FEDGAS" localSheetId="17">#REF!</definedName>
    <definedName name="FEDGAS" localSheetId="18">#REF!</definedName>
    <definedName name="FEDGAS" localSheetId="19">#REF!</definedName>
    <definedName name="FEDGAS" localSheetId="20">#REF!</definedName>
    <definedName name="FEDGAS" localSheetId="21">#REF!</definedName>
    <definedName name="FEDGAS" localSheetId="22">#REF!</definedName>
    <definedName name="FEDGAS" localSheetId="26">#REF!</definedName>
    <definedName name="FEDGAS" localSheetId="27">#REF!</definedName>
    <definedName name="FEDGAS" localSheetId="28">#REF!</definedName>
    <definedName name="FEDGAS" localSheetId="29">#REF!</definedName>
    <definedName name="FEDGAS" localSheetId="30">#REF!</definedName>
    <definedName name="FEDGAS" localSheetId="31">#REF!</definedName>
    <definedName name="FEDGAS">#REF!</definedName>
    <definedName name="fedopt_volatility" localSheetId="17">#REF!</definedName>
    <definedName name="fedopt_volatility" localSheetId="18">#REF!</definedName>
    <definedName name="fedopt_volatility" localSheetId="19">#REF!</definedName>
    <definedName name="fedopt_volatility" localSheetId="20">#REF!</definedName>
    <definedName name="fedopt_volatility" localSheetId="21">#REF!</definedName>
    <definedName name="fedopt_volatility" localSheetId="22">#REF!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 localSheetId="30">#REF!</definedName>
    <definedName name="fedopt_volatility" localSheetId="31">#REF!</definedName>
    <definedName name="fedopt_volatility">#REF!</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7">#REF!</definedName>
    <definedName name="fielddelim" localSheetId="18">#REF!</definedName>
    <definedName name="fielddelim" localSheetId="19">#REF!</definedName>
    <definedName name="fielddelim" localSheetId="20">#REF!</definedName>
    <definedName name="fielddelim" localSheetId="21">#REF!</definedName>
    <definedName name="fielddelim" localSheetId="22">#REF!</definedName>
    <definedName name="fielddelim" localSheetId="26">#REF!</definedName>
    <definedName name="fielddelim" localSheetId="27">#REF!</definedName>
    <definedName name="fielddelim" localSheetId="28">#REF!</definedName>
    <definedName name="fielddelim" localSheetId="29">#REF!</definedName>
    <definedName name="fielddelim" localSheetId="30">#REF!</definedName>
    <definedName name="fielddelim" localSheetId="31">#REF!</definedName>
    <definedName name="fielddelim">#REF!</definedName>
    <definedName name="Fin_Plan_1293" localSheetId="17">#REF!</definedName>
    <definedName name="Fin_Plan_1293" localSheetId="18">#REF!</definedName>
    <definedName name="Fin_Plan_1293" localSheetId="19">#REF!</definedName>
    <definedName name="Fin_Plan_1293" localSheetId="20">#REF!</definedName>
    <definedName name="Fin_Plan_1293" localSheetId="21">#REF!</definedName>
    <definedName name="Fin_Plan_1293" localSheetId="22">#REF!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 localSheetId="30">#REF!</definedName>
    <definedName name="Fin_Plan_1293" localSheetId="31">#REF!</definedName>
    <definedName name="Fin_Plan_1293">#REF!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 localSheetId="20">#REF!</definedName>
    <definedName name="Fire_District_Payment_Base_Year" localSheetId="21">#REF!</definedName>
    <definedName name="Fire_District_Payment_Base_Year" localSheetId="22">#REF!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 localSheetId="30">#REF!</definedName>
    <definedName name="Fire_District_Payment_Base_Year" localSheetId="31">#REF!</definedName>
    <definedName name="Fire_District_Payment_Base_Year">#REF!</definedName>
    <definedName name="Fire_District_Payment_Input" localSheetId="17">#REF!</definedName>
    <definedName name="Fire_District_Payment_Input" localSheetId="18">#REF!</definedName>
    <definedName name="Fire_District_Payment_Input" localSheetId="19">#REF!</definedName>
    <definedName name="Fire_District_Payment_Input" localSheetId="20">#REF!</definedName>
    <definedName name="Fire_District_Payment_Input" localSheetId="21">#REF!</definedName>
    <definedName name="Fire_District_Payment_Input" localSheetId="22">#REF!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 localSheetId="30">#REF!</definedName>
    <definedName name="Fire_District_Payment_Input" localSheetId="31">#REF!</definedName>
    <definedName name="Fire_District_Payment_Input">#REF!</definedName>
    <definedName name="FirstOne" localSheetId="17">#REF!</definedName>
    <definedName name="FirstOne" localSheetId="18">#REF!</definedName>
    <definedName name="FirstOne" localSheetId="19">#REF!</definedName>
    <definedName name="FirstOne" localSheetId="20">#REF!</definedName>
    <definedName name="FirstOne" localSheetId="21">#REF!</definedName>
    <definedName name="FirstOne" localSheetId="22">#REF!</definedName>
    <definedName name="FirstOne" localSheetId="26">#REF!</definedName>
    <definedName name="FirstOne" localSheetId="27">#REF!</definedName>
    <definedName name="FirstOne" localSheetId="28">#REF!</definedName>
    <definedName name="FirstOne" localSheetId="29">#REF!</definedName>
    <definedName name="FirstOne" localSheetId="30">#REF!</definedName>
    <definedName name="FirstOne" localSheetId="31">#REF!</definedName>
    <definedName name="FirstOne">#REF!</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2" hidden="1">{#N/A,#N/A,FALSE,"Aging Summary";#N/A,#N/A,FALSE,"Ratio Analysis";#N/A,#N/A,FALSE,"Test 120 Day Accts";#N/A,#N/A,FALSE,"Tickmarks"}</definedName>
    <definedName name="Fletes" localSheetId="23" hidden="1">{#N/A,#N/A,FALSE,"Aging Summary";#N/A,#N/A,FALSE,"Ratio Analysis";#N/A,#N/A,FALSE,"Test 120 Day Accts";#N/A,#N/A,FALSE,"Tickmarks"}</definedName>
    <definedName name="Fletes" localSheetId="2"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3"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7" hidden="1">{#N/A,#N/A,FALSE,"Aging Summary";#N/A,#N/A,FALSE,"Ratio Analysis";#N/A,#N/A,FALSE,"Test 120 Day Accts";#N/A,#N/A,FALSE,"Tickmarks"}</definedName>
    <definedName name="Fletes" localSheetId="9" hidden="1">{#N/A,#N/A,FALSE,"Aging Summary";#N/A,#N/A,FALSE,"Ratio Analysis";#N/A,#N/A,FALSE,"Test 120 Day Accts";#N/A,#N/A,FALSE,"Tickmarks"}</definedName>
    <definedName name="Fletes" localSheetId="13" hidden="1">{#N/A,#N/A,FALSE,"Aging Summary";#N/A,#N/A,FALSE,"Ratio Analysis";#N/A,#N/A,FALSE,"Test 120 Day Accts";#N/A,#N/A,FALSE,"Tickmarks"}</definedName>
    <definedName name="Fletes" localSheetId="15"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letes" localSheetId="30" hidden="1">{#N/A,#N/A,FALSE,"Aging Summary";#N/A,#N/A,FALSE,"Ratio Analysis";#N/A,#N/A,FALSE,"Test 120 Day Accts";#N/A,#N/A,FALSE,"Tickmarks"}</definedName>
    <definedName name="Fletes" localSheetId="31" hidden="1">{#N/A,#N/A,FALSE,"Aging Summary";#N/A,#N/A,FALSE,"Ratio Analysis";#N/A,#N/A,FALSE,"Test 120 Day Accts";#N/A,#N/A,FALSE,"Tickmarks"}</definedName>
    <definedName name="Fletes" hidden="1">{#N/A,#N/A,FALSE,"Aging Summary";#N/A,#N/A,FALSE,"Ratio Analysis";#N/A,#N/A,FALSE,"Test 120 Day Accts";#N/A,#N/A,FALSE,"Tickmarks"}</definedName>
    <definedName name="Fringe_Rate_1995" localSheetId="2">#REF!</definedName>
    <definedName name="Fringe_Rate_1995" localSheetId="16">#REF!</definedName>
    <definedName name="Fringe_Rate_1995" localSheetId="7">#REF!</definedName>
    <definedName name="Fringe_Rate_1995" localSheetId="9">#REF!</definedName>
    <definedName name="Fringe_Rate_1995" localSheetId="13">#REF!</definedName>
    <definedName name="Fringe_Rate_1995">'[17]FED G&amp;A Assumption Rates'!$B$4</definedName>
    <definedName name="Fringe_Rate_1996" localSheetId="2">#REF!</definedName>
    <definedName name="Fringe_Rate_1996" localSheetId="16">#REF!</definedName>
    <definedName name="Fringe_Rate_1996" localSheetId="7">#REF!</definedName>
    <definedName name="Fringe_Rate_1996" localSheetId="9">#REF!</definedName>
    <definedName name="Fringe_Rate_1996" localSheetId="13">#REF!</definedName>
    <definedName name="Fringe_Rate_1996">'[17]FED G&amp;A Assumption Rates'!$C$4</definedName>
    <definedName name="Fringe_Rate_1997" localSheetId="2">#REF!</definedName>
    <definedName name="Fringe_Rate_1997" localSheetId="16">#REF!</definedName>
    <definedName name="Fringe_Rate_1997" localSheetId="7">#REF!</definedName>
    <definedName name="Fringe_Rate_1997" localSheetId="9">#REF!</definedName>
    <definedName name="Fringe_Rate_1997" localSheetId="13">#REF!</definedName>
    <definedName name="Fringe_Rate_1997">'[17]FED G&amp;A Assumption Rates'!$D$4</definedName>
    <definedName name="Fringe_Rate_1998" localSheetId="2">#REF!</definedName>
    <definedName name="Fringe_Rate_1998" localSheetId="16">#REF!</definedName>
    <definedName name="Fringe_Rate_1998" localSheetId="7">#REF!</definedName>
    <definedName name="Fringe_Rate_1998" localSheetId="9">#REF!</definedName>
    <definedName name="Fringe_Rate_1998" localSheetId="13">#REF!</definedName>
    <definedName name="Fringe_Rate_1998">'[17]FED G&amp;A Assumption Rates'!$E$4</definedName>
    <definedName name="Fringe_Rate_1999" localSheetId="2">#REF!</definedName>
    <definedName name="Fringe_Rate_1999" localSheetId="16">#REF!</definedName>
    <definedName name="Fringe_Rate_1999" localSheetId="7">#REF!</definedName>
    <definedName name="Fringe_Rate_1999" localSheetId="9">#REF!</definedName>
    <definedName name="Fringe_Rate_1999" localSheetId="13">#REF!</definedName>
    <definedName name="Fringe_Rate_1999">'[17]FED G&amp;A Assumption Rates'!$F$4</definedName>
    <definedName name="Fringe_Rate_2000" localSheetId="2">#REF!</definedName>
    <definedName name="Fringe_Rate_2000" localSheetId="16">#REF!</definedName>
    <definedName name="Fringe_Rate_2000" localSheetId="7">#REF!</definedName>
    <definedName name="Fringe_Rate_2000" localSheetId="9">#REF!</definedName>
    <definedName name="Fringe_Rate_2000" localSheetId="13">#REF!</definedName>
    <definedName name="Fringe_Rate_2000">'[17]FED G&amp;A Assumption Rates'!$G$4</definedName>
    <definedName name="FUN" localSheetId="17">#REF!</definedName>
    <definedName name="FUN" localSheetId="18">#REF!</definedName>
    <definedName name="FUN" localSheetId="19">#REF!</definedName>
    <definedName name="FUN" localSheetId="20">#REF!</definedName>
    <definedName name="FUN" localSheetId="21">#REF!</definedName>
    <definedName name="FUN" localSheetId="22">#REF!</definedName>
    <definedName name="FUN" localSheetId="7">#REF!</definedName>
    <definedName name="FUN" localSheetId="26">#REF!</definedName>
    <definedName name="FUN" localSheetId="27">#REF!</definedName>
    <definedName name="FUN" localSheetId="28">#REF!</definedName>
    <definedName name="FUN" localSheetId="29">#REF!</definedName>
    <definedName name="FUN" localSheetId="30">#REF!</definedName>
    <definedName name="FUN" localSheetId="31">#REF!</definedName>
    <definedName name="FUN">#REF!</definedName>
    <definedName name="FutDates" localSheetId="2">#REF!</definedName>
    <definedName name="FutDates" localSheetId="16">#REF!</definedName>
    <definedName name="FutDates" localSheetId="7">#REF!</definedName>
    <definedName name="FutDates" localSheetId="9">#REF!</definedName>
    <definedName name="FutDates" localSheetId="13">#REF!</definedName>
    <definedName name="FutDates">[18]Futures!$J$1:$BT$2</definedName>
    <definedName name="FutMTM" localSheetId="2">#REF!</definedName>
    <definedName name="FutMTM" localSheetId="16">#REF!</definedName>
    <definedName name="FutMTM" localSheetId="7">#REF!</definedName>
    <definedName name="FutMTM" localSheetId="9">#REF!</definedName>
    <definedName name="FutMTM" localSheetId="13">#REF!</definedName>
    <definedName name="FutMTM">[18]Futures!$B$34:$BT$50</definedName>
    <definedName name="FutVol" localSheetId="2">#REF!</definedName>
    <definedName name="FutVol" localSheetId="16">#REF!</definedName>
    <definedName name="FutVol" localSheetId="7">#REF!</definedName>
    <definedName name="FutVol" localSheetId="9">#REF!</definedName>
    <definedName name="FutVol" localSheetId="13">#REF!</definedName>
    <definedName name="FutVol">[18]Futures!$B$7:$BT$25</definedName>
    <definedName name="fwdopt_meanreversion" localSheetId="17">#REF!</definedName>
    <definedName name="fwdopt_meanreversion" localSheetId="18">#REF!</definedName>
    <definedName name="fwdopt_meanreversion" localSheetId="19">#REF!</definedName>
    <definedName name="fwdopt_meanreversion" localSheetId="20">#REF!</definedName>
    <definedName name="fwdopt_meanreversion" localSheetId="21">#REF!</definedName>
    <definedName name="fwdopt_meanreversion" localSheetId="22">#REF!</definedName>
    <definedName name="fwdopt_meanreversion" localSheetId="7">#REF!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 localSheetId="30">#REF!</definedName>
    <definedName name="fwdopt_meanreversion" localSheetId="31">#REF!</definedName>
    <definedName name="fwdopt_meanreversion">#REF!</definedName>
    <definedName name="fwdopt_meshpoints" localSheetId="17">#REF!</definedName>
    <definedName name="fwdopt_meshpoints" localSheetId="18">#REF!</definedName>
    <definedName name="fwdopt_meshpoints" localSheetId="19">#REF!</definedName>
    <definedName name="fwdopt_meshpoints" localSheetId="20">#REF!</definedName>
    <definedName name="fwdopt_meshpoints" localSheetId="21">#REF!</definedName>
    <definedName name="fwdopt_meshpoints" localSheetId="22">#REF!</definedName>
    <definedName name="fwdopt_meshpoints" localSheetId="7">#REF!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 localSheetId="30">#REF!</definedName>
    <definedName name="fwdopt_meshpoints" localSheetId="31">#REF!</definedName>
    <definedName name="fwdopt_meshpoints">#REF!</definedName>
    <definedName name="fwdopt_model" localSheetId="17">#REF!</definedName>
    <definedName name="fwdopt_model" localSheetId="18">#REF!</definedName>
    <definedName name="fwdopt_model" localSheetId="19">#REF!</definedName>
    <definedName name="fwdopt_model" localSheetId="20">#REF!</definedName>
    <definedName name="fwdopt_model" localSheetId="21">#REF!</definedName>
    <definedName name="fwdopt_model" localSheetId="22">#REF!</definedName>
    <definedName name="fwdopt_model" localSheetId="7">#REF!</definedName>
    <definedName name="fwdopt_model" localSheetId="26">#REF!</definedName>
    <definedName name="fwdopt_model" localSheetId="27">#REF!</definedName>
    <definedName name="fwdopt_model" localSheetId="28">#REF!</definedName>
    <definedName name="fwdopt_model" localSheetId="29">#REF!</definedName>
    <definedName name="fwdopt_model" localSheetId="30">#REF!</definedName>
    <definedName name="fwdopt_model" localSheetId="31">#REF!</definedName>
    <definedName name="fwdopt_model">#REF!</definedName>
    <definedName name="FYE" localSheetId="2">#REF!</definedName>
    <definedName name="FYE" localSheetId="16">#REF!</definedName>
    <definedName name="FYE" localSheetId="7">#REF!</definedName>
    <definedName name="FYE" localSheetId="9">#REF!</definedName>
    <definedName name="FYE" localSheetId="13">#REF!</definedName>
    <definedName name="FYE">[19]Input1!$B$6</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21" hidden="1">{"SourcesUses",#N/A,TRUE,#N/A;"TransOverview",#N/A,TRUE,"CFMODEL"}</definedName>
    <definedName name="g" localSheetId="22" hidden="1">{"SourcesUses",#N/A,TRUE,#N/A;"TransOverview",#N/A,TRUE,"CFMODEL"}</definedName>
    <definedName name="g" localSheetId="23" hidden="1">{"SourcesUses",#N/A,TRUE,#N/A;"TransOverview",#N/A,TRUE,"CFMODEL"}</definedName>
    <definedName name="g" localSheetId="2" hidden="1">{"SourcesUses",#N/A,TRUE,#N/A;"TransOverview",#N/A,TRUE,"CFMODEL"}</definedName>
    <definedName name="g" localSheetId="16" hidden="1">{"SourcesUses",#N/A,TRUE,#N/A;"TransOverview",#N/A,TRUE,"CFMODEL"}</definedName>
    <definedName name="g" localSheetId="3" hidden="1">{"SourcesUses",#N/A,TRUE,#N/A;"TransOverview",#N/A,TRUE,"CFMODEL"}</definedName>
    <definedName name="g" localSheetId="4" hidden="1">{"SourcesUses",#N/A,TRUE,#N/A;"TransOverview",#N/A,TRUE,"CFMODEL"}</definedName>
    <definedName name="g" localSheetId="7" hidden="1">{"SourcesUses",#N/A,TRUE,#N/A;"TransOverview",#N/A,TRUE,"CFMODEL"}</definedName>
    <definedName name="g" localSheetId="9" hidden="1">{"SourcesUses",#N/A,TRUE,#N/A;"TransOverview",#N/A,TRUE,"CFMODEL"}</definedName>
    <definedName name="g" localSheetId="13" hidden="1">{"SourcesUses",#N/A,TRUE,#N/A;"TransOverview",#N/A,TRUE,"CFMODEL"}</definedName>
    <definedName name="g" localSheetId="15"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 localSheetId="30" hidden="1">{"SourcesUses",#N/A,TRUE,#N/A;"TransOverview",#N/A,TRUE,"CFMODEL"}</definedName>
    <definedName name="g" localSheetId="31" hidden="1">{"SourcesUses",#N/A,TRUE,#N/A;"TransOverview",#N/A,TRUE,"CFMODEL"}</definedName>
    <definedName name="g" hidden="1">{"SourcesUses",#N/A,TRUE,#N/A;"TransOverview",#N/A,TRUE,"CFMODEL"}</definedName>
    <definedName name="gas" localSheetId="17">#REF!</definedName>
    <definedName name="gas" localSheetId="18">#REF!</definedName>
    <definedName name="gas" localSheetId="19">#REF!</definedName>
    <definedName name="gas" localSheetId="20">#REF!</definedName>
    <definedName name="gas" localSheetId="21">#REF!</definedName>
    <definedName name="gas" localSheetId="22">#REF!</definedName>
    <definedName name="gas" localSheetId="26">#REF!</definedName>
    <definedName name="gas" localSheetId="27">#REF!</definedName>
    <definedName name="gas" localSheetId="28">#REF!</definedName>
    <definedName name="gas" localSheetId="29">#REF!</definedName>
    <definedName name="gas" localSheetId="30">#REF!</definedName>
    <definedName name="gas" localSheetId="31">#REF!</definedName>
    <definedName name="gas">#REF!</definedName>
    <definedName name="GasServicesDates" localSheetId="2">#REF!</definedName>
    <definedName name="GasServicesDates" localSheetId="16">#REF!</definedName>
    <definedName name="GasServicesDates" localSheetId="7">#REF!</definedName>
    <definedName name="GasServicesDates" localSheetId="9">#REF!</definedName>
    <definedName name="GasServicesDates" localSheetId="13">#REF!</definedName>
    <definedName name="GasServicesDates">[18]GasServices!$L$1:$BU$2</definedName>
    <definedName name="GasServicesMTM" localSheetId="2">#REF!</definedName>
    <definedName name="GasServicesMTM" localSheetId="16">#REF!</definedName>
    <definedName name="GasServicesMTM" localSheetId="7">#REF!</definedName>
    <definedName name="GasServicesMTM" localSheetId="9">#REF!</definedName>
    <definedName name="GasServicesMTM" localSheetId="13">#REF!</definedName>
    <definedName name="GasServicesMTM">[18]GasServices!$B$62:$BU$105</definedName>
    <definedName name="GasServicesVol" localSheetId="2">#REF!</definedName>
    <definedName name="GasServicesVol" localSheetId="16">#REF!</definedName>
    <definedName name="GasServicesVol" localSheetId="7">#REF!</definedName>
    <definedName name="GasServicesVol" localSheetId="9">#REF!</definedName>
    <definedName name="GasServicesVol" localSheetId="13">#REF!</definedName>
    <definedName name="GasServicesVol">[18]GasServices!$B$7:$BU$50</definedName>
    <definedName name="Gastos_a_prorratear" localSheetId="17">#REF!</definedName>
    <definedName name="Gastos_a_prorratear" localSheetId="18">#REF!</definedName>
    <definedName name="Gastos_a_prorratear" localSheetId="19">#REF!</definedName>
    <definedName name="Gastos_a_prorratear" localSheetId="20">#REF!</definedName>
    <definedName name="Gastos_a_prorratear" localSheetId="21">#REF!</definedName>
    <definedName name="Gastos_a_prorratear" localSheetId="22">#REF!</definedName>
    <definedName name="Gastos_a_prorratear" localSheetId="7">#REF!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 localSheetId="30">#REF!</definedName>
    <definedName name="Gastos_a_prorratear" localSheetId="31">#REF!</definedName>
    <definedName name="Gastos_a_prorratear">#REF!</definedName>
    <definedName name="gatt" localSheetId="2">#REF!</definedName>
    <definedName name="gatt" localSheetId="16">#REF!</definedName>
    <definedName name="gatt" localSheetId="7">#REF!</definedName>
    <definedName name="gatt" localSheetId="9">#REF!</definedName>
    <definedName name="gatt" localSheetId="13">#REF!</definedName>
    <definedName name="gatt">[20]Parameters!$D$16</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2" hidden="1">{"Page_1",#N/A,FALSE,"BAD4Q98";"Page_2",#N/A,FALSE,"BAD4Q98";"Page_3",#N/A,FALSE,"BAD4Q98";"Page_4",#N/A,FALSE,"BAD4Q98";"Page_5",#N/A,FALSE,"BAD4Q98";"Page_6",#N/A,FALSE,"BAD4Q98";"Input_1",#N/A,FALSE,"BAD4Q98";"Input_2",#N/A,FALSE,"BAD4Q98"}</definedName>
    <definedName name="gfdg" localSheetId="23" hidden="1">{"Page_1",#N/A,FALSE,"BAD4Q98";"Page_2",#N/A,FALSE,"BAD4Q98";"Page_3",#N/A,FALSE,"BAD4Q98";"Page_4",#N/A,FALSE,"BAD4Q98";"Page_5",#N/A,FALSE,"BAD4Q98";"Page_6",#N/A,FALSE,"BAD4Q98";"Input_1",#N/A,FALSE,"BAD4Q98";"Input_2",#N/A,FALSE,"BAD4Q98"}</definedName>
    <definedName name="gfdg" localSheetId="2"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3"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7" hidden="1">{"Page_1",#N/A,FALSE,"BAD4Q98";"Page_2",#N/A,FALSE,"BAD4Q98";"Page_3",#N/A,FALSE,"BAD4Q98";"Page_4",#N/A,FALSE,"BAD4Q98";"Page_5",#N/A,FALSE,"BAD4Q98";"Page_6",#N/A,FALSE,"BAD4Q98";"Input_1",#N/A,FALSE,"BAD4Q98";"Input_2",#N/A,FALSE,"BAD4Q98"}</definedName>
    <definedName name="gfdg" localSheetId="9" hidden="1">{"Page_1",#N/A,FALSE,"BAD4Q98";"Page_2",#N/A,FALSE,"BAD4Q98";"Page_3",#N/A,FALSE,"BAD4Q98";"Page_4",#N/A,FALSE,"BAD4Q98";"Page_5",#N/A,FALSE,"BAD4Q98";"Page_6",#N/A,FALSE,"BAD4Q98";"Input_1",#N/A,FALSE,"BAD4Q98";"Input_2",#N/A,FALSE,"BAD4Q98"}</definedName>
    <definedName name="gfdg" localSheetId="13" hidden="1">{"Page_1",#N/A,FALSE,"BAD4Q98";"Page_2",#N/A,FALSE,"BAD4Q98";"Page_3",#N/A,FALSE,"BAD4Q98";"Page_4",#N/A,FALSE,"BAD4Q98";"Page_5",#N/A,FALSE,"BAD4Q98";"Page_6",#N/A,FALSE,"BAD4Q98";"Input_1",#N/A,FALSE,"BAD4Q98";"Input_2",#N/A,FALSE,"BAD4Q98"}</definedName>
    <definedName name="gfdg" localSheetId="15"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dg" localSheetId="30" hidden="1">{"Page_1",#N/A,FALSE,"BAD4Q98";"Page_2",#N/A,FALSE,"BAD4Q98";"Page_3",#N/A,FALSE,"BAD4Q98";"Page_4",#N/A,FALSE,"BAD4Q98";"Page_5",#N/A,FALSE,"BAD4Q98";"Page_6",#N/A,FALSE,"BAD4Q98";"Input_1",#N/A,FALSE,"BAD4Q98";"Input_2",#N/A,FALSE,"BAD4Q98"}</definedName>
    <definedName name="gfdg" localSheetId="31"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7">#REF!</definedName>
    <definedName name="gfgfgf" localSheetId="18">#REF!</definedName>
    <definedName name="gfgfgf" localSheetId="19">#REF!</definedName>
    <definedName name="gfgfgf" localSheetId="20">#REF!</definedName>
    <definedName name="gfgfgf" localSheetId="21">#REF!</definedName>
    <definedName name="gfgfgf" localSheetId="22">#REF!</definedName>
    <definedName name="gfgfgf" localSheetId="26">#REF!</definedName>
    <definedName name="gfgfgf" localSheetId="27">#REF!</definedName>
    <definedName name="gfgfgf" localSheetId="28">#REF!</definedName>
    <definedName name="gfgfgf" localSheetId="29">#REF!</definedName>
    <definedName name="gfgfgf" localSheetId="30">#REF!</definedName>
    <definedName name="gfgfgf" localSheetId="31">#REF!</definedName>
    <definedName name="gfgfgf">#REF!</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21" hidden="1">{"SourcesUses",#N/A,TRUE,#N/A;"TransOverview",#N/A,TRUE,"CFMODEL"}</definedName>
    <definedName name="gggg" localSheetId="22" hidden="1">{"SourcesUses",#N/A,TRUE,#N/A;"TransOverview",#N/A,TRUE,"CFMODEL"}</definedName>
    <definedName name="gggg" localSheetId="23" hidden="1">{"SourcesUses",#N/A,TRUE,#N/A;"TransOverview",#N/A,TRUE,"CFMODEL"}</definedName>
    <definedName name="gggg" localSheetId="2" hidden="1">{"SourcesUses",#N/A,TRUE,#N/A;"TransOverview",#N/A,TRUE,"CFMODEL"}</definedName>
    <definedName name="gggg" localSheetId="16" hidden="1">{"SourcesUses",#N/A,TRUE,#N/A;"TransOverview",#N/A,TRUE,"CFMODEL"}</definedName>
    <definedName name="gggg" localSheetId="3" hidden="1">{"SourcesUses",#N/A,TRUE,#N/A;"TransOverview",#N/A,TRUE,"CFMODEL"}</definedName>
    <definedName name="gggg" localSheetId="4" hidden="1">{"SourcesUses",#N/A,TRUE,#N/A;"TransOverview",#N/A,TRUE,"CFMODEL"}</definedName>
    <definedName name="gggg" localSheetId="7" hidden="1">{"SourcesUses",#N/A,TRUE,#N/A;"TransOverview",#N/A,TRUE,"CFMODEL"}</definedName>
    <definedName name="gggg" localSheetId="9" hidden="1">{"SourcesUses",#N/A,TRUE,#N/A;"TransOverview",#N/A,TRUE,"CFMODEL"}</definedName>
    <definedName name="gggg" localSheetId="13" hidden="1">{"SourcesUses",#N/A,TRUE,#N/A;"TransOverview",#N/A,TRUE,"CFMODEL"}</definedName>
    <definedName name="gggg" localSheetId="15"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ggg" localSheetId="30" hidden="1">{"SourcesUses",#N/A,TRUE,#N/A;"TransOverview",#N/A,TRUE,"CFMODEL"}</definedName>
    <definedName name="gggg" localSheetId="31" hidden="1">{"SourcesUses",#N/A,TRUE,#N/A;"TransOverview",#N/A,TRUE,"CFMODEL"}</definedName>
    <definedName name="gggg" hidden="1">{"SourcesUses",#N/A,TRUE,#N/A;"TransOverview",#N/A,TRUE,"CFMODEL"}</definedName>
    <definedName name="Gross_Earnings_Tax_Amount" localSheetId="17">#REF!</definedName>
    <definedName name="Gross_Earnings_Tax_Amount" localSheetId="18">#REF!</definedName>
    <definedName name="Gross_Earnings_Tax_Amount" localSheetId="19">#REF!</definedName>
    <definedName name="Gross_Earnings_Tax_Amount" localSheetId="20">#REF!</definedName>
    <definedName name="Gross_Earnings_Tax_Amount" localSheetId="21">#REF!</definedName>
    <definedName name="Gross_Earnings_Tax_Amount" localSheetId="22">#REF!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 localSheetId="30">#REF!</definedName>
    <definedName name="Gross_Earnings_Tax_Amount" localSheetId="31">#REF!</definedName>
    <definedName name="Gross_Earnings_Tax_Amount">#REF!</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17">IF(Values_Entered,HEADER_ROW+Number_of_Payments,HEADER_ROW)</definedName>
    <definedName name="HELP" localSheetId="2">IF(Values_Entered,HEADER_ROW+Number_of_Payments,HEADER_ROW)</definedName>
    <definedName name="HELP" localSheetId="16">IF('ESA Table 10'!Values_Entered,HEADER_ROW+'ESA Table 10'!Number_of_Payments,HEADER_ROW)</definedName>
    <definedName name="HELP" localSheetId="4">IF(Values_Entered,HEADER_ROW+Number_of_Payments,HEADER_ROW)</definedName>
    <definedName name="HELP" localSheetId="5">IF('ESA Table 2B (WholeHome)'!Values_Entered,HEADER_ROW+'ESA Table 2B (WholeHome)'!Number_of_Payments,HEADER_ROW)</definedName>
    <definedName name="HELP" localSheetId="6">IF('ESA Table 2C (BE)'!Values_Entered,HEADER_ROW+'ESA Table 2C (BE)'!Number_of_Payments,HEADER_ROW)</definedName>
    <definedName name="HELP" localSheetId="7">IF(Values_Entered,HEADER_ROW+Number_of_Payments,HEADER_ROW)</definedName>
    <definedName name="HELP" localSheetId="9">IF('ESA Table 3A-H'!Values_Entered,HEADER_ROW+'ESA Table 3A-H'!Number_of_Payments,HEADER_ROW)</definedName>
    <definedName name="HELP" localSheetId="10">IF('ESA Table 4A-E'!Values_Entered,HEADER_ROW+'ESA Table 4A-E'!Number_of_Payments,HEADER_ROW)</definedName>
    <definedName name="HELP" localSheetId="11">IF('ESA Table 5A-5F'!Values_Entered,HEADER_ROW+'ESA Table 5A-5F'!Number_of_Payments,HEADER_ROW)</definedName>
    <definedName name="HELP" localSheetId="12">IF('ESA Table 6'!Values_Entered,HEADER_ROW+'ESA Table 6'!Number_of_Payments,HEADER_ROW)</definedName>
    <definedName name="HELP" localSheetId="13">IF('ESA Table 7'!Values_Entered,HEADER_ROW+'ESA Table 7'!Number_of_Payments,HEADER_ROW)</definedName>
    <definedName name="HELP" localSheetId="14">IF('ESA Table 8'!Values_Entered,HEADER_ROW+'ESA Table 8'!Number_of_Payments,HEADER_ROW)</definedName>
    <definedName name="HELP">IF(Values_Entered,HEADER_ROW+Number_of_Payments,HEADER_ROW)</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21" hidden="1">{"SourcesUses",#N/A,TRUE,#N/A;"TransOverview",#N/A,TRUE,"CFMODEL"}</definedName>
    <definedName name="hhhh" localSheetId="22" hidden="1">{"SourcesUses",#N/A,TRUE,#N/A;"TransOverview",#N/A,TRUE,"CFMODEL"}</definedName>
    <definedName name="hhhh" localSheetId="23" hidden="1">{"SourcesUses",#N/A,TRUE,#N/A;"TransOverview",#N/A,TRUE,"CFMODEL"}</definedName>
    <definedName name="hhhh" localSheetId="2" hidden="1">{"SourcesUses",#N/A,TRUE,#N/A;"TransOverview",#N/A,TRUE,"CFMODEL"}</definedName>
    <definedName name="hhhh" localSheetId="16" hidden="1">{"SourcesUses",#N/A,TRUE,#N/A;"TransOverview",#N/A,TRUE,"CFMODEL"}</definedName>
    <definedName name="hhhh" localSheetId="3" hidden="1">{"SourcesUses",#N/A,TRUE,#N/A;"TransOverview",#N/A,TRUE,"CFMODEL"}</definedName>
    <definedName name="hhhh" localSheetId="4" hidden="1">{"SourcesUses",#N/A,TRUE,#N/A;"TransOverview",#N/A,TRUE,"CFMODEL"}</definedName>
    <definedName name="hhhh" localSheetId="7" hidden="1">{"SourcesUses",#N/A,TRUE,#N/A;"TransOverview",#N/A,TRUE,"CFMODEL"}</definedName>
    <definedName name="hhhh" localSheetId="9" hidden="1">{"SourcesUses",#N/A,TRUE,#N/A;"TransOverview",#N/A,TRUE,"CFMODEL"}</definedName>
    <definedName name="hhhh" localSheetId="13" hidden="1">{"SourcesUses",#N/A,TRUE,#N/A;"TransOverview",#N/A,TRUE,"CFMODEL"}</definedName>
    <definedName name="hhhh" localSheetId="15"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hhh" localSheetId="30" hidden="1">{"SourcesUses",#N/A,TRUE,#N/A;"TransOverview",#N/A,TRUE,"CFMODEL"}</definedName>
    <definedName name="hhhh" localSheetId="31" hidden="1">{"SourcesUses",#N/A,TRUE,#N/A;"TransOverview",#N/A,TRUE,"CFMODEL"}</definedName>
    <definedName name="hhhh" hidden="1">{"SourcesUses",#N/A,TRUE,#N/A;"TransOverview",#N/A,TRUE,"CFMODEL"}</definedName>
    <definedName name="hkjhkhkjhkh">#REF!</definedName>
    <definedName name="hn._I006" localSheetId="17" hidden="1">#REF!</definedName>
    <definedName name="hn._I006" localSheetId="18" hidden="1">#REF!</definedName>
    <definedName name="hn._I006" localSheetId="19" hidden="1">#REF!</definedName>
    <definedName name="hn._I006" localSheetId="20" hidden="1">#REF!</definedName>
    <definedName name="hn._I006" localSheetId="21" hidden="1">#REF!</definedName>
    <definedName name="hn._I006" localSheetId="22"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localSheetId="30" hidden="1">#REF!</definedName>
    <definedName name="hn._I006" localSheetId="31" hidden="1">#REF!</definedName>
    <definedName name="hn._I006" hidden="1">#REF!</definedName>
    <definedName name="hn._I018" localSheetId="17" hidden="1">#REF!</definedName>
    <definedName name="hn._I018" localSheetId="18" hidden="1">#REF!</definedName>
    <definedName name="hn._I018" localSheetId="19" hidden="1">#REF!</definedName>
    <definedName name="hn._I018" localSheetId="20" hidden="1">#REF!</definedName>
    <definedName name="hn._I018" localSheetId="21" hidden="1">#REF!</definedName>
    <definedName name="hn._I018" localSheetId="22"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localSheetId="30" hidden="1">#REF!</definedName>
    <definedName name="hn._I018" localSheetId="31" hidden="1">#REF!</definedName>
    <definedName name="hn._I018" hidden="1">#REF!</definedName>
    <definedName name="hn._I024" localSheetId="17" hidden="1">#REF!</definedName>
    <definedName name="hn._I024" localSheetId="18" hidden="1">#REF!</definedName>
    <definedName name="hn._I024" localSheetId="19" hidden="1">#REF!</definedName>
    <definedName name="hn._I024" localSheetId="20" hidden="1">#REF!</definedName>
    <definedName name="hn._I024" localSheetId="21" hidden="1">#REF!</definedName>
    <definedName name="hn._I024" localSheetId="22"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localSheetId="30" hidden="1">#REF!</definedName>
    <definedName name="hn._I024" localSheetId="31" hidden="1">#REF!</definedName>
    <definedName name="hn._I024" hidden="1">#REF!</definedName>
    <definedName name="hn._I028" localSheetId="17" hidden="1">#REF!</definedName>
    <definedName name="hn._I028" localSheetId="18" hidden="1">#REF!</definedName>
    <definedName name="hn._I028" localSheetId="19" hidden="1">#REF!</definedName>
    <definedName name="hn._I028" localSheetId="20" hidden="1">#REF!</definedName>
    <definedName name="hn._I028" localSheetId="21" hidden="1">#REF!</definedName>
    <definedName name="hn._I028" localSheetId="22"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localSheetId="30" hidden="1">#REF!</definedName>
    <definedName name="hn._I028" localSheetId="31" hidden="1">#REF!</definedName>
    <definedName name="hn._I028" hidden="1">#REF!</definedName>
    <definedName name="hn._I029" localSheetId="17" hidden="1">#REF!</definedName>
    <definedName name="hn._I029" localSheetId="18" hidden="1">#REF!</definedName>
    <definedName name="hn._I029" localSheetId="19" hidden="1">#REF!</definedName>
    <definedName name="hn._I029" localSheetId="20" hidden="1">#REF!</definedName>
    <definedName name="hn._I029" localSheetId="21" hidden="1">#REF!</definedName>
    <definedName name="hn._I029" localSheetId="22"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localSheetId="30" hidden="1">#REF!</definedName>
    <definedName name="hn._I029" localSheetId="31" hidden="1">#REF!</definedName>
    <definedName name="hn._I029" hidden="1">#REF!</definedName>
    <definedName name="hn._I030" localSheetId="17" hidden="1">#REF!</definedName>
    <definedName name="hn._I030" localSheetId="18" hidden="1">#REF!</definedName>
    <definedName name="hn._I030" localSheetId="19" hidden="1">#REF!</definedName>
    <definedName name="hn._I030" localSheetId="20" hidden="1">#REF!</definedName>
    <definedName name="hn._I030" localSheetId="21" hidden="1">#REF!</definedName>
    <definedName name="hn._I030" localSheetId="22"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localSheetId="30" hidden="1">#REF!</definedName>
    <definedName name="hn._I030" localSheetId="31" hidden="1">#REF!</definedName>
    <definedName name="hn._I030" hidden="1">#REF!</definedName>
    <definedName name="hn._I031" localSheetId="17" hidden="1">#REF!</definedName>
    <definedName name="hn._I031" localSheetId="18" hidden="1">#REF!</definedName>
    <definedName name="hn._I031" localSheetId="19" hidden="1">#REF!</definedName>
    <definedName name="hn._I031" localSheetId="20" hidden="1">#REF!</definedName>
    <definedName name="hn._I031" localSheetId="21" hidden="1">#REF!</definedName>
    <definedName name="hn._I031" localSheetId="22"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localSheetId="30" hidden="1">#REF!</definedName>
    <definedName name="hn._I031" localSheetId="31" hidden="1">#REF!</definedName>
    <definedName name="hn._I031" hidden="1">#REF!</definedName>
    <definedName name="hn._I044" localSheetId="17" hidden="1">#REF!</definedName>
    <definedName name="hn._I044" localSheetId="18" hidden="1">#REF!</definedName>
    <definedName name="hn._I044" localSheetId="19" hidden="1">#REF!</definedName>
    <definedName name="hn._I044" localSheetId="20" hidden="1">#REF!</definedName>
    <definedName name="hn._I044" localSheetId="21" hidden="1">#REF!</definedName>
    <definedName name="hn._I044" localSheetId="22"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localSheetId="30" hidden="1">#REF!</definedName>
    <definedName name="hn._I044" localSheetId="31" hidden="1">#REF!</definedName>
    <definedName name="hn._I044" hidden="1">#REF!</definedName>
    <definedName name="hn._I051" localSheetId="17" hidden="1">#REF!</definedName>
    <definedName name="hn._I051" localSheetId="18" hidden="1">#REF!</definedName>
    <definedName name="hn._I051" localSheetId="19" hidden="1">#REF!</definedName>
    <definedName name="hn._I051" localSheetId="20" hidden="1">#REF!</definedName>
    <definedName name="hn._I051" localSheetId="21" hidden="1">#REF!</definedName>
    <definedName name="hn._I051" localSheetId="22"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localSheetId="30" hidden="1">#REF!</definedName>
    <definedName name="hn._I051" localSheetId="31" hidden="1">#REF!</definedName>
    <definedName name="hn._I051" hidden="1">#REF!</definedName>
    <definedName name="hn._I059" localSheetId="17" hidden="1">#REF!</definedName>
    <definedName name="hn._I059" localSheetId="18" hidden="1">#REF!</definedName>
    <definedName name="hn._I059" localSheetId="19" hidden="1">#REF!</definedName>
    <definedName name="hn._I059" localSheetId="20" hidden="1">#REF!</definedName>
    <definedName name="hn._I059" localSheetId="21" hidden="1">#REF!</definedName>
    <definedName name="hn._I059" localSheetId="22"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localSheetId="30" hidden="1">#REF!</definedName>
    <definedName name="hn._I059" localSheetId="31" hidden="1">#REF!</definedName>
    <definedName name="hn._I059" hidden="1">#REF!</definedName>
    <definedName name="hn._I062" localSheetId="17" hidden="1">#REF!</definedName>
    <definedName name="hn._I062" localSheetId="18" hidden="1">#REF!</definedName>
    <definedName name="hn._I062" localSheetId="19" hidden="1">#REF!</definedName>
    <definedName name="hn._I062" localSheetId="20" hidden="1">#REF!</definedName>
    <definedName name="hn._I062" localSheetId="21" hidden="1">#REF!</definedName>
    <definedName name="hn._I062" localSheetId="22"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localSheetId="30" hidden="1">#REF!</definedName>
    <definedName name="hn._I062" localSheetId="31" hidden="1">#REF!</definedName>
    <definedName name="hn._I062" hidden="1">#REF!</definedName>
    <definedName name="hn._I070" localSheetId="17" hidden="1">#REF!</definedName>
    <definedName name="hn._I070" localSheetId="18" hidden="1">#REF!</definedName>
    <definedName name="hn._I070" localSheetId="19" hidden="1">#REF!</definedName>
    <definedName name="hn._I070" localSheetId="20" hidden="1">#REF!</definedName>
    <definedName name="hn._I070" localSheetId="21" hidden="1">#REF!</definedName>
    <definedName name="hn._I070" localSheetId="22"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localSheetId="30" hidden="1">#REF!</definedName>
    <definedName name="hn._I070" localSheetId="31" hidden="1">#REF!</definedName>
    <definedName name="hn._I070" hidden="1">#REF!</definedName>
    <definedName name="hn._I071" localSheetId="17" hidden="1">#REF!</definedName>
    <definedName name="hn._I071" localSheetId="18" hidden="1">#REF!</definedName>
    <definedName name="hn._I071" localSheetId="19" hidden="1">#REF!</definedName>
    <definedName name="hn._I071" localSheetId="20" hidden="1">#REF!</definedName>
    <definedName name="hn._I071" localSheetId="21" hidden="1">#REF!</definedName>
    <definedName name="hn._I071" localSheetId="22"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localSheetId="30" hidden="1">#REF!</definedName>
    <definedName name="hn._I071" localSheetId="31" hidden="1">#REF!</definedName>
    <definedName name="hn._I071" hidden="1">#REF!</definedName>
    <definedName name="hn._I075" localSheetId="17" hidden="1">#REF!</definedName>
    <definedName name="hn._I075" localSheetId="18" hidden="1">#REF!</definedName>
    <definedName name="hn._I075" localSheetId="19" hidden="1">#REF!</definedName>
    <definedName name="hn._I075" localSheetId="20" hidden="1">#REF!</definedName>
    <definedName name="hn._I075" localSheetId="21" hidden="1">#REF!</definedName>
    <definedName name="hn._I075" localSheetId="22"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localSheetId="30" hidden="1">#REF!</definedName>
    <definedName name="hn._I075" localSheetId="31" hidden="1">#REF!</definedName>
    <definedName name="hn._I075" hidden="1">#REF!</definedName>
    <definedName name="hn._I077" localSheetId="17" hidden="1">#REF!</definedName>
    <definedName name="hn._I077" localSheetId="18" hidden="1">#REF!</definedName>
    <definedName name="hn._I077" localSheetId="19" hidden="1">#REF!</definedName>
    <definedName name="hn._I077" localSheetId="20" hidden="1">#REF!</definedName>
    <definedName name="hn._I077" localSheetId="21" hidden="1">#REF!</definedName>
    <definedName name="hn._I077" localSheetId="22"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localSheetId="30" hidden="1">#REF!</definedName>
    <definedName name="hn._I077" localSheetId="31" hidden="1">#REF!</definedName>
    <definedName name="hn._I077" hidden="1">#REF!</definedName>
    <definedName name="hn._I083" localSheetId="17" hidden="1">#REF!</definedName>
    <definedName name="hn._I083" localSheetId="18" hidden="1">#REF!</definedName>
    <definedName name="hn._I083" localSheetId="19" hidden="1">#REF!</definedName>
    <definedName name="hn._I083" localSheetId="20" hidden="1">#REF!</definedName>
    <definedName name="hn._I083" localSheetId="21" hidden="1">#REF!</definedName>
    <definedName name="hn._I083" localSheetId="22"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localSheetId="30" hidden="1">#REF!</definedName>
    <definedName name="hn._I083" localSheetId="31" hidden="1">#REF!</definedName>
    <definedName name="hn._I083" hidden="1">#REF!</definedName>
    <definedName name="hn._I085" localSheetId="17" hidden="1">#REF!</definedName>
    <definedName name="hn._I085" localSheetId="18" hidden="1">#REF!</definedName>
    <definedName name="hn._I085" localSheetId="19" hidden="1">#REF!</definedName>
    <definedName name="hn._I085" localSheetId="20" hidden="1">#REF!</definedName>
    <definedName name="hn._I085" localSheetId="21" hidden="1">#REF!</definedName>
    <definedName name="hn._I085" localSheetId="22"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localSheetId="30" hidden="1">#REF!</definedName>
    <definedName name="hn._I085" localSheetId="31" hidden="1">#REF!</definedName>
    <definedName name="hn._I085" hidden="1">#REF!</definedName>
    <definedName name="hn._P001" localSheetId="17" hidden="1">#REF!</definedName>
    <definedName name="hn._P001" localSheetId="18" hidden="1">#REF!</definedName>
    <definedName name="hn._P001" localSheetId="19" hidden="1">#REF!</definedName>
    <definedName name="hn._P001" localSheetId="20" hidden="1">#REF!</definedName>
    <definedName name="hn._P001" localSheetId="21" hidden="1">#REF!</definedName>
    <definedName name="hn._P001" localSheetId="22"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localSheetId="30" hidden="1">#REF!</definedName>
    <definedName name="hn._P001" localSheetId="31" hidden="1">#REF!</definedName>
    <definedName name="hn._P001" hidden="1">#REF!</definedName>
    <definedName name="hn._P002" localSheetId="17" hidden="1">#REF!</definedName>
    <definedName name="hn._P002" localSheetId="18" hidden="1">#REF!</definedName>
    <definedName name="hn._P002" localSheetId="19" hidden="1">#REF!</definedName>
    <definedName name="hn._P002" localSheetId="20" hidden="1">#REF!</definedName>
    <definedName name="hn._P002" localSheetId="21" hidden="1">#REF!</definedName>
    <definedName name="hn._P002" localSheetId="22"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localSheetId="30" hidden="1">#REF!</definedName>
    <definedName name="hn._P002" localSheetId="31" hidden="1">#REF!</definedName>
    <definedName name="hn._P002" hidden="1">#REF!</definedName>
    <definedName name="hn._P004" localSheetId="17" hidden="1">#REF!</definedName>
    <definedName name="hn._P004" localSheetId="18" hidden="1">#REF!</definedName>
    <definedName name="hn._P004" localSheetId="19" hidden="1">#REF!</definedName>
    <definedName name="hn._P004" localSheetId="20" hidden="1">#REF!</definedName>
    <definedName name="hn._P004" localSheetId="21" hidden="1">#REF!</definedName>
    <definedName name="hn._P004" localSheetId="22"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localSheetId="30" hidden="1">#REF!</definedName>
    <definedName name="hn._P004" localSheetId="31" hidden="1">#REF!</definedName>
    <definedName name="hn._P004" hidden="1">#REF!</definedName>
    <definedName name="hn._P014" localSheetId="17" hidden="1">#REF!</definedName>
    <definedName name="hn._P014" localSheetId="18" hidden="1">#REF!</definedName>
    <definedName name="hn._P014" localSheetId="19" hidden="1">#REF!</definedName>
    <definedName name="hn._P014" localSheetId="20" hidden="1">#REF!</definedName>
    <definedName name="hn._P014" localSheetId="21" hidden="1">#REF!</definedName>
    <definedName name="hn._P014" localSheetId="22"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localSheetId="30" hidden="1">#REF!</definedName>
    <definedName name="hn._P014" localSheetId="31" hidden="1">#REF!</definedName>
    <definedName name="hn._P014" hidden="1">#REF!</definedName>
    <definedName name="hn._P016" localSheetId="17" hidden="1">#REF!</definedName>
    <definedName name="hn._P016" localSheetId="18" hidden="1">#REF!</definedName>
    <definedName name="hn._P016" localSheetId="19" hidden="1">#REF!</definedName>
    <definedName name="hn._P016" localSheetId="20" hidden="1">#REF!</definedName>
    <definedName name="hn._P016" localSheetId="21" hidden="1">#REF!</definedName>
    <definedName name="hn._P016" localSheetId="22"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localSheetId="30" hidden="1">#REF!</definedName>
    <definedName name="hn._P016" localSheetId="31" hidden="1">#REF!</definedName>
    <definedName name="hn._P016" hidden="1">#REF!</definedName>
    <definedName name="hn._P017" localSheetId="17" hidden="1">#REF!</definedName>
    <definedName name="hn._P017" localSheetId="18" hidden="1">#REF!</definedName>
    <definedName name="hn._P017" localSheetId="19" hidden="1">#REF!</definedName>
    <definedName name="hn._P017" localSheetId="20" hidden="1">#REF!</definedName>
    <definedName name="hn._P017" localSheetId="21" hidden="1">#REF!</definedName>
    <definedName name="hn._P017" localSheetId="22"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localSheetId="30" hidden="1">#REF!</definedName>
    <definedName name="hn._P017" localSheetId="31" hidden="1">#REF!</definedName>
    <definedName name="hn._P017" hidden="1">#REF!</definedName>
    <definedName name="hn._P017g" localSheetId="17" hidden="1">#REF!</definedName>
    <definedName name="hn._P017g" localSheetId="18" hidden="1">#REF!</definedName>
    <definedName name="hn._P017g" localSheetId="19" hidden="1">#REF!</definedName>
    <definedName name="hn._P017g" localSheetId="20" hidden="1">#REF!</definedName>
    <definedName name="hn._P017g" localSheetId="21" hidden="1">#REF!</definedName>
    <definedName name="hn._P017g" localSheetId="22"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localSheetId="30" hidden="1">#REF!</definedName>
    <definedName name="hn._P017g" localSheetId="31" hidden="1">#REF!</definedName>
    <definedName name="hn._P017g" hidden="1">#REF!</definedName>
    <definedName name="hn._P021" localSheetId="17" hidden="1">#REF!</definedName>
    <definedName name="hn._P021" localSheetId="18" hidden="1">#REF!</definedName>
    <definedName name="hn._P021" localSheetId="19" hidden="1">#REF!</definedName>
    <definedName name="hn._P021" localSheetId="20" hidden="1">#REF!</definedName>
    <definedName name="hn._P021" localSheetId="21" hidden="1">#REF!</definedName>
    <definedName name="hn._P021" localSheetId="22"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localSheetId="30" hidden="1">#REF!</definedName>
    <definedName name="hn._P021" localSheetId="31" hidden="1">#REF!</definedName>
    <definedName name="hn._P021" hidden="1">#REF!</definedName>
    <definedName name="hn._P024" localSheetId="17" hidden="1">#REF!</definedName>
    <definedName name="hn._P024" localSheetId="18" hidden="1">#REF!</definedName>
    <definedName name="hn._P024" localSheetId="19" hidden="1">#REF!</definedName>
    <definedName name="hn._P024" localSheetId="20" hidden="1">#REF!</definedName>
    <definedName name="hn._P024" localSheetId="21" hidden="1">#REF!</definedName>
    <definedName name="hn._P024" localSheetId="22"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localSheetId="30" hidden="1">#REF!</definedName>
    <definedName name="hn._P024" localSheetId="31" hidden="1">#REF!</definedName>
    <definedName name="hn._P024" hidden="1">#REF!</definedName>
    <definedName name="hn.Add015" localSheetId="17" hidden="1">#REF!</definedName>
    <definedName name="hn.Add015" localSheetId="18" hidden="1">#REF!</definedName>
    <definedName name="hn.Add015" localSheetId="19" hidden="1">#REF!</definedName>
    <definedName name="hn.Add015" localSheetId="20" hidden="1">#REF!</definedName>
    <definedName name="hn.Add015" localSheetId="21" hidden="1">#REF!</definedName>
    <definedName name="hn.Add015" localSheetId="22"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localSheetId="30" hidden="1">#REF!</definedName>
    <definedName name="hn.Add015" localSheetId="31" hidden="1">#REF!</definedName>
    <definedName name="hn.Add015" hidden="1">#REF!</definedName>
    <definedName name="hn.ConvertZero1" localSheetId="2" hidden="1">#REF!,#REF!,#REF!,#REF!,#REF!,#REF!,#REF!,#REF!,#REF!,#REF!</definedName>
    <definedName name="hn.ConvertZero1" localSheetId="16" hidden="1">#REF!,#REF!,#REF!,#REF!,#REF!,#REF!,#REF!,#REF!,#REF!,#REF!</definedName>
    <definedName name="hn.ConvertZero1" localSheetId="7" hidden="1">#REF!,#REF!,#REF!,#REF!,#REF!,#REF!,#REF!,#REF!,#REF!,#REF!</definedName>
    <definedName name="hn.ConvertZero1" localSheetId="9" hidden="1">#REF!,#REF!,#REF!,#REF!,#REF!,#REF!,#REF!,#REF!,#REF!,#REF!</definedName>
    <definedName name="hn.ConvertZero1" localSheetId="13" hidden="1">#REF!,#REF!,#REF!,#REF!,#REF!,#REF!,#REF!,#REF!,#REF!,#REF!</definedName>
    <definedName name="hn.ConvertZero1" hidden="1">[21]LTM!$G$461:$J$461,[21]LTM!$G$463:$J$464,[21]LTM!$G$468:$J$469,[21]LTM!$G$473:$J$475,[21]LTM!$G$480:$J$480,[21]LTM!$G$484:$J$485,[21]LTM!$G$490:$J$490,[21]LTM!$G$514:$J$518,[21]LTM!$G$525:$J$526,[21]LTM!$G$532:$J$537</definedName>
    <definedName name="hn.ConvertZero2" localSheetId="2" hidden="1">#REF!,#REF!,#REF!,#REF!,#REF!,#REF!,#REF!,#REF!</definedName>
    <definedName name="hn.ConvertZero2" localSheetId="16" hidden="1">#REF!,#REF!,#REF!,#REF!,#REF!,#REF!,#REF!,#REF!</definedName>
    <definedName name="hn.ConvertZero2" localSheetId="7" hidden="1">#REF!,#REF!,#REF!,#REF!,#REF!,#REF!,#REF!,#REF!</definedName>
    <definedName name="hn.ConvertZero2" localSheetId="9" hidden="1">#REF!,#REF!,#REF!,#REF!,#REF!,#REF!,#REF!,#REF!</definedName>
    <definedName name="hn.ConvertZero2" localSheetId="13" hidden="1">#REF!,#REF!,#REF!,#REF!,#REF!,#REF!,#REF!,#REF!</definedName>
    <definedName name="hn.ConvertZero2" hidden="1">[21]LTM!$G$560:$J$560,[21]LTM!$H$590:$J$591,[21]LTM!$H$614:$J$614,[21]LTM!$H$635:$J$636,[21]LTM!$G$676:$J$680,[21]LTM!$G$686:$J$686,[21]LTM!$G$688:$J$694,[21]LTM!$G$681:$J$682</definedName>
    <definedName name="hn.ConvertZero3" localSheetId="2" hidden="1">#REF!,#REF!,#REF!,#REF!,#REF!</definedName>
    <definedName name="hn.ConvertZero3" localSheetId="16" hidden="1">#REF!,#REF!,#REF!,#REF!,#REF!</definedName>
    <definedName name="hn.ConvertZero3" localSheetId="7" hidden="1">#REF!,#REF!,#REF!,#REF!,#REF!</definedName>
    <definedName name="hn.ConvertZero3" localSheetId="9" hidden="1">#REF!,#REF!,#REF!,#REF!,#REF!</definedName>
    <definedName name="hn.ConvertZero3" localSheetId="13" hidden="1">#REF!,#REF!,#REF!,#REF!,#REF!</definedName>
    <definedName name="hn.ConvertZero3" hidden="1">[21]LTM!$G$699:$J$706,[21]LTM!$G$710:$J$714,[21]LTM!$G$717:$J$734,[21]LTM!$G$738:$J$738,[21]LTM!$G$745:$J$751</definedName>
    <definedName name="hn.ConvertZero4" localSheetId="2" hidden="1">#REF!,#REF!,#REF!,#REF!,#REF!,#REF!,#REF!,#REF!</definedName>
    <definedName name="hn.ConvertZero4" localSheetId="16" hidden="1">#REF!,#REF!,#REF!,#REF!,#REF!,#REF!,#REF!,#REF!</definedName>
    <definedName name="hn.ConvertZero4" localSheetId="7" hidden="1">#REF!,#REF!,#REF!,#REF!,#REF!,#REF!,#REF!,#REF!</definedName>
    <definedName name="hn.ConvertZero4" localSheetId="9" hidden="1">#REF!,#REF!,#REF!,#REF!,#REF!,#REF!,#REF!,#REF!</definedName>
    <definedName name="hn.ConvertZero4" localSheetId="13" hidden="1">#REF!,#REF!,#REF!,#REF!,#REF!,#REF!,#REF!,#REF!</definedName>
    <definedName name="hn.ConvertZero4" hidden="1">[21]LTM!$G$840:$J$840,[21]LTM!$H$1266:$J$1266,[21]LTM!$G$1267:$J$1267,[21]LTM!$G$1454:$J$1461,[21]LTM!$J$1462,[21]LTM!$J$1463,[21]LTM!$G$1468:$J$1469,[21]LTM!$L$1469:$N$1469</definedName>
    <definedName name="hn.ConvertZeroUnhide1" localSheetId="2" hidden="1">#REF!,#REF!,#REF!</definedName>
    <definedName name="hn.ConvertZeroUnhide1" localSheetId="16" hidden="1">#REF!,#REF!,#REF!</definedName>
    <definedName name="hn.ConvertZeroUnhide1" localSheetId="7" hidden="1">#REF!,#REF!,#REF!</definedName>
    <definedName name="hn.ConvertZeroUnhide1" localSheetId="9" hidden="1">#REF!,#REF!,#REF!</definedName>
    <definedName name="hn.ConvertZeroUnhide1" localSheetId="13" hidden="1">#REF!,#REF!,#REF!</definedName>
    <definedName name="hn.ConvertZeroUnhide1" hidden="1">[21]LTM!$G$1469:$J$1469,[21]LTM!$L$1469:$N$1469,[21]LTM!$H$1266:$J$1266</definedName>
    <definedName name="hn.Delete015" localSheetId="17" hidden="1">#REF!,#REF!,#REF!,#REF!</definedName>
    <definedName name="hn.Delete015" localSheetId="18" hidden="1">#REF!,#REF!,#REF!,#REF!</definedName>
    <definedName name="hn.Delete015" localSheetId="19" hidden="1">#REF!,#REF!,#REF!,#REF!</definedName>
    <definedName name="hn.Delete015" localSheetId="20" hidden="1">#REF!,#REF!,#REF!,#REF!</definedName>
    <definedName name="hn.Delete015" localSheetId="21" hidden="1">#REF!,#REF!,#REF!,#REF!</definedName>
    <definedName name="hn.Delete015" localSheetId="22" hidden="1">#REF!,#REF!,#REF!,#REF!</definedName>
    <definedName name="hn.Delete015" localSheetId="7"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localSheetId="30" hidden="1">#REF!,#REF!,#REF!,#REF!</definedName>
    <definedName name="hn.Delete015" localSheetId="31" hidden="1">#REF!,#REF!,#REF!,#REF!</definedName>
    <definedName name="hn.Delete015" hidden="1">#REF!,#REF!,#REF!,#REF!</definedName>
    <definedName name="hn.domestic" localSheetId="17" hidden="1">#REF!</definedName>
    <definedName name="hn.domestic" localSheetId="18" hidden="1">#REF!</definedName>
    <definedName name="hn.domestic" localSheetId="19" hidden="1">#REF!</definedName>
    <definedName name="hn.domestic" localSheetId="20" hidden="1">#REF!</definedName>
    <definedName name="hn.domestic" localSheetId="21" hidden="1">#REF!</definedName>
    <definedName name="hn.domestic" localSheetId="22" hidden="1">#REF!</definedName>
    <definedName name="hn.domestic" localSheetId="7"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localSheetId="30" hidden="1">#REF!</definedName>
    <definedName name="hn.domestic" localSheetId="31" hidden="1">#REF!</definedName>
    <definedName name="hn.domestic" hidden="1">#REF!</definedName>
    <definedName name="hn.DZ_MultByFXRates" localSheetId="2" hidden="1">#REF!,#REF!,#REF!,#REF!</definedName>
    <definedName name="hn.DZ_MultByFXRates" localSheetId="16" hidden="1">#REF!,#REF!,#REF!,#REF!</definedName>
    <definedName name="hn.DZ_MultByFXRates" localSheetId="7" hidden="1">#REF!,#REF!,#REF!,#REF!</definedName>
    <definedName name="hn.DZ_MultByFXRates" localSheetId="9" hidden="1">#REF!,#REF!,#REF!,#REF!</definedName>
    <definedName name="hn.DZ_MultByFXRates" localSheetId="13" hidden="1">#REF!,#REF!,#REF!,#REF!</definedName>
    <definedName name="hn.DZ_MultByFXRates" hidden="1">[21]DropZone!$B$2:$I$118,[21]DropZone!$B$120:$I$132,[21]DropZone!$B$134:$I$136,[21]DropZone!$B$138:$I$146</definedName>
    <definedName name="hn.ExtDb" hidden="1">FALSE</definedName>
    <definedName name="hn.Global" localSheetId="17" hidden="1">#REF!</definedName>
    <definedName name="hn.Global" localSheetId="18" hidden="1">#REF!</definedName>
    <definedName name="hn.Global" localSheetId="19" hidden="1">#REF!</definedName>
    <definedName name="hn.Global" localSheetId="20" hidden="1">#REF!</definedName>
    <definedName name="hn.Global" localSheetId="21" hidden="1">#REF!</definedName>
    <definedName name="hn.Global" localSheetId="22" hidden="1">#REF!</definedName>
    <definedName name="hn.Global" localSheetId="7"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localSheetId="30" hidden="1">#REF!</definedName>
    <definedName name="hn.Global" localSheetId="31" hidden="1">#REF!</definedName>
    <definedName name="hn.Global" hidden="1">#REF!</definedName>
    <definedName name="hn.LTM_MultByFXRates" localSheetId="2" hidden="1">#REF!,#REF!,#REF!,#REF!,#REF!,#REF!,#REF!</definedName>
    <definedName name="hn.LTM_MultByFXRates" localSheetId="16" hidden="1">#REF!,#REF!,#REF!,#REF!,#REF!,#REF!,#REF!</definedName>
    <definedName name="hn.LTM_MultByFXRates" localSheetId="7" hidden="1">#REF!,#REF!,#REF!,#REF!,#REF!,#REF!,#REF!</definedName>
    <definedName name="hn.LTM_MultByFXRates" localSheetId="9" hidden="1">#REF!,#REF!,#REF!,#REF!,#REF!,#REF!,#REF!</definedName>
    <definedName name="hn.LTM_MultByFXRates" localSheetId="13" hidden="1">#REF!,#REF!,#REF!,#REF!,#REF!,#REF!,#REF!</definedName>
    <definedName name="hn.LTM_MultByFXRates" hidden="1">[21]LTM!$G$461:$N$477,[21]LTM!$G$480:$N$539,[21]LTM!$G$548:$N$667,[21]LTM!$G$676:$N$1266,[21]LTM!$G$1454:$N$1461,[21]LTM!$G$1463:$N$1465,[21]LTM!$G$1468:$N$1469</definedName>
    <definedName name="hn.ModelType" hidden="1">"DEAL"</definedName>
    <definedName name="hn.ModelVersion" hidden="1">1</definedName>
    <definedName name="hn.MultbyFXRates" localSheetId="2" hidden="1">#REF!,#REF!,#REF!,#REF!,#REF!,#REF!,#REF!</definedName>
    <definedName name="hn.MultbyFXRates" localSheetId="16" hidden="1">#REF!,#REF!,#REF!,#REF!,#REF!,#REF!,#REF!</definedName>
    <definedName name="hn.MultbyFXRates" localSheetId="7" hidden="1">#REF!,#REF!,#REF!,#REF!,#REF!,#REF!,#REF!</definedName>
    <definedName name="hn.MultbyFXRates" localSheetId="9" hidden="1">#REF!,#REF!,#REF!,#REF!,#REF!,#REF!,#REF!</definedName>
    <definedName name="hn.MultbyFXRates" localSheetId="13" hidden="1">#REF!,#REF!,#REF!,#REF!,#REF!,#REF!,#REF!</definedName>
    <definedName name="hn.MultbyFXRates" hidden="1">[21]LTM!$G$461:$N$477,[21]LTM!$G$480:$N$539,[21]LTM!$G$548:$N$667,[21]LTM!$G$676:$N$1266,[21]LTM!$G$1454:$N$1461,[21]LTM!$G$1463:$N$1465,[21]LTM!$G$1468:$N$1469</definedName>
    <definedName name="hn.MultByFXRates1" localSheetId="2" hidden="1">#REF!,#REF!,#REF!,#REF!,#REF!</definedName>
    <definedName name="hn.MultByFXRates1" localSheetId="16" hidden="1">#REF!,#REF!,#REF!,#REF!,#REF!</definedName>
    <definedName name="hn.MultByFXRates1" localSheetId="7" hidden="1">#REF!,#REF!,#REF!,#REF!,#REF!</definedName>
    <definedName name="hn.MultByFXRates1" localSheetId="9" hidden="1">#REF!,#REF!,#REF!,#REF!,#REF!</definedName>
    <definedName name="hn.MultByFXRates1" localSheetId="13" hidden="1">#REF!,#REF!,#REF!,#REF!,#REF!</definedName>
    <definedName name="hn.MultByFXRates1" hidden="1">[21]LTM!$G$461:$G$477,[21]LTM!$G$480:$G$539,[21]LTM!$G$548:$G$562,[21]LTM!$G$676:$G$840,[21]LTM!$G$1454:$G$1469</definedName>
    <definedName name="hn.MultByFXRates2" localSheetId="2" hidden="1">#REF!,#REF!,#REF!,#REF!,#REF!</definedName>
    <definedName name="hn.MultByFXRates2" localSheetId="16" hidden="1">#REF!,#REF!,#REF!,#REF!,#REF!</definedName>
    <definedName name="hn.MultByFXRates2" localSheetId="7" hidden="1">#REF!,#REF!,#REF!,#REF!,#REF!</definedName>
    <definedName name="hn.MultByFXRates2" localSheetId="9" hidden="1">#REF!,#REF!,#REF!,#REF!,#REF!</definedName>
    <definedName name="hn.MultByFXRates2" localSheetId="13" hidden="1">#REF!,#REF!,#REF!,#REF!,#REF!</definedName>
    <definedName name="hn.MultByFXRates2" hidden="1">[21]LTM!$H$461:$H$477,[21]LTM!$H$480:$H$539,[21]LTM!$H$548:$H$667,[21]LTM!$H$676:$H$1266,[21]LTM!$H$1454:$H$1469</definedName>
    <definedName name="hn.MultByFXRates3" localSheetId="2" hidden="1">#REF!,#REF!,#REF!,#REF!,#REF!</definedName>
    <definedName name="hn.MultByFXRates3" localSheetId="16" hidden="1">#REF!,#REF!,#REF!,#REF!,#REF!</definedName>
    <definedName name="hn.MultByFXRates3" localSheetId="7" hidden="1">#REF!,#REF!,#REF!,#REF!,#REF!</definedName>
    <definedName name="hn.MultByFXRates3" localSheetId="9" hidden="1">#REF!,#REF!,#REF!,#REF!,#REF!</definedName>
    <definedName name="hn.MultByFXRates3" localSheetId="13" hidden="1">#REF!,#REF!,#REF!,#REF!,#REF!</definedName>
    <definedName name="hn.MultByFXRates3" hidden="1">[21]LTM!$I$461:$I$477,[21]LTM!$I$480:$I$539,[21]LTM!$I$548:$I$667,[21]LTM!$I$676:$I$1266,[21]LTM!$I$1454:$I$1469</definedName>
    <definedName name="hn.MultbyFxrates4" localSheetId="2" hidden="1">#REF!,#REF!,#REF!,#REF!,#REF!,#REF!,#REF!</definedName>
    <definedName name="hn.MultbyFxrates4" localSheetId="16" hidden="1">#REF!,#REF!,#REF!,#REF!,#REF!,#REF!,#REF!</definedName>
    <definedName name="hn.MultbyFxrates4" localSheetId="7" hidden="1">#REF!,#REF!,#REF!,#REF!,#REF!,#REF!,#REF!</definedName>
    <definedName name="hn.MultbyFxrates4" localSheetId="9" hidden="1">#REF!,#REF!,#REF!,#REF!,#REF!,#REF!,#REF!</definedName>
    <definedName name="hn.MultbyFxrates4" localSheetId="13" hidden="1">#REF!,#REF!,#REF!,#REF!,#REF!,#REF!,#REF!</definedName>
    <definedName name="hn.MultbyFxrates4" hidden="1">[21]LTM!$J$461:$J$477,[21]LTM!$J$480:$J$539,[21]LTM!$J$548:$J$668,[21]LTM!$J$676:$J$1266,[21]LTM!$J$1454:$J$1461,[21]LTM!$J$1463:$J$1465,[21]LTM!$J$1468</definedName>
    <definedName name="hn.multbyfxrates5" localSheetId="2" hidden="1">#REF!,#REF!,#REF!,#REF!,#REF!</definedName>
    <definedName name="hn.multbyfxrates5" localSheetId="16" hidden="1">#REF!,#REF!,#REF!,#REF!,#REF!</definedName>
    <definedName name="hn.multbyfxrates5" localSheetId="7" hidden="1">#REF!,#REF!,#REF!,#REF!,#REF!</definedName>
    <definedName name="hn.multbyfxrates5" localSheetId="9" hidden="1">#REF!,#REF!,#REF!,#REF!,#REF!</definedName>
    <definedName name="hn.multbyfxrates5" localSheetId="13" hidden="1">#REF!,#REF!,#REF!,#REF!,#REF!</definedName>
    <definedName name="hn.multbyfxrates5" hidden="1">[21]LTM!$L$461:$L$477,[21]LTM!$L$480:$L$539,[21]LTM!$L$548:$L$562,[21]LTM!$L$676:$L$840,[21]LTM!$L$1454:$L$1469</definedName>
    <definedName name="hn.multbyfxrates6" localSheetId="2" hidden="1">#REF!,#REF!,#REF!,#REF!,#REF!</definedName>
    <definedName name="hn.multbyfxrates6" localSheetId="16" hidden="1">#REF!,#REF!,#REF!,#REF!,#REF!</definedName>
    <definedName name="hn.multbyfxrates6" localSheetId="7" hidden="1">#REF!,#REF!,#REF!,#REF!,#REF!</definedName>
    <definedName name="hn.multbyfxrates6" localSheetId="9" hidden="1">#REF!,#REF!,#REF!,#REF!,#REF!</definedName>
    <definedName name="hn.multbyfxrates6" localSheetId="13" hidden="1">#REF!,#REF!,#REF!,#REF!,#REF!</definedName>
    <definedName name="hn.multbyfxrates6" hidden="1">[21]LTM!$M$461:$M$477,[21]LTM!$M$480:$M$539,[21]LTM!$M$548:$M$668,[21]LTM!$M$676:$M$1266,[21]LTM!$M$1454:$M$1469</definedName>
    <definedName name="hn.multbyfxrates7" localSheetId="2" hidden="1">#REF!,#REF!,#REF!,#REF!,#REF!</definedName>
    <definedName name="hn.multbyfxrates7" localSheetId="16" hidden="1">#REF!,#REF!,#REF!,#REF!,#REF!</definedName>
    <definedName name="hn.multbyfxrates7" localSheetId="7" hidden="1">#REF!,#REF!,#REF!,#REF!,#REF!</definedName>
    <definedName name="hn.multbyfxrates7" localSheetId="9" hidden="1">#REF!,#REF!,#REF!,#REF!,#REF!</definedName>
    <definedName name="hn.multbyfxrates7" localSheetId="13" hidden="1">#REF!,#REF!,#REF!,#REF!,#REF!</definedName>
    <definedName name="hn.multbyfxrates7" hidden="1">[21]LTM!$N$461:$N$477,[21]LTM!$N$480:$N$539,[21]LTM!$N$548:$N$667,[21]LTM!$N$676:$N$1266,[21]LTM!$N$1454:$N$1469</definedName>
    <definedName name="hn.MultByFXRatesBot1" localSheetId="2" hidden="1">#REF!,#REF!,#REF!,#REF!,#REF!,#REF!,#REF!,#REF!,#REF!,#REF!,#REF!,#REF!</definedName>
    <definedName name="hn.MultByFXRatesBot1" localSheetId="16" hidden="1">#REF!,#REF!,#REF!,#REF!,#REF!,#REF!,#REF!,#REF!,#REF!,#REF!,#REF!,#REF!</definedName>
    <definedName name="hn.MultByFXRatesBot1" localSheetId="7" hidden="1">#REF!,#REF!,#REF!,#REF!,#REF!,#REF!,#REF!,#REF!,#REF!,#REF!,#REF!,#REF!</definedName>
    <definedName name="hn.MultByFXRatesBot1" localSheetId="9" hidden="1">#REF!,#REF!,#REF!,#REF!,#REF!,#REF!,#REF!,#REF!,#REF!,#REF!,#REF!,#REF!</definedName>
    <definedName name="hn.MultByFXRatesBot1" localSheetId="13" hidden="1">#REF!,#REF!,#REF!,#REF!,#REF!,#REF!,#REF!,#REF!,#REF!,#REF!,#REF!,#REF!</definedName>
    <definedName name="hn.MultByFXRatesBot1" hidden="1">[21]LTM!$G$676:$G$682,[21]LTM!$G$686,[21]LTM!$G$688:$G$694,[21]LTM!$G$699:$G$706,[21]LTM!$G$710:$G$714,[21]LTM!$G$717:$G$734,[21]LTM!$G$738,[21]LTM!$G$738,[21]LTM!$G$745:$G$751,[21]LTM!$G$840,[21]LTM!$G$1454:$G$1461,[21]LTM!$G$1468:$G$1469</definedName>
    <definedName name="hn.MultByFXRatesBot2" localSheetId="2" hidden="1">#REF!,#REF!,#REF!,#REF!,#REF!,#REF!,#REF!,#REF!,#REF!,#REF!,#REF!,#REF!</definedName>
    <definedName name="hn.MultByFXRatesBot2" localSheetId="16" hidden="1">#REF!,#REF!,#REF!,#REF!,#REF!,#REF!,#REF!,#REF!,#REF!,#REF!,#REF!,#REF!</definedName>
    <definedName name="hn.MultByFXRatesBot2" localSheetId="7" hidden="1">#REF!,#REF!,#REF!,#REF!,#REF!,#REF!,#REF!,#REF!,#REF!,#REF!,#REF!,#REF!</definedName>
    <definedName name="hn.MultByFXRatesBot2" localSheetId="9" hidden="1">#REF!,#REF!,#REF!,#REF!,#REF!,#REF!,#REF!,#REF!,#REF!,#REF!,#REF!,#REF!</definedName>
    <definedName name="hn.MultByFXRatesBot2" localSheetId="13" hidden="1">#REF!,#REF!,#REF!,#REF!,#REF!,#REF!,#REF!,#REF!,#REF!,#REF!,#REF!,#REF!</definedName>
    <definedName name="hn.MultByFXRatesBot2" hidden="1">[21]LTM!$H$676:$H$682,[21]LTM!$H$686,[21]LTM!$H$688:$H$694,[21]LTM!$H$699:$H$706,[21]LTM!$H$710:$H$714,[21]LTM!$H$717:$H$734,[21]LTM!$H$738,[21]LTM!$H$745:$H$751,[21]LTM!$H$840,[21]LTM!$H$1266,[21]LTM!$H$1454:$H$1461,[21]LTM!$H$1468:$H$1469</definedName>
    <definedName name="hn.MultByFXRatesBot3" localSheetId="2" hidden="1">#REF!,#REF!,#REF!,#REF!,#REF!,#REF!,#REF!,#REF!,#REF!,#REF!,#REF!,#REF!</definedName>
    <definedName name="hn.MultByFXRatesBot3" localSheetId="16" hidden="1">#REF!,#REF!,#REF!,#REF!,#REF!,#REF!,#REF!,#REF!,#REF!,#REF!,#REF!,#REF!</definedName>
    <definedName name="hn.MultByFXRatesBot3" localSheetId="7" hidden="1">#REF!,#REF!,#REF!,#REF!,#REF!,#REF!,#REF!,#REF!,#REF!,#REF!,#REF!,#REF!</definedName>
    <definedName name="hn.MultByFXRatesBot3" localSheetId="9" hidden="1">#REF!,#REF!,#REF!,#REF!,#REF!,#REF!,#REF!,#REF!,#REF!,#REF!,#REF!,#REF!</definedName>
    <definedName name="hn.MultByFXRatesBot3" localSheetId="13" hidden="1">#REF!,#REF!,#REF!,#REF!,#REF!,#REF!,#REF!,#REF!,#REF!,#REF!,#REF!,#REF!</definedName>
    <definedName name="hn.MultByFXRatesBot3" hidden="1">[21]LTM!$I$676:$I$682,[21]LTM!$I$686,[21]LTM!$I$688:$I$694,[21]LTM!$I$699:$I$706,[21]LTM!$I$710:$I$714,[21]LTM!$I$717:$I$734,[21]LTM!$I$738,[21]LTM!$I$745:$I$751,[21]LTM!$I$840,[21]LTM!$I$1266,[21]LTM!$I$1454:$I$1461,[21]LTM!$I$1468:$I$1469</definedName>
    <definedName name="hn.MultByFXRatesBot4" localSheetId="2" hidden="1">#REF!,#REF!,#REF!,#REF!,#REF!,#REF!,#REF!,#REF!,#REF!,#REF!,#REF!,#REF!,#REF!</definedName>
    <definedName name="hn.MultByFXRatesBot4" localSheetId="16" hidden="1">#REF!,#REF!,#REF!,#REF!,#REF!,#REF!,#REF!,#REF!,#REF!,#REF!,#REF!,#REF!,#REF!</definedName>
    <definedName name="hn.MultByFXRatesBot4" localSheetId="7" hidden="1">#REF!,#REF!,#REF!,#REF!,#REF!,#REF!,#REF!,#REF!,#REF!,#REF!,#REF!,#REF!,#REF!</definedName>
    <definedName name="hn.MultByFXRatesBot4" localSheetId="9" hidden="1">#REF!,#REF!,#REF!,#REF!,#REF!,#REF!,#REF!,#REF!,#REF!,#REF!,#REF!,#REF!,#REF!</definedName>
    <definedName name="hn.MultByFXRatesBot4" localSheetId="13" hidden="1">#REF!,#REF!,#REF!,#REF!,#REF!,#REF!,#REF!,#REF!,#REF!,#REF!,#REF!,#REF!,#REF!</definedName>
    <definedName name="hn.MultByFXRatesBot4" hidden="1">[21]LTM!$J$676:$J$682,[21]LTM!$J$686,[21]LTM!$J$688:$J$694,[21]LTM!$J$699:$J$706,[21]LTM!$J$710:$J$714,[21]LTM!$J$717:$J$734,[21]LTM!$J$738,[21]LTM!$J$745:$J$751,[21]LTM!$J$840,[21]LTM!$J$1266,[21]LTM!$J$1454:$J$1461,[21]LTM!$J$1463:$J$1465,[21]LTM!$J$1468</definedName>
    <definedName name="hn.MultByFXRatesBot5" localSheetId="2" hidden="1">#REF!,#REF!,#REF!,#REF!,#REF!,#REF!,#REF!,#REF!,#REF!,#REF!,#REF!</definedName>
    <definedName name="hn.MultByFXRatesBot5" localSheetId="16" hidden="1">#REF!,#REF!,#REF!,#REF!,#REF!,#REF!,#REF!,#REF!,#REF!,#REF!,#REF!</definedName>
    <definedName name="hn.MultByFXRatesBot5" localSheetId="7" hidden="1">#REF!,#REF!,#REF!,#REF!,#REF!,#REF!,#REF!,#REF!,#REF!,#REF!,#REF!</definedName>
    <definedName name="hn.MultByFXRatesBot5" localSheetId="9" hidden="1">#REF!,#REF!,#REF!,#REF!,#REF!,#REF!,#REF!,#REF!,#REF!,#REF!,#REF!</definedName>
    <definedName name="hn.MultByFXRatesBot5" localSheetId="13" hidden="1">#REF!,#REF!,#REF!,#REF!,#REF!,#REF!,#REF!,#REF!,#REF!,#REF!,#REF!</definedName>
    <definedName name="hn.MultByFXRatesBot5" hidden="1">[21]LTM!$L$676:$L$682,[21]LTM!$L$686,[21]LTM!$L$688:$L$694,[21]LTM!$L$699:$L$706,[21]LTM!$L$710:$L$714,[21]LTM!$L$717:$L$734,[21]LTM!$L$738,[21]LTM!$L$745:$L$751,[21]LTM!$L$837:$L$838,[21]LTM!$L$1454:$L$1458,[21]LTM!$L$1468:$L$1469</definedName>
    <definedName name="hn.MultByFXRatesBot6" localSheetId="2" hidden="1">#REF!,#REF!,#REF!,#REF!,#REF!,#REF!,#REF!,#REF!,#REF!,#REF!,#REF!</definedName>
    <definedName name="hn.MultByFXRatesBot6" localSheetId="16" hidden="1">#REF!,#REF!,#REF!,#REF!,#REF!,#REF!,#REF!,#REF!,#REF!,#REF!,#REF!</definedName>
    <definedName name="hn.MultByFXRatesBot6" localSheetId="7" hidden="1">#REF!,#REF!,#REF!,#REF!,#REF!,#REF!,#REF!,#REF!,#REF!,#REF!,#REF!</definedName>
    <definedName name="hn.MultByFXRatesBot6" localSheetId="9" hidden="1">#REF!,#REF!,#REF!,#REF!,#REF!,#REF!,#REF!,#REF!,#REF!,#REF!,#REF!</definedName>
    <definedName name="hn.MultByFXRatesBot6" localSheetId="13" hidden="1">#REF!,#REF!,#REF!,#REF!,#REF!,#REF!,#REF!,#REF!,#REF!,#REF!,#REF!</definedName>
    <definedName name="hn.MultByFXRatesBot6" hidden="1">[21]LTM!$M$676:$M$682,[21]LTM!$M$686,[21]LTM!$M$688:$M$694,[21]LTM!$M$699:$M$706,[21]LTM!$M$710:$M$714,[21]LTM!$M$717:$M$734,[21]LTM!$M$738,[21]LTM!$M$745:$M$751,[21]LTM!$M$837:$M$838,[21]LTM!$M$1454:$M$1458,[21]LTM!$M$1468:$M$1469</definedName>
    <definedName name="hn.MultByFXRatesBot7" localSheetId="2" hidden="1">#REF!,#REF!,#REF!,#REF!,#REF!,#REF!,#REF!,#REF!,#REF!,#REF!,#REF!</definedName>
    <definedName name="hn.MultByFXRatesBot7" localSheetId="16" hidden="1">#REF!,#REF!,#REF!,#REF!,#REF!,#REF!,#REF!,#REF!,#REF!,#REF!,#REF!</definedName>
    <definedName name="hn.MultByFXRatesBot7" localSheetId="7" hidden="1">#REF!,#REF!,#REF!,#REF!,#REF!,#REF!,#REF!,#REF!,#REF!,#REF!,#REF!</definedName>
    <definedName name="hn.MultByFXRatesBot7" localSheetId="9" hidden="1">#REF!,#REF!,#REF!,#REF!,#REF!,#REF!,#REF!,#REF!,#REF!,#REF!,#REF!</definedName>
    <definedName name="hn.MultByFXRatesBot7" localSheetId="13" hidden="1">#REF!,#REF!,#REF!,#REF!,#REF!,#REF!,#REF!,#REF!,#REF!,#REF!,#REF!</definedName>
    <definedName name="hn.MultByFXRatesBot7" hidden="1">[21]LTM!$N$676:$N$682,[21]LTM!$N$686,[21]LTM!$N$688:$N$694,[21]LTM!$N$699:$N$706,[21]LTM!$N$710:$N$714,[21]LTM!$N$717:$N$734,[21]LTM!$N$738,[21]LTM!$N$745:$N$751,[21]LTM!$N$837:$N$838,[21]LTM!$N$1454:$N$1458,[21]LTM!$N$1468:$N$1469</definedName>
    <definedName name="hn.MultByFXRatesTop1" localSheetId="2" hidden="1">#REF!,#REF!,#REF!,#REF!,#REF!,#REF!,#REF!,#REF!,#REF!,#REF!,#REF!,#REF!</definedName>
    <definedName name="hn.MultByFXRatesTop1" localSheetId="16" hidden="1">#REF!,#REF!,#REF!,#REF!,#REF!,#REF!,#REF!,#REF!,#REF!,#REF!,#REF!,#REF!</definedName>
    <definedName name="hn.MultByFXRatesTop1" localSheetId="7" hidden="1">#REF!,#REF!,#REF!,#REF!,#REF!,#REF!,#REF!,#REF!,#REF!,#REF!,#REF!,#REF!</definedName>
    <definedName name="hn.MultByFXRatesTop1" localSheetId="9" hidden="1">#REF!,#REF!,#REF!,#REF!,#REF!,#REF!,#REF!,#REF!,#REF!,#REF!,#REF!,#REF!</definedName>
    <definedName name="hn.MultByFXRatesTop1" localSheetId="13" hidden="1">#REF!,#REF!,#REF!,#REF!,#REF!,#REF!,#REF!,#REF!,#REF!,#REF!,#REF!,#REF!</definedName>
    <definedName name="hn.MultByFXRatesTop1" hidden="1">[21]LTM!$G$461,[21]LTM!$G$463:$G$464,[21]LTM!$G$468:$G$469,[21]LTM!$G$473:$G$475,[21]LTM!$G$480,[21]LTM!$G$484:$G$485,[21]LTM!$G$490:$G$509,[21]LTM!$G$512,[21]LTM!$G$514:$G$518,[21]LTM!$G$525:$G$526,[21]LTM!$G$532:$G$537,[21]LTM!$G$560</definedName>
    <definedName name="hn.MultByFXRatesTop2" localSheetId="2" hidden="1">#REF!,#REF!,#REF!,#REF!,#REF!,#REF!,#REF!,#REF!,#REF!,#REF!,#REF!,#REF!,#REF!,#REF!,#REF!</definedName>
    <definedName name="hn.MultByFXRatesTop2" localSheetId="16" hidden="1">#REF!,#REF!,#REF!,#REF!,#REF!,#REF!,#REF!,#REF!,#REF!,#REF!,#REF!,#REF!,#REF!,#REF!,#REF!</definedName>
    <definedName name="hn.MultByFXRatesTop2" localSheetId="7" hidden="1">#REF!,#REF!,#REF!,#REF!,#REF!,#REF!,#REF!,#REF!,#REF!,#REF!,#REF!,#REF!,#REF!,#REF!,#REF!</definedName>
    <definedName name="hn.MultByFXRatesTop2" localSheetId="9" hidden="1">#REF!,#REF!,#REF!,#REF!,#REF!,#REF!,#REF!,#REF!,#REF!,#REF!,#REF!,#REF!,#REF!,#REF!,#REF!</definedName>
    <definedName name="hn.MultByFXRatesTop2" localSheetId="13" hidden="1">#REF!,#REF!,#REF!,#REF!,#REF!,#REF!,#REF!,#REF!,#REF!,#REF!,#REF!,#REF!,#REF!,#REF!,#REF!</definedName>
    <definedName name="hn.MultByFXRatesTop2" hidden="1">[21]LTM!$H$461,[21]LTM!$H$463:$H$464,[21]LTM!$H$468:$H$469,[21]LTM!$H$473:$H$475,[21]LTM!$H$480,[21]LTM!$H$484:$H$485,[21]LTM!$H$490:$H$509,[21]LTM!$H$512,[21]LTM!$H$514:$H$518,[21]LTM!$H$525:$H$526,[21]LTM!$H$532:$H$537,[21]LTM!$H$560,[21]LTM!$H$590:$H$591,[21]LTM!$H$614:$H$631,[21]LTM!$H$635:$H$636</definedName>
    <definedName name="hn.MultByFXRatesTop3" localSheetId="2" hidden="1">#REF!,#REF!,#REF!,#REF!,#REF!,#REF!,#REF!,#REF!,#REF!,#REF!,#REF!,#REF!,#REF!,#REF!,#REF!</definedName>
    <definedName name="hn.MultByFXRatesTop3" localSheetId="16" hidden="1">#REF!,#REF!,#REF!,#REF!,#REF!,#REF!,#REF!,#REF!,#REF!,#REF!,#REF!,#REF!,#REF!,#REF!,#REF!</definedName>
    <definedName name="hn.MultByFXRatesTop3" localSheetId="7" hidden="1">#REF!,#REF!,#REF!,#REF!,#REF!,#REF!,#REF!,#REF!,#REF!,#REF!,#REF!,#REF!,#REF!,#REF!,#REF!</definedName>
    <definedName name="hn.MultByFXRatesTop3" localSheetId="9" hidden="1">#REF!,#REF!,#REF!,#REF!,#REF!,#REF!,#REF!,#REF!,#REF!,#REF!,#REF!,#REF!,#REF!,#REF!,#REF!</definedName>
    <definedName name="hn.MultByFXRatesTop3" localSheetId="13" hidden="1">#REF!,#REF!,#REF!,#REF!,#REF!,#REF!,#REF!,#REF!,#REF!,#REF!,#REF!,#REF!,#REF!,#REF!,#REF!</definedName>
    <definedName name="hn.MultByFXRatesTop3" hidden="1">[21]LTM!$I$461,[21]LTM!$I$463:$I$464,[21]LTM!$I$468:$I$469,[21]LTM!$I$473:$I$475,[21]LTM!$I$480,[21]LTM!$I$484:$I$485,[21]LTM!$I$490:$I$509,[21]LTM!$I$512,[21]LTM!$I$514:$I$518,[21]LTM!$I$525:$I$526,[21]LTM!$I$532:$I$537,[21]LTM!$I$560,[21]LTM!$I$590:$I$591,[21]LTM!$I$614:$I$631,[21]LTM!$I$635:$I$636</definedName>
    <definedName name="hn.MultByFXRatesTop4" localSheetId="2" hidden="1">#REF!,#REF!,#REF!,#REF!,#REF!,#REF!,#REF!,#REF!,#REF!,#REF!,#REF!,#REF!,#REF!,#REF!,#REF!</definedName>
    <definedName name="hn.MultByFXRatesTop4" localSheetId="16" hidden="1">#REF!,#REF!,#REF!,#REF!,#REF!,#REF!,#REF!,#REF!,#REF!,#REF!,#REF!,#REF!,#REF!,#REF!,#REF!</definedName>
    <definedName name="hn.MultByFXRatesTop4" localSheetId="7" hidden="1">#REF!,#REF!,#REF!,#REF!,#REF!,#REF!,#REF!,#REF!,#REF!,#REF!,#REF!,#REF!,#REF!,#REF!,#REF!</definedName>
    <definedName name="hn.MultByFXRatesTop4" localSheetId="9" hidden="1">#REF!,#REF!,#REF!,#REF!,#REF!,#REF!,#REF!,#REF!,#REF!,#REF!,#REF!,#REF!,#REF!,#REF!,#REF!</definedName>
    <definedName name="hn.MultByFXRatesTop4" localSheetId="13" hidden="1">#REF!,#REF!,#REF!,#REF!,#REF!,#REF!,#REF!,#REF!,#REF!,#REF!,#REF!,#REF!,#REF!,#REF!,#REF!</definedName>
    <definedName name="hn.MultByFXRatesTop4" hidden="1">[21]LTM!$J$461,[21]LTM!$J$463:$J$464,[21]LTM!$J$468:$J$469,[21]LTM!$J$473:$J$475,[21]LTM!$J$480,[21]LTM!$J$484:$J$485,[21]LTM!$J$490:$J$509,[21]LTM!$J$512,[21]LTM!$J$514:$J$518,[21]LTM!$J$525:$J$526,[21]LTM!$J$532:$J$537,[21]LTM!$J$560,[21]LTM!$J$590:$J$591,[21]LTM!$J$614:$J$631,[21]LTM!$J$635:$J$636</definedName>
    <definedName name="hn.MultByFXRatesTop5" localSheetId="2" hidden="1">#REF!,#REF!,#REF!,#REF!,#REF!,#REF!,#REF!,#REF!,#REF!,#REF!,#REF!,#REF!</definedName>
    <definedName name="hn.MultByFXRatesTop5" localSheetId="16" hidden="1">#REF!,#REF!,#REF!,#REF!,#REF!,#REF!,#REF!,#REF!,#REF!,#REF!,#REF!,#REF!</definedName>
    <definedName name="hn.MultByFXRatesTop5" localSheetId="7" hidden="1">#REF!,#REF!,#REF!,#REF!,#REF!,#REF!,#REF!,#REF!,#REF!,#REF!,#REF!,#REF!</definedName>
    <definedName name="hn.MultByFXRatesTop5" localSheetId="9" hidden="1">#REF!,#REF!,#REF!,#REF!,#REF!,#REF!,#REF!,#REF!,#REF!,#REF!,#REF!,#REF!</definedName>
    <definedName name="hn.MultByFXRatesTop5" localSheetId="13" hidden="1">#REF!,#REF!,#REF!,#REF!,#REF!,#REF!,#REF!,#REF!,#REF!,#REF!,#REF!,#REF!</definedName>
    <definedName name="hn.MultByFXRatesTop5" hidden="1">[21]LTM!$L$461,[21]LTM!$L$463:$L$464,[21]LTM!$L$468:$L$469,[21]LTM!$L$473:$L$475,[21]LTM!$L$480,[21]LTM!$L$484:$L$485,[21]LTM!$L$490:$L$509,[21]LTM!$L$512,[21]LTM!$L$514:$L$518,[21]LTM!$L$525:$L$526,[21]LTM!$L$532:$L$537,[21]LTM!$L$560</definedName>
    <definedName name="hn.MultByFXRatesTop6" localSheetId="2" hidden="1">#REF!,#REF!,#REF!,#REF!,#REF!,#REF!,#REF!,#REF!,#REF!,#REF!,#REF!,#REF!,#REF!,#REF!,#REF!</definedName>
    <definedName name="hn.MultByFXRatesTop6" localSheetId="16" hidden="1">#REF!,#REF!,#REF!,#REF!,#REF!,#REF!,#REF!,#REF!,#REF!,#REF!,#REF!,#REF!,#REF!,#REF!,#REF!</definedName>
    <definedName name="hn.MultByFXRatesTop6" localSheetId="7" hidden="1">#REF!,#REF!,#REF!,#REF!,#REF!,#REF!,#REF!,#REF!,#REF!,#REF!,#REF!,#REF!,#REF!,#REF!,#REF!</definedName>
    <definedName name="hn.MultByFXRatesTop6" localSheetId="9" hidden="1">#REF!,#REF!,#REF!,#REF!,#REF!,#REF!,#REF!,#REF!,#REF!,#REF!,#REF!,#REF!,#REF!,#REF!,#REF!</definedName>
    <definedName name="hn.MultByFXRatesTop6" localSheetId="13" hidden="1">#REF!,#REF!,#REF!,#REF!,#REF!,#REF!,#REF!,#REF!,#REF!,#REF!,#REF!,#REF!,#REF!,#REF!,#REF!</definedName>
    <definedName name="hn.MultByFXRatesTop6" hidden="1">[21]LTM!$M$461,[21]LTM!$M$463:$M$464,[21]LTM!$M$468:$M$469,[21]LTM!$M$473:$M$475,[21]LTM!$M$480,[21]LTM!$M$484:$M$485,[21]LTM!$M$490:$M$509,[21]LTM!$M$512,[21]LTM!$M$514:$M$518,[21]LTM!$M$525:$M$526,[21]LTM!$M$532:$M$537,[21]LTM!$M$560,[21]LTM!$M$590:$M$591,[21]LTM!$M$614:$M$631,[21]LTM!$M$635:$M$636</definedName>
    <definedName name="hn.MultByFXRatesTop7" localSheetId="2" hidden="1">#REF!,#REF!,#REF!,#REF!,#REF!,#REF!,#REF!,#REF!,#REF!,#REF!,#REF!,#REF!,#REF!,#REF!,#REF!</definedName>
    <definedName name="hn.MultByFXRatesTop7" localSheetId="16" hidden="1">#REF!,#REF!,#REF!,#REF!,#REF!,#REF!,#REF!,#REF!,#REF!,#REF!,#REF!,#REF!,#REF!,#REF!,#REF!</definedName>
    <definedName name="hn.MultByFXRatesTop7" localSheetId="7" hidden="1">#REF!,#REF!,#REF!,#REF!,#REF!,#REF!,#REF!,#REF!,#REF!,#REF!,#REF!,#REF!,#REF!,#REF!,#REF!</definedName>
    <definedName name="hn.MultByFXRatesTop7" localSheetId="9" hidden="1">#REF!,#REF!,#REF!,#REF!,#REF!,#REF!,#REF!,#REF!,#REF!,#REF!,#REF!,#REF!,#REF!,#REF!,#REF!</definedName>
    <definedName name="hn.MultByFXRatesTop7" localSheetId="13" hidden="1">#REF!,#REF!,#REF!,#REF!,#REF!,#REF!,#REF!,#REF!,#REF!,#REF!,#REF!,#REF!,#REF!,#REF!,#REF!</definedName>
    <definedName name="hn.MultByFXRatesTop7" hidden="1">[21]LTM!$N$461,[21]LTM!$N$463:$N$464,[21]LTM!$N$468:$N$469,[21]LTM!$N$473:$N$475,[21]LTM!$N$480,[21]LTM!$N$484:$N$485,[21]LTM!$N$490:$N$509,[21]LTM!$N$512,[21]LTM!$N$514:$N$518,[21]LTM!$N$525:$N$526,[21]LTM!$N$532:$N$537,[21]LTM!$N$560,[21]LTM!$N$590:$N$591,[21]LTM!$N$614:$N$631,[21]LTM!$N$635:$N$636</definedName>
    <definedName name="hn.NoUpload" hidden="1">0</definedName>
    <definedName name="hn.Version">"Version 2.14"</definedName>
    <definedName name="hn.YearLabel" localSheetId="17" hidden="1">#REF!</definedName>
    <definedName name="hn.YearLabel" localSheetId="18" hidden="1">#REF!</definedName>
    <definedName name="hn.YearLabel" localSheetId="19" hidden="1">#REF!</definedName>
    <definedName name="hn.YearLabel" localSheetId="20" hidden="1">#REF!</definedName>
    <definedName name="hn.YearLabel" localSheetId="21" hidden="1">#REF!</definedName>
    <definedName name="hn.YearLabel" localSheetId="22"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localSheetId="30" hidden="1">#REF!</definedName>
    <definedName name="hn.YearLabel" localSheetId="31" hidden="1">#REF!</definedName>
    <definedName name="hn.YearLabel" hidden="1">#REF!</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 localSheetId="2">#REF!</definedName>
    <definedName name="home_ccy" localSheetId="16">#REF!</definedName>
    <definedName name="home_ccy" localSheetId="7">#REF!</definedName>
    <definedName name="home_ccy" localSheetId="9">#REF!</definedName>
    <definedName name="home_ccy" localSheetId="13">#REF!</definedName>
    <definedName name="home_ccy">[5]Inputs!$B$13</definedName>
    <definedName name="horizon" localSheetId="2">#REF!</definedName>
    <definedName name="horizon" localSheetId="16">#REF!</definedName>
    <definedName name="horizon" localSheetId="7">#REF!</definedName>
    <definedName name="horizon" localSheetId="9">#REF!</definedName>
    <definedName name="horizon" localSheetId="13">#REF!</definedName>
    <definedName name="horizon">[5]Inputs!$B$11</definedName>
    <definedName name="HTML_CodePage" hidden="1">1252</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21" hidden="1">{"'Attachment'!$A$1:$L$49"}</definedName>
    <definedName name="HTML_Control" localSheetId="22" hidden="1">{"'Attachment'!$A$1:$L$49"}</definedName>
    <definedName name="HTML_Control" localSheetId="23" hidden="1">{"'Attachment'!$A$1:$L$49"}</definedName>
    <definedName name="HTML_Control" localSheetId="2" hidden="1">{"'Attachment'!$A$1:$L$49"}</definedName>
    <definedName name="HTML_Control" localSheetId="16" hidden="1">{"'Attachment'!$A$1:$L$49"}</definedName>
    <definedName name="HTML_Control" localSheetId="3" hidden="1">{"'Attachment'!$A$1:$L$49"}</definedName>
    <definedName name="HTML_Control" localSheetId="4" hidden="1">{"'Attachment'!$A$1:$L$49"}</definedName>
    <definedName name="HTML_Control" localSheetId="7" hidden="1">{"'Attachment'!$A$1:$L$49"}</definedName>
    <definedName name="HTML_Control" localSheetId="9" hidden="1">{"'Attachment'!$A$1:$L$49"}</definedName>
    <definedName name="HTML_Control" localSheetId="13" hidden="1">{"'Attachment'!$A$1:$L$49"}</definedName>
    <definedName name="HTML_Control" localSheetId="15"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 localSheetId="30" hidden="1">{"'Attachment'!$A$1:$L$49"}</definedName>
    <definedName name="HTML_Control" localSheetId="31" hidden="1">{"'Attachment'!$A$1:$L$49"}</definedName>
    <definedName name="HTML_Control"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21" hidden="1">{"'Attachment'!$A$1:$L$49"}</definedName>
    <definedName name="HTML_Control1" localSheetId="22" hidden="1">{"'Attachment'!$A$1:$L$49"}</definedName>
    <definedName name="HTML_Control1" localSheetId="23" hidden="1">{"'Attachment'!$A$1:$L$49"}</definedName>
    <definedName name="HTML_Control1" localSheetId="2" hidden="1">{"'Attachment'!$A$1:$L$49"}</definedName>
    <definedName name="HTML_Control1" localSheetId="16" hidden="1">{"'Attachment'!$A$1:$L$49"}</definedName>
    <definedName name="HTML_Control1" localSheetId="3" hidden="1">{"'Attachment'!$A$1:$L$49"}</definedName>
    <definedName name="HTML_Control1" localSheetId="4" hidden="1">{"'Attachment'!$A$1:$L$49"}</definedName>
    <definedName name="HTML_Control1" localSheetId="7" hidden="1">{"'Attachment'!$A$1:$L$49"}</definedName>
    <definedName name="HTML_Control1" localSheetId="9" hidden="1">{"'Attachment'!$A$1:$L$49"}</definedName>
    <definedName name="HTML_Control1" localSheetId="13" hidden="1">{"'Attachment'!$A$1:$L$49"}</definedName>
    <definedName name="HTML_Control1" localSheetId="15"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1" localSheetId="30" hidden="1">{"'Attachment'!$A$1:$L$49"}</definedName>
    <definedName name="HTML_Control1" localSheetId="31" hidden="1">{"'Attachment'!$A$1:$L$49"}</definedName>
    <definedName name="HTML_Control1"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21" hidden="1">{"'Attachment'!$A$1:$L$49"}</definedName>
    <definedName name="HTML_Control2" localSheetId="22" hidden="1">{"'Attachment'!$A$1:$L$49"}</definedName>
    <definedName name="HTML_Control2" localSheetId="23" hidden="1">{"'Attachment'!$A$1:$L$49"}</definedName>
    <definedName name="HTML_Control2" localSheetId="2" hidden="1">{"'Attachment'!$A$1:$L$49"}</definedName>
    <definedName name="HTML_Control2" localSheetId="16" hidden="1">{"'Attachment'!$A$1:$L$49"}</definedName>
    <definedName name="HTML_Control2" localSheetId="3" hidden="1">{"'Attachment'!$A$1:$L$49"}</definedName>
    <definedName name="HTML_Control2" localSheetId="4" hidden="1">{"'Attachment'!$A$1:$L$49"}</definedName>
    <definedName name="HTML_Control2" localSheetId="7" hidden="1">{"'Attachment'!$A$1:$L$49"}</definedName>
    <definedName name="HTML_Control2" localSheetId="9" hidden="1">{"'Attachment'!$A$1:$L$49"}</definedName>
    <definedName name="HTML_Control2" localSheetId="13" hidden="1">{"'Attachment'!$A$1:$L$49"}</definedName>
    <definedName name="HTML_Control2" localSheetId="15"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2" localSheetId="30" hidden="1">{"'Attachment'!$A$1:$L$49"}</definedName>
    <definedName name="HTML_Control2" localSheetId="31" hidden="1">{"'Attachment'!$A$1:$L$49"}</definedName>
    <definedName name="HTML_Control2"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21" hidden="1">{"'Attachment'!$A$1:$L$49"}</definedName>
    <definedName name="HTML_Control3" localSheetId="22" hidden="1">{"'Attachment'!$A$1:$L$49"}</definedName>
    <definedName name="HTML_Control3" localSheetId="23" hidden="1">{"'Attachment'!$A$1:$L$49"}</definedName>
    <definedName name="HTML_Control3" localSheetId="2" hidden="1">{"'Attachment'!$A$1:$L$49"}</definedName>
    <definedName name="HTML_Control3" localSheetId="16" hidden="1">{"'Attachment'!$A$1:$L$49"}</definedName>
    <definedName name="HTML_Control3" localSheetId="3" hidden="1">{"'Attachment'!$A$1:$L$49"}</definedName>
    <definedName name="HTML_Control3" localSheetId="4" hidden="1">{"'Attachment'!$A$1:$L$49"}</definedName>
    <definedName name="HTML_Control3" localSheetId="7" hidden="1">{"'Attachment'!$A$1:$L$49"}</definedName>
    <definedName name="HTML_Control3" localSheetId="9" hidden="1">{"'Attachment'!$A$1:$L$49"}</definedName>
    <definedName name="HTML_Control3" localSheetId="13" hidden="1">{"'Attachment'!$A$1:$L$49"}</definedName>
    <definedName name="HTML_Control3" localSheetId="15"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Control3" localSheetId="30" hidden="1">{"'Attachment'!$A$1:$L$49"}</definedName>
    <definedName name="HTML_Control3" localSheetId="31"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2" hidden="1">{"Page_1",#N/A,FALSE,"BAD4Q98";"Page_2",#N/A,FALSE,"BAD4Q98";"Page_3",#N/A,FALSE,"BAD4Q98";"Page_4",#N/A,FALSE,"BAD4Q98";"Page_5",#N/A,FALSE,"BAD4Q98";"Page_6",#N/A,FALSE,"BAD4Q98";"Input_1",#N/A,FALSE,"BAD4Q98";"Input_2",#N/A,FALSE,"BAD4Q98"}</definedName>
    <definedName name="iklhj" localSheetId="23" hidden="1">{"Page_1",#N/A,FALSE,"BAD4Q98";"Page_2",#N/A,FALSE,"BAD4Q98";"Page_3",#N/A,FALSE,"BAD4Q98";"Page_4",#N/A,FALSE,"BAD4Q98";"Page_5",#N/A,FALSE,"BAD4Q98";"Page_6",#N/A,FALSE,"BAD4Q98";"Input_1",#N/A,FALSE,"BAD4Q98";"Input_2",#N/A,FALSE,"BAD4Q98"}</definedName>
    <definedName name="iklhj" localSheetId="2"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3"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7" hidden="1">{"Page_1",#N/A,FALSE,"BAD4Q98";"Page_2",#N/A,FALSE,"BAD4Q98";"Page_3",#N/A,FALSE,"BAD4Q98";"Page_4",#N/A,FALSE,"BAD4Q98";"Page_5",#N/A,FALSE,"BAD4Q98";"Page_6",#N/A,FALSE,"BAD4Q98";"Input_1",#N/A,FALSE,"BAD4Q98";"Input_2",#N/A,FALSE,"BAD4Q98"}</definedName>
    <definedName name="iklhj" localSheetId="9" hidden="1">{"Page_1",#N/A,FALSE,"BAD4Q98";"Page_2",#N/A,FALSE,"BAD4Q98";"Page_3",#N/A,FALSE,"BAD4Q98";"Page_4",#N/A,FALSE,"BAD4Q98";"Page_5",#N/A,FALSE,"BAD4Q98";"Page_6",#N/A,FALSE,"BAD4Q98";"Input_1",#N/A,FALSE,"BAD4Q98";"Input_2",#N/A,FALSE,"BAD4Q98"}</definedName>
    <definedName name="iklhj" localSheetId="13" hidden="1">{"Page_1",#N/A,FALSE,"BAD4Q98";"Page_2",#N/A,FALSE,"BAD4Q98";"Page_3",#N/A,FALSE,"BAD4Q98";"Page_4",#N/A,FALSE,"BAD4Q98";"Page_5",#N/A,FALSE,"BAD4Q98";"Page_6",#N/A,FALSE,"BAD4Q98";"Input_1",#N/A,FALSE,"BAD4Q98";"Input_2",#N/A,FALSE,"BAD4Q98"}</definedName>
    <definedName name="iklhj" localSheetId="15"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klhj" localSheetId="30" hidden="1">{"Page_1",#N/A,FALSE,"BAD4Q98";"Page_2",#N/A,FALSE,"BAD4Q98";"Page_3",#N/A,FALSE,"BAD4Q98";"Page_4",#N/A,FALSE,"BAD4Q98";"Page_5",#N/A,FALSE,"BAD4Q98";"Page_6",#N/A,FALSE,"BAD4Q98";"Input_1",#N/A,FALSE,"BAD4Q98";"Input_2",#N/A,FALSE,"BAD4Q98"}</definedName>
    <definedName name="iklhj" localSheetId="31"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21" hidden="1">{#N/A,#N/A,FALSE,"RECAP";#N/A,#N/A,FALSE,"MATBYCLS";#N/A,#N/A,FALSE,"STATUS";#N/A,#N/A,FALSE,"OP-ACT";#N/A,#N/A,FALSE,"W_O"}</definedName>
    <definedName name="IMPAC2004" localSheetId="22" hidden="1">{#N/A,#N/A,FALSE,"RECAP";#N/A,#N/A,FALSE,"MATBYCLS";#N/A,#N/A,FALSE,"STATUS";#N/A,#N/A,FALSE,"OP-ACT";#N/A,#N/A,FALSE,"W_O"}</definedName>
    <definedName name="IMPAC2004" localSheetId="23" hidden="1">{#N/A,#N/A,FALSE,"RECAP";#N/A,#N/A,FALSE,"MATBYCLS";#N/A,#N/A,FALSE,"STATUS";#N/A,#N/A,FALSE,"OP-ACT";#N/A,#N/A,FALSE,"W_O"}</definedName>
    <definedName name="IMPAC2004" localSheetId="2" hidden="1">{#N/A,#N/A,FALSE,"RECAP";#N/A,#N/A,FALSE,"MATBYCLS";#N/A,#N/A,FALSE,"STATUS";#N/A,#N/A,FALSE,"OP-ACT";#N/A,#N/A,FALSE,"W_O"}</definedName>
    <definedName name="IMPAC2004" localSheetId="16" hidden="1">{#N/A,#N/A,FALSE,"RECAP";#N/A,#N/A,FALSE,"MATBYCLS";#N/A,#N/A,FALSE,"STATUS";#N/A,#N/A,FALSE,"OP-ACT";#N/A,#N/A,FALSE,"W_O"}</definedName>
    <definedName name="IMPAC2004" localSheetId="3" hidden="1">{#N/A,#N/A,FALSE,"RECAP";#N/A,#N/A,FALSE,"MATBYCLS";#N/A,#N/A,FALSE,"STATUS";#N/A,#N/A,FALSE,"OP-ACT";#N/A,#N/A,FALSE,"W_O"}</definedName>
    <definedName name="IMPAC2004" localSheetId="4" hidden="1">{#N/A,#N/A,FALSE,"RECAP";#N/A,#N/A,FALSE,"MATBYCLS";#N/A,#N/A,FALSE,"STATUS";#N/A,#N/A,FALSE,"OP-ACT";#N/A,#N/A,FALSE,"W_O"}</definedName>
    <definedName name="IMPAC2004" localSheetId="7" hidden="1">{#N/A,#N/A,FALSE,"RECAP";#N/A,#N/A,FALSE,"MATBYCLS";#N/A,#N/A,FALSE,"STATUS";#N/A,#N/A,FALSE,"OP-ACT";#N/A,#N/A,FALSE,"W_O"}</definedName>
    <definedName name="IMPAC2004" localSheetId="9" hidden="1">{#N/A,#N/A,FALSE,"RECAP";#N/A,#N/A,FALSE,"MATBYCLS";#N/A,#N/A,FALSE,"STATUS";#N/A,#N/A,FALSE,"OP-ACT";#N/A,#N/A,FALSE,"W_O"}</definedName>
    <definedName name="IMPAC2004" localSheetId="13" hidden="1">{#N/A,#N/A,FALSE,"RECAP";#N/A,#N/A,FALSE,"MATBYCLS";#N/A,#N/A,FALSE,"STATUS";#N/A,#N/A,FALSE,"OP-ACT";#N/A,#N/A,FALSE,"W_O"}</definedName>
    <definedName name="IMPAC2004" localSheetId="15"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AC2004" localSheetId="30" hidden="1">{#N/A,#N/A,FALSE,"RECAP";#N/A,#N/A,FALSE,"MATBYCLS";#N/A,#N/A,FALSE,"STATUS";#N/A,#N/A,FALSE,"OP-ACT";#N/A,#N/A,FALSE,"W_O"}</definedName>
    <definedName name="IMPAC2004" localSheetId="31"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7">#REF!</definedName>
    <definedName name="Inc" localSheetId="18">#REF!</definedName>
    <definedName name="Inc" localSheetId="19">#REF!</definedName>
    <definedName name="Inc" localSheetId="20">#REF!</definedName>
    <definedName name="Inc" localSheetId="21">#REF!</definedName>
    <definedName name="Inc" localSheetId="22">#REF!</definedName>
    <definedName name="Inc" localSheetId="26">#REF!</definedName>
    <definedName name="Inc" localSheetId="27">#REF!</definedName>
    <definedName name="Inc" localSheetId="28">#REF!</definedName>
    <definedName name="Inc" localSheetId="29">#REF!</definedName>
    <definedName name="Inc" localSheetId="30">#REF!</definedName>
    <definedName name="Inc" localSheetId="31">#REF!</definedName>
    <definedName name="Inc">#REF!</definedName>
    <definedName name="IncAcct" localSheetId="17">#REF!</definedName>
    <definedName name="IncAcct" localSheetId="18">#REF!</definedName>
    <definedName name="IncAcct" localSheetId="19">#REF!</definedName>
    <definedName name="IncAcct" localSheetId="20">#REF!</definedName>
    <definedName name="IncAcct" localSheetId="21">#REF!</definedName>
    <definedName name="IncAcct" localSheetId="22">#REF!</definedName>
    <definedName name="IncAcct" localSheetId="26">#REF!</definedName>
    <definedName name="IncAcct" localSheetId="27">#REF!</definedName>
    <definedName name="IncAcct" localSheetId="28">#REF!</definedName>
    <definedName name="IncAcct" localSheetId="29">#REF!</definedName>
    <definedName name="IncAcct" localSheetId="30">#REF!</definedName>
    <definedName name="IncAcct" localSheetId="31">#REF!</definedName>
    <definedName name="IncAcct">#REF!</definedName>
    <definedName name="IncDesc" localSheetId="17">#REF!</definedName>
    <definedName name="IncDesc" localSheetId="18">#REF!</definedName>
    <definedName name="IncDesc" localSheetId="19">#REF!</definedName>
    <definedName name="IncDesc" localSheetId="20">#REF!</definedName>
    <definedName name="IncDesc" localSheetId="21">#REF!</definedName>
    <definedName name="IncDesc" localSheetId="22">#REF!</definedName>
    <definedName name="IncDesc" localSheetId="26">#REF!</definedName>
    <definedName name="IncDesc" localSheetId="27">#REF!</definedName>
    <definedName name="IncDesc" localSheetId="28">#REF!</definedName>
    <definedName name="IncDesc" localSheetId="29">#REF!</definedName>
    <definedName name="IncDesc" localSheetId="30">#REF!</definedName>
    <definedName name="IncDesc" localSheetId="31">#REF!</definedName>
    <definedName name="IncDesc">#REF!</definedName>
    <definedName name="index" localSheetId="17">#REF!</definedName>
    <definedName name="index" localSheetId="18">#REF!</definedName>
    <definedName name="index" localSheetId="19">#REF!</definedName>
    <definedName name="index" localSheetId="20">#REF!</definedName>
    <definedName name="index" localSheetId="21">#REF!</definedName>
    <definedName name="index" localSheetId="22">#REF!</definedName>
    <definedName name="index" localSheetId="26">#REF!</definedName>
    <definedName name="index" localSheetId="27">#REF!</definedName>
    <definedName name="index" localSheetId="28">#REF!</definedName>
    <definedName name="index" localSheetId="29">#REF!</definedName>
    <definedName name="index" localSheetId="30">#REF!</definedName>
    <definedName name="index" localSheetId="31">#REF!</definedName>
    <definedName name="index">#REF!</definedName>
    <definedName name="Industrial_Rev_Growth" localSheetId="2">#REF!</definedName>
    <definedName name="Industrial_Rev_Growth" localSheetId="16">#REF!</definedName>
    <definedName name="Industrial_Rev_Growth" localSheetId="7">#REF!</definedName>
    <definedName name="Industrial_Rev_Growth" localSheetId="9">#REF!</definedName>
    <definedName name="Industrial_Rev_Growth" localSheetId="13">#REF!</definedName>
    <definedName name="Industrial_Rev_Growth">[9]Assumptions!$C$12</definedName>
    <definedName name="Infl2002" localSheetId="2">#REF!</definedName>
    <definedName name="Infl2002" localSheetId="16">#REF!</definedName>
    <definedName name="Infl2002" localSheetId="7">#REF!</definedName>
    <definedName name="Infl2002" localSheetId="9">#REF!</definedName>
    <definedName name="Infl2002" localSheetId="13">#REF!</definedName>
    <definedName name="Infl2002">[22]Assumptions!$B$6</definedName>
    <definedName name="Infl2003" localSheetId="2">#REF!</definedName>
    <definedName name="Infl2003" localSheetId="16">#REF!</definedName>
    <definedName name="Infl2003" localSheetId="7">#REF!</definedName>
    <definedName name="Infl2003" localSheetId="9">#REF!</definedName>
    <definedName name="Infl2003" localSheetId="13">#REF!</definedName>
    <definedName name="Infl2003">[22]Assumptions!$B$7</definedName>
    <definedName name="Infl2004" localSheetId="2">#REF!</definedName>
    <definedName name="Infl2004" localSheetId="16">#REF!</definedName>
    <definedName name="Infl2004" localSheetId="7">#REF!</definedName>
    <definedName name="Infl2004" localSheetId="9">#REF!</definedName>
    <definedName name="Infl2004" localSheetId="13">#REF!</definedName>
    <definedName name="Infl2004">[22]Assumptions!$B$8</definedName>
    <definedName name="Infl2005" localSheetId="2">#REF!</definedName>
    <definedName name="Infl2005" localSheetId="16">#REF!</definedName>
    <definedName name="Infl2005" localSheetId="7">#REF!</definedName>
    <definedName name="Infl2005" localSheetId="9">#REF!</definedName>
    <definedName name="Infl2005" localSheetId="13">#REF!</definedName>
    <definedName name="Infl2005">[22]Assumptions!$B$9</definedName>
    <definedName name="Infl2006" localSheetId="2">#REF!</definedName>
    <definedName name="Infl2006" localSheetId="16">#REF!</definedName>
    <definedName name="Infl2006" localSheetId="7">#REF!</definedName>
    <definedName name="Infl2006" localSheetId="9">#REF!</definedName>
    <definedName name="Infl2006" localSheetId="13">#REF!</definedName>
    <definedName name="Infl2006">[22]Assumptions!$B$10</definedName>
    <definedName name="Inflation_1996" localSheetId="2">#REF!</definedName>
    <definedName name="Inflation_1996" localSheetId="16">#REF!</definedName>
    <definedName name="Inflation_1996" localSheetId="7">#REF!</definedName>
    <definedName name="Inflation_1996" localSheetId="9">#REF!</definedName>
    <definedName name="Inflation_1996" localSheetId="13">#REF!</definedName>
    <definedName name="Inflation_1996">'[17]FED G&amp;A Assumption Rates'!$B$6</definedName>
    <definedName name="Inflation_1997" localSheetId="2">#REF!</definedName>
    <definedName name="Inflation_1997" localSheetId="16">#REF!</definedName>
    <definedName name="Inflation_1997" localSheetId="7">#REF!</definedName>
    <definedName name="Inflation_1997" localSheetId="9">#REF!</definedName>
    <definedName name="Inflation_1997" localSheetId="13">#REF!</definedName>
    <definedName name="Inflation_1997">'[17]FED G&amp;A Assumption Rates'!$C$6</definedName>
    <definedName name="Inflation_1998" localSheetId="2">#REF!</definedName>
    <definedName name="Inflation_1998" localSheetId="16">#REF!</definedName>
    <definedName name="Inflation_1998" localSheetId="7">#REF!</definedName>
    <definedName name="Inflation_1998" localSheetId="9">#REF!</definedName>
    <definedName name="Inflation_1998" localSheetId="13">#REF!</definedName>
    <definedName name="Inflation_1998">'[17]FED G&amp;A Assumption Rates'!$D$6</definedName>
    <definedName name="Inflation_1999" localSheetId="2">#REF!</definedName>
    <definedName name="Inflation_1999" localSheetId="16">#REF!</definedName>
    <definedName name="Inflation_1999" localSheetId="7">#REF!</definedName>
    <definedName name="Inflation_1999" localSheetId="9">#REF!</definedName>
    <definedName name="Inflation_1999" localSheetId="13">#REF!</definedName>
    <definedName name="Inflation_1999">'[17]FED G&amp;A Assumption Rates'!$E$6</definedName>
    <definedName name="Inflation_2000" localSheetId="2">#REF!</definedName>
    <definedName name="Inflation_2000" localSheetId="16">#REF!</definedName>
    <definedName name="Inflation_2000" localSheetId="7">#REF!</definedName>
    <definedName name="Inflation_2000" localSheetId="9">#REF!</definedName>
    <definedName name="Inflation_2000" localSheetId="13">#REF!</definedName>
    <definedName name="Inflation_2000">'[17]FED G&amp;A Assumption Rates'!$F$6</definedName>
    <definedName name="initexp" localSheetId="17">#REF!</definedName>
    <definedName name="initexp" localSheetId="18">#REF!</definedName>
    <definedName name="initexp" localSheetId="19">#REF!</definedName>
    <definedName name="initexp" localSheetId="20">#REF!</definedName>
    <definedName name="initexp" localSheetId="21">#REF!</definedName>
    <definedName name="initexp" localSheetId="22">#REF!</definedName>
    <definedName name="initexp" localSheetId="7">#REF!</definedName>
    <definedName name="initexp" localSheetId="26">#REF!</definedName>
    <definedName name="initexp" localSheetId="27">#REF!</definedName>
    <definedName name="initexp" localSheetId="28">#REF!</definedName>
    <definedName name="initexp" localSheetId="29">#REF!</definedName>
    <definedName name="initexp" localSheetId="30">#REF!</definedName>
    <definedName name="initexp" localSheetId="31">#REF!</definedName>
    <definedName name="initexp">#REF!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20">#REF!</definedName>
    <definedName name="Initial_Cash_Flow_Quarter" localSheetId="21">#REF!</definedName>
    <definedName name="Initial_Cash_Flow_Quarter" localSheetId="22">#REF!</definedName>
    <definedName name="Initial_Cash_Flow_Quarter" localSheetId="7">#REF!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 localSheetId="30">#REF!</definedName>
    <definedName name="Initial_Cash_Flow_Quarter" localSheetId="31">#REF!</definedName>
    <definedName name="Initial_Cash_Flow_Quarter">#REF!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20">#REF!</definedName>
    <definedName name="Initial_Operating_Period_Working_Capital_Percentage" localSheetId="21">#REF!</definedName>
    <definedName name="Initial_Operating_Period_Working_Capital_Percentage" localSheetId="22">#REF!</definedName>
    <definedName name="Initial_Operating_Period_Working_Capital_Percentage" localSheetId="7">#REF!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 localSheetId="30">#REF!</definedName>
    <definedName name="Initial_Operating_Period_Working_Capital_Percentage" localSheetId="31">#REF!</definedName>
    <definedName name="Initial_Operating_Period_Working_Capital_Percentage">#REF!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 localSheetId="20">#REF!</definedName>
    <definedName name="Initial_Working_Capital_Calculation" localSheetId="21">#REF!</definedName>
    <definedName name="Initial_Working_Capital_Calculation" localSheetId="22">#REF!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 localSheetId="30">#REF!</definedName>
    <definedName name="Initial_Working_Capital_Calculation" localSheetId="31">#REF!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7">#REF!</definedName>
    <definedName name="Insurance_Cost_in_1999" localSheetId="18">#REF!</definedName>
    <definedName name="Insurance_Cost_in_1999" localSheetId="19">#REF!</definedName>
    <definedName name="Insurance_Cost_in_1999" localSheetId="20">#REF!</definedName>
    <definedName name="Insurance_Cost_in_1999" localSheetId="21">#REF!</definedName>
    <definedName name="Insurance_Cost_in_1999" localSheetId="22">#REF!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 localSheetId="30">#REF!</definedName>
    <definedName name="Insurance_Cost_in_1999" localSheetId="31">#REF!</definedName>
    <definedName name="Insurance_Cost_in_1999">#REF!</definedName>
    <definedName name="INT" localSheetId="17">#REF!</definedName>
    <definedName name="INT" localSheetId="18">#REF!</definedName>
    <definedName name="INT" localSheetId="19">#REF!</definedName>
    <definedName name="INT" localSheetId="20">#REF!</definedName>
    <definedName name="INT" localSheetId="21">#REF!</definedName>
    <definedName name="INT" localSheetId="22">#REF!</definedName>
    <definedName name="INT" localSheetId="26">#REF!</definedName>
    <definedName name="INT" localSheetId="27">#REF!</definedName>
    <definedName name="INT" localSheetId="28">#REF!</definedName>
    <definedName name="INT" localSheetId="29">#REF!</definedName>
    <definedName name="INT" localSheetId="30">#REF!</definedName>
    <definedName name="INT" localSheetId="31">#REF!</definedName>
    <definedName name="INT">#REF!</definedName>
    <definedName name="Interco2001" localSheetId="2">#REF!</definedName>
    <definedName name="Interco2001" localSheetId="16">#REF!</definedName>
    <definedName name="Interco2001" localSheetId="7">#REF!</definedName>
    <definedName name="Interco2001" localSheetId="9">#REF!</definedName>
    <definedName name="Interco2001" localSheetId="13">#REF!</definedName>
    <definedName name="Interco2001">[22]Assumptions!$B$12</definedName>
    <definedName name="Interco2002" localSheetId="2">#REF!</definedName>
    <definedName name="Interco2002" localSheetId="16">#REF!</definedName>
    <definedName name="Interco2002" localSheetId="7">#REF!</definedName>
    <definedName name="Interco2002" localSheetId="9">#REF!</definedName>
    <definedName name="Interco2002" localSheetId="13">#REF!</definedName>
    <definedName name="Interco2002">[22]Assumptions!$B$13</definedName>
    <definedName name="Interco2003" localSheetId="2">#REF!</definedName>
    <definedName name="Interco2003" localSheetId="16">#REF!</definedName>
    <definedName name="Interco2003" localSheetId="7">#REF!</definedName>
    <definedName name="Interco2003" localSheetId="9">#REF!</definedName>
    <definedName name="Interco2003" localSheetId="13">#REF!</definedName>
    <definedName name="Interco2003">[22]Assumptions!$B$14</definedName>
    <definedName name="Interco2004" localSheetId="2">#REF!</definedName>
    <definedName name="Interco2004" localSheetId="16">#REF!</definedName>
    <definedName name="Interco2004" localSheetId="7">#REF!</definedName>
    <definedName name="Interco2004" localSheetId="9">#REF!</definedName>
    <definedName name="Interco2004" localSheetId="13">#REF!</definedName>
    <definedName name="Interco2004">[22]Assumptions!$B$15</definedName>
    <definedName name="Interco2005" localSheetId="2">#REF!</definedName>
    <definedName name="Interco2005" localSheetId="16">#REF!</definedName>
    <definedName name="Interco2005" localSheetId="7">#REF!</definedName>
    <definedName name="Interco2005" localSheetId="9">#REF!</definedName>
    <definedName name="Interco2005" localSheetId="13">#REF!</definedName>
    <definedName name="Interco2005">[22]Assumptions!$B$16</definedName>
    <definedName name="Interco2006" localSheetId="2">#REF!</definedName>
    <definedName name="Interco2006" localSheetId="16">#REF!</definedName>
    <definedName name="Interco2006" localSheetId="7">#REF!</definedName>
    <definedName name="Interco2006" localSheetId="9">#REF!</definedName>
    <definedName name="Interco2006" localSheetId="13">#REF!</definedName>
    <definedName name="Interco2006">[22]Assumptions!$B$17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7">#REF!</definedName>
    <definedName name="ISO_Fees_Base_Year" localSheetId="18">#REF!</definedName>
    <definedName name="ISO_Fees_Base_Year" localSheetId="19">#REF!</definedName>
    <definedName name="ISO_Fees_Base_Year" localSheetId="20">#REF!</definedName>
    <definedName name="ISO_Fees_Base_Year" localSheetId="21">#REF!</definedName>
    <definedName name="ISO_Fees_Base_Year" localSheetId="22">#REF!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 localSheetId="30">#REF!</definedName>
    <definedName name="ISO_Fees_Base_Year" localSheetId="31">#REF!</definedName>
    <definedName name="ISO_Fees_Base_Year">#REF!</definedName>
    <definedName name="ISO_Fees_Input" localSheetId="17">#REF!</definedName>
    <definedName name="ISO_Fees_Input" localSheetId="18">#REF!</definedName>
    <definedName name="ISO_Fees_Input" localSheetId="19">#REF!</definedName>
    <definedName name="ISO_Fees_Input" localSheetId="20">#REF!</definedName>
    <definedName name="ISO_Fees_Input" localSheetId="21">#REF!</definedName>
    <definedName name="ISO_Fees_Input" localSheetId="22">#REF!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 localSheetId="30">#REF!</definedName>
    <definedName name="ISO_Fees_Input" localSheetId="31">#REF!</definedName>
    <definedName name="ISO_Fees_Input">#REF!</definedName>
    <definedName name="istat" localSheetId="17">#REF!</definedName>
    <definedName name="istat" localSheetId="18">#REF!</definedName>
    <definedName name="istat" localSheetId="19">#REF!</definedName>
    <definedName name="istat" localSheetId="20">#REF!</definedName>
    <definedName name="istat" localSheetId="21">#REF!</definedName>
    <definedName name="istat" localSheetId="22">#REF!</definedName>
    <definedName name="istat" localSheetId="26">#REF!</definedName>
    <definedName name="istat" localSheetId="27">#REF!</definedName>
    <definedName name="istat" localSheetId="28">#REF!</definedName>
    <definedName name="istat" localSheetId="29">#REF!</definedName>
    <definedName name="istat" localSheetId="30">#REF!</definedName>
    <definedName name="istat" localSheetId="31">#REF!</definedName>
    <definedName name="istat">#REF!</definedName>
    <definedName name="JANBS" localSheetId="17">#REF!</definedName>
    <definedName name="JANBS" localSheetId="18">#REF!</definedName>
    <definedName name="JANBS" localSheetId="19">#REF!</definedName>
    <definedName name="JANBS" localSheetId="20">#REF!</definedName>
    <definedName name="JANBS" localSheetId="21">#REF!</definedName>
    <definedName name="JANBS" localSheetId="22">#REF!</definedName>
    <definedName name="JANBS" localSheetId="26">#REF!</definedName>
    <definedName name="JANBS" localSheetId="27">#REF!</definedName>
    <definedName name="JANBS" localSheetId="28">#REF!</definedName>
    <definedName name="JANBS" localSheetId="29">#REF!</definedName>
    <definedName name="JANBS" localSheetId="30">#REF!</definedName>
    <definedName name="JANBS" localSheetId="31">#REF!</definedName>
    <definedName name="JANBS">#REF!</definedName>
    <definedName name="JE" localSheetId="17">#REF!</definedName>
    <definedName name="JE" localSheetId="18">#REF!</definedName>
    <definedName name="JE" localSheetId="19">#REF!</definedName>
    <definedName name="JE" localSheetId="20">#REF!</definedName>
    <definedName name="JE" localSheetId="21">#REF!</definedName>
    <definedName name="JE" localSheetId="22">#REF!</definedName>
    <definedName name="JE" localSheetId="26">#REF!</definedName>
    <definedName name="JE" localSheetId="27">#REF!</definedName>
    <definedName name="JE" localSheetId="28">#REF!</definedName>
    <definedName name="JE" localSheetId="29">#REF!</definedName>
    <definedName name="JE" localSheetId="30">#REF!</definedName>
    <definedName name="JE" localSheetId="31">#REF!</definedName>
    <definedName name="JE">#REF!</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2" hidden="1">{"Page_1",#N/A,FALSE,"BAD4Q98";"Page_2",#N/A,FALSE,"BAD4Q98";"Page_3",#N/A,FALSE,"BAD4Q98";"Page_4",#N/A,FALSE,"BAD4Q98";"Page_5",#N/A,FALSE,"BAD4Q98";"Page_6",#N/A,FALSE,"BAD4Q98";"Input_1",#N/A,FALSE,"BAD4Q98";"Input_2",#N/A,FALSE,"BAD4Q98"}</definedName>
    <definedName name="jkhhkl" localSheetId="23" hidden="1">{"Page_1",#N/A,FALSE,"BAD4Q98";"Page_2",#N/A,FALSE,"BAD4Q98";"Page_3",#N/A,FALSE,"BAD4Q98";"Page_4",#N/A,FALSE,"BAD4Q98";"Page_5",#N/A,FALSE,"BAD4Q98";"Page_6",#N/A,FALSE,"BAD4Q98";"Input_1",#N/A,FALSE,"BAD4Q98";"Input_2",#N/A,FALSE,"BAD4Q98"}</definedName>
    <definedName name="jkhhkl" localSheetId="2"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3"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7" hidden="1">{"Page_1",#N/A,FALSE,"BAD4Q98";"Page_2",#N/A,FALSE,"BAD4Q98";"Page_3",#N/A,FALSE,"BAD4Q98";"Page_4",#N/A,FALSE,"BAD4Q98";"Page_5",#N/A,FALSE,"BAD4Q98";"Page_6",#N/A,FALSE,"BAD4Q98";"Input_1",#N/A,FALSE,"BAD4Q98";"Input_2",#N/A,FALSE,"BAD4Q98"}</definedName>
    <definedName name="jkhhkl" localSheetId="9" hidden="1">{"Page_1",#N/A,FALSE,"BAD4Q98";"Page_2",#N/A,FALSE,"BAD4Q98";"Page_3",#N/A,FALSE,"BAD4Q98";"Page_4",#N/A,FALSE,"BAD4Q98";"Page_5",#N/A,FALSE,"BAD4Q98";"Page_6",#N/A,FALSE,"BAD4Q98";"Input_1",#N/A,FALSE,"BAD4Q98";"Input_2",#N/A,FALSE,"BAD4Q98"}</definedName>
    <definedName name="jkhhkl" localSheetId="13" hidden="1">{"Page_1",#N/A,FALSE,"BAD4Q98";"Page_2",#N/A,FALSE,"BAD4Q98";"Page_3",#N/A,FALSE,"BAD4Q98";"Page_4",#N/A,FALSE,"BAD4Q98";"Page_5",#N/A,FALSE,"BAD4Q98";"Page_6",#N/A,FALSE,"BAD4Q98";"Input_1",#N/A,FALSE,"BAD4Q98";"Input_2",#N/A,FALSE,"BAD4Q98"}</definedName>
    <definedName name="jkhhkl" localSheetId="15"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khhkl" localSheetId="30" hidden="1">{"Page_1",#N/A,FALSE,"BAD4Q98";"Page_2",#N/A,FALSE,"BAD4Q98";"Page_3",#N/A,FALSE,"BAD4Q98";"Page_4",#N/A,FALSE,"BAD4Q98";"Page_5",#N/A,FALSE,"BAD4Q98";"Page_6",#N/A,FALSE,"BAD4Q98";"Input_1",#N/A,FALSE,"BAD4Q98";"Input_2",#N/A,FALSE,"BAD4Q98"}</definedName>
    <definedName name="jkhhkl" localSheetId="31"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21" hidden="1">{"2002Frcst","06Month",FALSE,"Frcst Format 2002"}</definedName>
    <definedName name="July2007" localSheetId="22" hidden="1">{"2002Frcst","06Month",FALSE,"Frcst Format 2002"}</definedName>
    <definedName name="July2007" localSheetId="23" hidden="1">{"2002Frcst","06Month",FALSE,"Frcst Format 2002"}</definedName>
    <definedName name="July2007" localSheetId="2" hidden="1">{"2002Frcst","06Month",FALSE,"Frcst Format 2002"}</definedName>
    <definedName name="July2007" localSheetId="16" hidden="1">{"2002Frcst","06Month",FALSE,"Frcst Format 2002"}</definedName>
    <definedName name="July2007" localSheetId="3" hidden="1">{"2002Frcst","06Month",FALSE,"Frcst Format 2002"}</definedName>
    <definedName name="July2007" localSheetId="4" hidden="1">{"2002Frcst","06Month",FALSE,"Frcst Format 2002"}</definedName>
    <definedName name="July2007" localSheetId="7" hidden="1">{"2002Frcst","06Month",FALSE,"Frcst Format 2002"}</definedName>
    <definedName name="July2007" localSheetId="9" hidden="1">{"2002Frcst","06Month",FALSE,"Frcst Format 2002"}</definedName>
    <definedName name="July2007" localSheetId="13" hidden="1">{"2002Frcst","06Month",FALSE,"Frcst Format 2002"}</definedName>
    <definedName name="July2007" localSheetId="15"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ly2007" localSheetId="30" hidden="1">{"2002Frcst","06Month",FALSE,"Frcst Format 2002"}</definedName>
    <definedName name="July2007" localSheetId="31" hidden="1">{"2002Frcst","06Month",FALSE,"Frcst Format 2002"}</definedName>
    <definedName name="July2007" hidden="1">{"2002Frcst","06Month",FALSE,"Frcst Format 2002"}</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2" hidden="1">{"Page_1",#N/A,FALSE,"BAD4Q98";"Page_2",#N/A,FALSE,"BAD4Q98";"Page_3",#N/A,FALSE,"BAD4Q98";"Page_4",#N/A,FALSE,"BAD4Q98";"Page_5",#N/A,FALSE,"BAD4Q98";"Page_6",#N/A,FALSE,"BAD4Q98";"Input_1",#N/A,FALSE,"BAD4Q98";"Input_2",#N/A,FALSE,"BAD4Q98"}</definedName>
    <definedName name="June" localSheetId="23" hidden="1">{"Page_1",#N/A,FALSE,"BAD4Q98";"Page_2",#N/A,FALSE,"BAD4Q98";"Page_3",#N/A,FALSE,"BAD4Q98";"Page_4",#N/A,FALSE,"BAD4Q98";"Page_5",#N/A,FALSE,"BAD4Q98";"Page_6",#N/A,FALSE,"BAD4Q98";"Input_1",#N/A,FALSE,"BAD4Q98";"Input_2",#N/A,FALSE,"BAD4Q98"}</definedName>
    <definedName name="June" localSheetId="2"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3"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7" hidden="1">{"Page_1",#N/A,FALSE,"BAD4Q98";"Page_2",#N/A,FALSE,"BAD4Q98";"Page_3",#N/A,FALSE,"BAD4Q98";"Page_4",#N/A,FALSE,"BAD4Q98";"Page_5",#N/A,FALSE,"BAD4Q98";"Page_6",#N/A,FALSE,"BAD4Q98";"Input_1",#N/A,FALSE,"BAD4Q98";"Input_2",#N/A,FALSE,"BAD4Q98"}</definedName>
    <definedName name="June" localSheetId="9" hidden="1">{"Page_1",#N/A,FALSE,"BAD4Q98";"Page_2",#N/A,FALSE,"BAD4Q98";"Page_3",#N/A,FALSE,"BAD4Q98";"Page_4",#N/A,FALSE,"BAD4Q98";"Page_5",#N/A,FALSE,"BAD4Q98";"Page_6",#N/A,FALSE,"BAD4Q98";"Input_1",#N/A,FALSE,"BAD4Q98";"Input_2",#N/A,FALSE,"BAD4Q98"}</definedName>
    <definedName name="June" localSheetId="13" hidden="1">{"Page_1",#N/A,FALSE,"BAD4Q98";"Page_2",#N/A,FALSE,"BAD4Q98";"Page_3",#N/A,FALSE,"BAD4Q98";"Page_4",#N/A,FALSE,"BAD4Q98";"Page_5",#N/A,FALSE,"BAD4Q98";"Page_6",#N/A,FALSE,"BAD4Q98";"Input_1",#N/A,FALSE,"BAD4Q98";"Input_2",#N/A,FALSE,"BAD4Q98"}</definedName>
    <definedName name="June" localSheetId="15"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ne" localSheetId="30" hidden="1">{"Page_1",#N/A,FALSE,"BAD4Q98";"Page_2",#N/A,FALSE,"BAD4Q98";"Page_3",#N/A,FALSE,"BAD4Q98";"Page_4",#N/A,FALSE,"BAD4Q98";"Page_5",#N/A,FALSE,"BAD4Q98";"Page_6",#N/A,FALSE,"BAD4Q98";"Input_1",#N/A,FALSE,"BAD4Q98";"Input_2",#N/A,FALSE,"BAD4Q98"}</definedName>
    <definedName name="June" localSheetId="31"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7" hidden="1">#REF!</definedName>
    <definedName name="jutf" localSheetId="18" hidden="1">#REF!</definedName>
    <definedName name="jutf" localSheetId="19" hidden="1">#REF!</definedName>
    <definedName name="jutf" localSheetId="20" hidden="1">#REF!</definedName>
    <definedName name="jutf" localSheetId="21" hidden="1">#REF!</definedName>
    <definedName name="jutf" localSheetId="22" hidden="1">#REF!</definedName>
    <definedName name="jutf" localSheetId="26" hidden="1">#REF!</definedName>
    <definedName name="jutf" localSheetId="27" hidden="1">#REF!</definedName>
    <definedName name="jutf" localSheetId="28" hidden="1">#REF!</definedName>
    <definedName name="jutf" localSheetId="29" hidden="1">#REF!</definedName>
    <definedName name="jutf" localSheetId="30" hidden="1">#REF!</definedName>
    <definedName name="jutf" localSheetId="31" hidden="1">#REF!</definedName>
    <definedName name="jutf"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20" hidden="1">#REF!</definedName>
    <definedName name="JWSActualDiscBonus2006" localSheetId="21" hidden="1">#REF!</definedName>
    <definedName name="JWSActualDiscBonus2006" localSheetId="22"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localSheetId="30" hidden="1">#REF!</definedName>
    <definedName name="JWSActualDiscBonus2006" localSheetId="31" hidden="1">#REF!</definedName>
    <definedName name="JWSActualDiscBonus2006" hidden="1">#REF!</definedName>
    <definedName name="JWSBase2005" localSheetId="17" hidden="1">#REF!</definedName>
    <definedName name="JWSBase2005" localSheetId="18" hidden="1">#REF!</definedName>
    <definedName name="JWSBase2005" localSheetId="19" hidden="1">#REF!</definedName>
    <definedName name="JWSBase2005" localSheetId="20" hidden="1">#REF!</definedName>
    <definedName name="JWSBase2005" localSheetId="21" hidden="1">#REF!</definedName>
    <definedName name="JWSBase2005" localSheetId="22"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localSheetId="30" hidden="1">#REF!</definedName>
    <definedName name="JWSBase2005" localSheetId="31" hidden="1">#REF!</definedName>
    <definedName name="JWSBase2005" hidden="1">#REF!</definedName>
    <definedName name="JWSBase2006" localSheetId="17" hidden="1">#REF!</definedName>
    <definedName name="JWSBase2006" localSheetId="18" hidden="1">#REF!</definedName>
    <definedName name="JWSBase2006" localSheetId="19" hidden="1">#REF!</definedName>
    <definedName name="JWSBase2006" localSheetId="20" hidden="1">#REF!</definedName>
    <definedName name="JWSBase2006" localSheetId="21" hidden="1">#REF!</definedName>
    <definedName name="JWSBase2006" localSheetId="22"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localSheetId="30" hidden="1">#REF!</definedName>
    <definedName name="JWSBase2006" localSheetId="31" hidden="1">#REF!</definedName>
    <definedName name="JWSBase2006" hidden="1">#REF!</definedName>
    <definedName name="JWSBase2007" localSheetId="17" hidden="1">#REF!</definedName>
    <definedName name="JWSBase2007" localSheetId="18" hidden="1">#REF!</definedName>
    <definedName name="JWSBase2007" localSheetId="19" hidden="1">#REF!</definedName>
    <definedName name="JWSBase2007" localSheetId="20" hidden="1">#REF!</definedName>
    <definedName name="JWSBase2007" localSheetId="21" hidden="1">#REF!</definedName>
    <definedName name="JWSBase2007" localSheetId="22"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localSheetId="30" hidden="1">#REF!</definedName>
    <definedName name="JWSBase2007" localSheetId="31" hidden="1">#REF!</definedName>
    <definedName name="JWSBase2007" hidden="1">#REF!</definedName>
    <definedName name="JWSBonusPool" localSheetId="17" hidden="1">#REF!</definedName>
    <definedName name="JWSBonusPool" localSheetId="18" hidden="1">#REF!</definedName>
    <definedName name="JWSBonusPool" localSheetId="19" hidden="1">#REF!</definedName>
    <definedName name="JWSBonusPool" localSheetId="20" hidden="1">#REF!</definedName>
    <definedName name="JWSBonusPool" localSheetId="21" hidden="1">#REF!</definedName>
    <definedName name="JWSBonusPool" localSheetId="22"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localSheetId="30" hidden="1">#REF!</definedName>
    <definedName name="JWSBonusPool" localSheetId="31" hidden="1">#REF!</definedName>
    <definedName name="JWSBonusPool"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localSheetId="20" hidden="1">#REF!</definedName>
    <definedName name="JWSBonusReceived2006" localSheetId="21" hidden="1">#REF!</definedName>
    <definedName name="JWSBonusReceived2006" localSheetId="22"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localSheetId="30" hidden="1">#REF!</definedName>
    <definedName name="JWSBonusReceived2006" localSheetId="31" hidden="1">#REF!</definedName>
    <definedName name="JWSBonusReceived2006" hidden="1">#REF!</definedName>
    <definedName name="JWSBonusSacr2006" localSheetId="17" hidden="1">#REF!</definedName>
    <definedName name="JWSBonusSacr2006" localSheetId="18" hidden="1">#REF!</definedName>
    <definedName name="JWSBonusSacr2006" localSheetId="19" hidden="1">#REF!</definedName>
    <definedName name="JWSBonusSacr2006" localSheetId="20" hidden="1">#REF!</definedName>
    <definedName name="JWSBonusSacr2006" localSheetId="21" hidden="1">#REF!</definedName>
    <definedName name="JWSBonusSacr2006" localSheetId="22"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localSheetId="30" hidden="1">#REF!</definedName>
    <definedName name="JWSBonusSacr2006" localSheetId="31" hidden="1">#REF!</definedName>
    <definedName name="JWSBonusSacr2006" hidden="1">#REF!</definedName>
    <definedName name="JWSBusinessArea" localSheetId="17" hidden="1">#REF!</definedName>
    <definedName name="JWSBusinessArea" localSheetId="18" hidden="1">#REF!</definedName>
    <definedName name="JWSBusinessArea" localSheetId="19" hidden="1">#REF!</definedName>
    <definedName name="JWSBusinessArea" localSheetId="20" hidden="1">#REF!</definedName>
    <definedName name="JWSBusinessArea" localSheetId="21" hidden="1">#REF!</definedName>
    <definedName name="JWSBusinessArea" localSheetId="22"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localSheetId="30" hidden="1">#REF!</definedName>
    <definedName name="JWSBusinessArea" localSheetId="31" hidden="1">#REF!</definedName>
    <definedName name="JWSBusinessArea" hidden="1">#REF!</definedName>
    <definedName name="JWSCostCentre" localSheetId="17" hidden="1">#REF!</definedName>
    <definedName name="JWSCostCentre" localSheetId="18" hidden="1">#REF!</definedName>
    <definedName name="JWSCostCentre" localSheetId="19" hidden="1">#REF!</definedName>
    <definedName name="JWSCostCentre" localSheetId="20" hidden="1">#REF!</definedName>
    <definedName name="JWSCostCentre" localSheetId="21" hidden="1">#REF!</definedName>
    <definedName name="JWSCostCentre" localSheetId="22"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localSheetId="30" hidden="1">#REF!</definedName>
    <definedName name="JWSCostCentre" localSheetId="31" hidden="1">#REF!</definedName>
    <definedName name="JWSCostCentre" hidden="1">#REF!</definedName>
    <definedName name="JWSCountry" localSheetId="17" hidden="1">#REF!</definedName>
    <definedName name="JWSCountry" localSheetId="18" hidden="1">#REF!</definedName>
    <definedName name="JWSCountry" localSheetId="19" hidden="1">#REF!</definedName>
    <definedName name="JWSCountry" localSheetId="20" hidden="1">#REF!</definedName>
    <definedName name="JWSCountry" localSheetId="21" hidden="1">#REF!</definedName>
    <definedName name="JWSCountry" localSheetId="22"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localSheetId="30" hidden="1">#REF!</definedName>
    <definedName name="JWSCountry" localSheetId="31" hidden="1">#REF!</definedName>
    <definedName name="JWSCountry" hidden="1">#REF!</definedName>
    <definedName name="JWSCurrency" localSheetId="17" hidden="1">#REF!</definedName>
    <definedName name="JWSCurrency" localSheetId="18" hidden="1">#REF!</definedName>
    <definedName name="JWSCurrency" localSheetId="19" hidden="1">#REF!</definedName>
    <definedName name="JWSCurrency" localSheetId="20" hidden="1">#REF!</definedName>
    <definedName name="JWSCurrency" localSheetId="21" hidden="1">#REF!</definedName>
    <definedName name="JWSCurrency" localSheetId="22"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localSheetId="30" hidden="1">#REF!</definedName>
    <definedName name="JWSCurrency" localSheetId="31" hidden="1">#REF!</definedName>
    <definedName name="JWSCurrency" hidden="1">#REF!</definedName>
    <definedName name="JWSDataArea" localSheetId="17" hidden="1">#REF!</definedName>
    <definedName name="JWSDataArea" localSheetId="18" hidden="1">#REF!</definedName>
    <definedName name="JWSDataArea" localSheetId="19" hidden="1">#REF!</definedName>
    <definedName name="JWSDataArea" localSheetId="20" hidden="1">#REF!</definedName>
    <definedName name="JWSDataArea" localSheetId="21" hidden="1">#REF!</definedName>
    <definedName name="JWSDataArea" localSheetId="22"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localSheetId="30" hidden="1">#REF!</definedName>
    <definedName name="JWSDataArea" localSheetId="31" hidden="1">#REF!</definedName>
    <definedName name="JWSDataArea" hidden="1">#REF!</definedName>
    <definedName name="JWSDepartment" localSheetId="17" hidden="1">#REF!</definedName>
    <definedName name="JWSDepartment" localSheetId="18" hidden="1">#REF!</definedName>
    <definedName name="JWSDepartment" localSheetId="19" hidden="1">#REF!</definedName>
    <definedName name="JWSDepartment" localSheetId="20" hidden="1">#REF!</definedName>
    <definedName name="JWSDepartment" localSheetId="21" hidden="1">#REF!</definedName>
    <definedName name="JWSDepartment" localSheetId="22"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localSheetId="30" hidden="1">#REF!</definedName>
    <definedName name="JWSDepartment" localSheetId="31" hidden="1">#REF!</definedName>
    <definedName name="JWSDepartment" hidden="1">#REF!</definedName>
    <definedName name="JWSDiscBonus2006" localSheetId="17" hidden="1">#REF!</definedName>
    <definedName name="JWSDiscBonus2006" localSheetId="18" hidden="1">#REF!</definedName>
    <definedName name="JWSDiscBonus2006" localSheetId="19" hidden="1">#REF!</definedName>
    <definedName name="JWSDiscBonus2006" localSheetId="20" hidden="1">#REF!</definedName>
    <definedName name="JWSDiscBonus2006" localSheetId="21" hidden="1">#REF!</definedName>
    <definedName name="JWSDiscBonus2006" localSheetId="22"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localSheetId="30" hidden="1">#REF!</definedName>
    <definedName name="JWSDiscBonus2006" localSheetId="31" hidden="1">#REF!</definedName>
    <definedName name="JWSDiscBonus2006" hidden="1">#REF!</definedName>
    <definedName name="JWSEmpID" localSheetId="17" hidden="1">#REF!</definedName>
    <definedName name="JWSEmpID" localSheetId="18" hidden="1">#REF!</definedName>
    <definedName name="JWSEmpID" localSheetId="19" hidden="1">#REF!</definedName>
    <definedName name="JWSEmpID" localSheetId="20" hidden="1">#REF!</definedName>
    <definedName name="JWSEmpID" localSheetId="21" hidden="1">#REF!</definedName>
    <definedName name="JWSEmpID" localSheetId="22"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localSheetId="30" hidden="1">#REF!</definedName>
    <definedName name="JWSEmpID" localSheetId="31" hidden="1">#REF!</definedName>
    <definedName name="JWSEmpID" hidden="1">#REF!</definedName>
    <definedName name="JWSEmpName" localSheetId="17" hidden="1">#REF!</definedName>
    <definedName name="JWSEmpName" localSheetId="18" hidden="1">#REF!</definedName>
    <definedName name="JWSEmpName" localSheetId="19" hidden="1">#REF!</definedName>
    <definedName name="JWSEmpName" localSheetId="20" hidden="1">#REF!</definedName>
    <definedName name="JWSEmpName" localSheetId="21" hidden="1">#REF!</definedName>
    <definedName name="JWSEmpName" localSheetId="22"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localSheetId="30" hidden="1">#REF!</definedName>
    <definedName name="JWSEmpName" localSheetId="31" hidden="1">#REF!</definedName>
    <definedName name="JWSEmpName" hidden="1">#REF!</definedName>
    <definedName name="JWSFTE" localSheetId="17" hidden="1">#REF!</definedName>
    <definedName name="JWSFTE" localSheetId="18" hidden="1">#REF!</definedName>
    <definedName name="JWSFTE" localSheetId="19" hidden="1">#REF!</definedName>
    <definedName name="JWSFTE" localSheetId="20" hidden="1">#REF!</definedName>
    <definedName name="JWSFTE" localSheetId="21" hidden="1">#REF!</definedName>
    <definedName name="JWSFTE" localSheetId="22"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localSheetId="30" hidden="1">#REF!</definedName>
    <definedName name="JWSFTE" localSheetId="31" hidden="1">#REF!</definedName>
    <definedName name="JWSFTE" hidden="1">#REF!</definedName>
    <definedName name="JWSG1_Base_M" localSheetId="17" hidden="1">#REF!</definedName>
    <definedName name="JWSG1_Base_M" localSheetId="18" hidden="1">#REF!</definedName>
    <definedName name="JWSG1_Base_M" localSheetId="19" hidden="1">#REF!</definedName>
    <definedName name="JWSG1_Base_M" localSheetId="20" hidden="1">#REF!</definedName>
    <definedName name="JWSG1_Base_M" localSheetId="21" hidden="1">#REF!</definedName>
    <definedName name="JWSG1_Base_M" localSheetId="22"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localSheetId="30" hidden="1">#REF!</definedName>
    <definedName name="JWSG1_Base_M" localSheetId="31" hidden="1">#REF!</definedName>
    <definedName name="JWSG1_Base_M" hidden="1">#REF!</definedName>
    <definedName name="JWSG1_Base_UQ" localSheetId="17" hidden="1">#REF!</definedName>
    <definedName name="JWSG1_Base_UQ" localSheetId="18" hidden="1">#REF!</definedName>
    <definedName name="JWSG1_Base_UQ" localSheetId="19" hidden="1">#REF!</definedName>
    <definedName name="JWSG1_Base_UQ" localSheetId="20" hidden="1">#REF!</definedName>
    <definedName name="JWSG1_Base_UQ" localSheetId="21" hidden="1">#REF!</definedName>
    <definedName name="JWSG1_Base_UQ" localSheetId="22"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localSheetId="30" hidden="1">#REF!</definedName>
    <definedName name="JWSG1_Base_UQ" localSheetId="31" hidden="1">#REF!</definedName>
    <definedName name="JWSG1_Base_UQ" hidden="1">#REF!</definedName>
    <definedName name="JWSG1_JobCode" localSheetId="17" hidden="1">#REF!</definedName>
    <definedName name="JWSG1_JobCode" localSheetId="18" hidden="1">#REF!</definedName>
    <definedName name="JWSG1_JobCode" localSheetId="19" hidden="1">#REF!</definedName>
    <definedName name="JWSG1_JobCode" localSheetId="20" hidden="1">#REF!</definedName>
    <definedName name="JWSG1_JobCode" localSheetId="21" hidden="1">#REF!</definedName>
    <definedName name="JWSG1_JobCode" localSheetId="22"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localSheetId="30" hidden="1">#REF!</definedName>
    <definedName name="JWSG1_JobCode" localSheetId="31" hidden="1">#REF!</definedName>
    <definedName name="JWSG1_JobCode" hidden="1">#REF!</definedName>
    <definedName name="JWSG1_MarketDesc" localSheetId="17" hidden="1">#REF!</definedName>
    <definedName name="JWSG1_MarketDesc" localSheetId="18" hidden="1">#REF!</definedName>
    <definedName name="JWSG1_MarketDesc" localSheetId="19" hidden="1">#REF!</definedName>
    <definedName name="JWSG1_MarketDesc" localSheetId="20" hidden="1">#REF!</definedName>
    <definedName name="JWSG1_MarketDesc" localSheetId="21" hidden="1">#REF!</definedName>
    <definedName name="JWSG1_MarketDesc" localSheetId="22"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localSheetId="30" hidden="1">#REF!</definedName>
    <definedName name="JWSG1_MarketDesc" localSheetId="31" hidden="1">#REF!</definedName>
    <definedName name="JWSG1_MarketDesc" hidden="1">#REF!</definedName>
    <definedName name="JWSG1_SurveyCode" localSheetId="17" hidden="1">#REF!</definedName>
    <definedName name="JWSG1_SurveyCode" localSheetId="18" hidden="1">#REF!</definedName>
    <definedName name="JWSG1_SurveyCode" localSheetId="19" hidden="1">#REF!</definedName>
    <definedName name="JWSG1_SurveyCode" localSheetId="20" hidden="1">#REF!</definedName>
    <definedName name="JWSG1_SurveyCode" localSheetId="21" hidden="1">#REF!</definedName>
    <definedName name="JWSG1_SurveyCode" localSheetId="22"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localSheetId="30" hidden="1">#REF!</definedName>
    <definedName name="JWSG1_SurveyCode" localSheetId="31" hidden="1">#REF!</definedName>
    <definedName name="JWSG1_SurveyCode" hidden="1">#REF!</definedName>
    <definedName name="JWSG1_TotalComp_M" localSheetId="17" hidden="1">#REF!</definedName>
    <definedName name="JWSG1_TotalComp_M" localSheetId="18" hidden="1">#REF!</definedName>
    <definedName name="JWSG1_TotalComp_M" localSheetId="19" hidden="1">#REF!</definedName>
    <definedName name="JWSG1_TotalComp_M" localSheetId="20" hidden="1">#REF!</definedName>
    <definedName name="JWSG1_TotalComp_M" localSheetId="21" hidden="1">#REF!</definedName>
    <definedName name="JWSG1_TotalComp_M" localSheetId="22"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localSheetId="30" hidden="1">#REF!</definedName>
    <definedName name="JWSG1_TotalComp_M" localSheetId="31" hidden="1">#REF!</definedName>
    <definedName name="JWSG1_TotalComp_M" hidden="1">#REF!</definedName>
    <definedName name="JWSG1_TotalComp_UQ" localSheetId="17" hidden="1">#REF!</definedName>
    <definedName name="JWSG1_TotalComp_UQ" localSheetId="18" hidden="1">#REF!</definedName>
    <definedName name="JWSG1_TotalComp_UQ" localSheetId="19" hidden="1">#REF!</definedName>
    <definedName name="JWSG1_TotalComp_UQ" localSheetId="20" hidden="1">#REF!</definedName>
    <definedName name="JWSG1_TotalComp_UQ" localSheetId="21" hidden="1">#REF!</definedName>
    <definedName name="JWSG1_TotalComp_UQ" localSheetId="22"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localSheetId="30" hidden="1">#REF!</definedName>
    <definedName name="JWSG1_TotalComp_UQ" localSheetId="31" hidden="1">#REF!</definedName>
    <definedName name="JWSG1_TotalComp_UQ" hidden="1">#REF!</definedName>
    <definedName name="JWSG2_Base_M" localSheetId="17" hidden="1">#REF!</definedName>
    <definedName name="JWSG2_Base_M" localSheetId="18" hidden="1">#REF!</definedName>
    <definedName name="JWSG2_Base_M" localSheetId="19" hidden="1">#REF!</definedName>
    <definedName name="JWSG2_Base_M" localSheetId="20" hidden="1">#REF!</definedName>
    <definedName name="JWSG2_Base_M" localSheetId="21" hidden="1">#REF!</definedName>
    <definedName name="JWSG2_Base_M" localSheetId="22"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localSheetId="30" hidden="1">#REF!</definedName>
    <definedName name="JWSG2_Base_M" localSheetId="31" hidden="1">#REF!</definedName>
    <definedName name="JWSG2_Base_M" hidden="1">#REF!</definedName>
    <definedName name="JWSG2_Base_UQ" localSheetId="17" hidden="1">#REF!</definedName>
    <definedName name="JWSG2_Base_UQ" localSheetId="18" hidden="1">#REF!</definedName>
    <definedName name="JWSG2_Base_UQ" localSheetId="19" hidden="1">#REF!</definedName>
    <definedName name="JWSG2_Base_UQ" localSheetId="20" hidden="1">#REF!</definedName>
    <definedName name="JWSG2_Base_UQ" localSheetId="21" hidden="1">#REF!</definedName>
    <definedName name="JWSG2_Base_UQ" localSheetId="22"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localSheetId="30" hidden="1">#REF!</definedName>
    <definedName name="JWSG2_Base_UQ" localSheetId="31" hidden="1">#REF!</definedName>
    <definedName name="JWSG2_Base_UQ" hidden="1">#REF!</definedName>
    <definedName name="JWSG2_JobCode" localSheetId="17" hidden="1">#REF!</definedName>
    <definedName name="JWSG2_JobCode" localSheetId="18" hidden="1">#REF!</definedName>
    <definedName name="JWSG2_JobCode" localSheetId="19" hidden="1">#REF!</definedName>
    <definedName name="JWSG2_JobCode" localSheetId="20" hidden="1">#REF!</definedName>
    <definedName name="JWSG2_JobCode" localSheetId="21" hidden="1">#REF!</definedName>
    <definedName name="JWSG2_JobCode" localSheetId="22"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localSheetId="30" hidden="1">#REF!</definedName>
    <definedName name="JWSG2_JobCode" localSheetId="31" hidden="1">#REF!</definedName>
    <definedName name="JWSG2_JobCode" hidden="1">#REF!</definedName>
    <definedName name="JWSG2_MarketDesc" localSheetId="17" hidden="1">#REF!</definedName>
    <definedName name="JWSG2_MarketDesc" localSheetId="18" hidden="1">#REF!</definedName>
    <definedName name="JWSG2_MarketDesc" localSheetId="19" hidden="1">#REF!</definedName>
    <definedName name="JWSG2_MarketDesc" localSheetId="20" hidden="1">#REF!</definedName>
    <definedName name="JWSG2_MarketDesc" localSheetId="21" hidden="1">#REF!</definedName>
    <definedName name="JWSG2_MarketDesc" localSheetId="22"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localSheetId="30" hidden="1">#REF!</definedName>
    <definedName name="JWSG2_MarketDesc" localSheetId="31" hidden="1">#REF!</definedName>
    <definedName name="JWSG2_MarketDesc" hidden="1">#REF!</definedName>
    <definedName name="JWSG2_SurveyCode" localSheetId="17" hidden="1">#REF!</definedName>
    <definedName name="JWSG2_SurveyCode" localSheetId="18" hidden="1">#REF!</definedName>
    <definedName name="JWSG2_SurveyCode" localSheetId="19" hidden="1">#REF!</definedName>
    <definedName name="JWSG2_SurveyCode" localSheetId="20" hidden="1">#REF!</definedName>
    <definedName name="JWSG2_SurveyCode" localSheetId="21" hidden="1">#REF!</definedName>
    <definedName name="JWSG2_SurveyCode" localSheetId="22"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localSheetId="30" hidden="1">#REF!</definedName>
    <definedName name="JWSG2_SurveyCode" localSheetId="31" hidden="1">#REF!</definedName>
    <definedName name="JWSG2_SurveyCode" hidden="1">#REF!</definedName>
    <definedName name="JWSG2_TotalComp_M" localSheetId="17" hidden="1">#REF!</definedName>
    <definedName name="JWSG2_TotalComp_M" localSheetId="18" hidden="1">#REF!</definedName>
    <definedName name="JWSG2_TotalComp_M" localSheetId="19" hidden="1">#REF!</definedName>
    <definedName name="JWSG2_TotalComp_M" localSheetId="20" hidden="1">#REF!</definedName>
    <definedName name="JWSG2_TotalComp_M" localSheetId="21" hidden="1">#REF!</definedName>
    <definedName name="JWSG2_TotalComp_M" localSheetId="22"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localSheetId="30" hidden="1">#REF!</definedName>
    <definedName name="JWSG2_TotalComp_M" localSheetId="31" hidden="1">#REF!</definedName>
    <definedName name="JWSG2_TotalComp_M" hidden="1">#REF!</definedName>
    <definedName name="JWSG2_TotalComp_UQ" localSheetId="17" hidden="1">#REF!</definedName>
    <definedName name="JWSG2_TotalComp_UQ" localSheetId="18" hidden="1">#REF!</definedName>
    <definedName name="JWSG2_TotalComp_UQ" localSheetId="19" hidden="1">#REF!</definedName>
    <definedName name="JWSG2_TotalComp_UQ" localSheetId="20" hidden="1">#REF!</definedName>
    <definedName name="JWSG2_TotalComp_UQ" localSheetId="21" hidden="1">#REF!</definedName>
    <definedName name="JWSG2_TotalComp_UQ" localSheetId="22"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localSheetId="30" hidden="1">#REF!</definedName>
    <definedName name="JWSG2_TotalComp_UQ" localSheetId="31" hidden="1">#REF!</definedName>
    <definedName name="JWSG2_TotalComp_UQ" hidden="1">#REF!</definedName>
    <definedName name="JWSGender" localSheetId="17" hidden="1">#REF!</definedName>
    <definedName name="JWSGender" localSheetId="18" hidden="1">#REF!</definedName>
    <definedName name="JWSGender" localSheetId="19" hidden="1">#REF!</definedName>
    <definedName name="JWSGender" localSheetId="20" hidden="1">#REF!</definedName>
    <definedName name="JWSGender" localSheetId="21" hidden="1">#REF!</definedName>
    <definedName name="JWSGender" localSheetId="22"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localSheetId="30" hidden="1">#REF!</definedName>
    <definedName name="JWSGender" localSheetId="31" hidden="1">#REF!</definedName>
    <definedName name="JWSGender" hidden="1">#REF!</definedName>
    <definedName name="JWSGuarBonus2006" localSheetId="17" hidden="1">#REF!</definedName>
    <definedName name="JWSGuarBonus2006" localSheetId="18" hidden="1">#REF!</definedName>
    <definedName name="JWSGuarBonus2006" localSheetId="19" hidden="1">#REF!</definedName>
    <definedName name="JWSGuarBonus2006" localSheetId="20" hidden="1">#REF!</definedName>
    <definedName name="JWSGuarBonus2006" localSheetId="21" hidden="1">#REF!</definedName>
    <definedName name="JWSGuarBonus2006" localSheetId="22"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localSheetId="30" hidden="1">#REF!</definedName>
    <definedName name="JWSGuarBonus2006" localSheetId="31" hidden="1">#REF!</definedName>
    <definedName name="JWSGuarBonus2006" hidden="1">#REF!</definedName>
    <definedName name="JWSHireDate" localSheetId="17" hidden="1">#REF!</definedName>
    <definedName name="JWSHireDate" localSheetId="18" hidden="1">#REF!</definedName>
    <definedName name="JWSHireDate" localSheetId="19" hidden="1">#REF!</definedName>
    <definedName name="JWSHireDate" localSheetId="20" hidden="1">#REF!</definedName>
    <definedName name="JWSHireDate" localSheetId="21" hidden="1">#REF!</definedName>
    <definedName name="JWSHireDate" localSheetId="22"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localSheetId="30" hidden="1">#REF!</definedName>
    <definedName name="JWSHireDate" localSheetId="31" hidden="1">#REF!</definedName>
    <definedName name="JWSHireDate" hidden="1">#REF!</definedName>
    <definedName name="JWSIntAssign" localSheetId="17" hidden="1">#REF!</definedName>
    <definedName name="JWSIntAssign" localSheetId="18" hidden="1">#REF!</definedName>
    <definedName name="JWSIntAssign" localSheetId="19" hidden="1">#REF!</definedName>
    <definedName name="JWSIntAssign" localSheetId="20" hidden="1">#REF!</definedName>
    <definedName name="JWSIntAssign" localSheetId="21" hidden="1">#REF!</definedName>
    <definedName name="JWSIntAssign" localSheetId="22"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localSheetId="30" hidden="1">#REF!</definedName>
    <definedName name="JWSIntAssign" localSheetId="31" hidden="1">#REF!</definedName>
    <definedName name="JWSIntAssign" hidden="1">#REF!</definedName>
    <definedName name="JWSJobTitle" localSheetId="17" hidden="1">#REF!</definedName>
    <definedName name="JWSJobTitle" localSheetId="18" hidden="1">#REF!</definedName>
    <definedName name="JWSJobTitle" localSheetId="19" hidden="1">#REF!</definedName>
    <definedName name="JWSJobTitle" localSheetId="20" hidden="1">#REF!</definedName>
    <definedName name="JWSJobTitle" localSheetId="21" hidden="1">#REF!</definedName>
    <definedName name="JWSJobTitle" localSheetId="22"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localSheetId="30" hidden="1">#REF!</definedName>
    <definedName name="JWSJobTitle" localSheetId="31" hidden="1">#REF!</definedName>
    <definedName name="JWSJobTitle" hidden="1">#REF!</definedName>
    <definedName name="JWSManagerLevel" localSheetId="17" hidden="1">#REF!</definedName>
    <definedName name="JWSManagerLevel" localSheetId="18" hidden="1">#REF!</definedName>
    <definedName name="JWSManagerLevel" localSheetId="19" hidden="1">#REF!</definedName>
    <definedName name="JWSManagerLevel" localSheetId="20" hidden="1">#REF!</definedName>
    <definedName name="JWSManagerLevel" localSheetId="21" hidden="1">#REF!</definedName>
    <definedName name="JWSManagerLevel" localSheetId="22"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localSheetId="30" hidden="1">#REF!</definedName>
    <definedName name="JWSManagerLevel" localSheetId="31" hidden="1">#REF!</definedName>
    <definedName name="JWSManagerLevel" hidden="1">#REF!</definedName>
    <definedName name="JWSOffshorePen2006" localSheetId="17" hidden="1">#REF!</definedName>
    <definedName name="JWSOffshorePen2006" localSheetId="18" hidden="1">#REF!</definedName>
    <definedName name="JWSOffshorePen2006" localSheetId="19" hidden="1">#REF!</definedName>
    <definedName name="JWSOffshorePen2006" localSheetId="20" hidden="1">#REF!</definedName>
    <definedName name="JWSOffshorePen2006" localSheetId="21" hidden="1">#REF!</definedName>
    <definedName name="JWSOffshorePen2006" localSheetId="22"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localSheetId="30" hidden="1">#REF!</definedName>
    <definedName name="JWSOffshorePen2006" localSheetId="31" hidden="1">#REF!</definedName>
    <definedName name="JWSOffshorePen2006" hidden="1">#REF!</definedName>
    <definedName name="JWSPerChangeSalary" localSheetId="17" hidden="1">#REF!</definedName>
    <definedName name="JWSPerChangeSalary" localSheetId="18" hidden="1">#REF!</definedName>
    <definedName name="JWSPerChangeSalary" localSheetId="19" hidden="1">#REF!</definedName>
    <definedName name="JWSPerChangeSalary" localSheetId="20" hidden="1">#REF!</definedName>
    <definedName name="JWSPerChangeSalary" localSheetId="21" hidden="1">#REF!</definedName>
    <definedName name="JWSPerChangeSalary" localSheetId="22"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localSheetId="30" hidden="1">#REF!</definedName>
    <definedName name="JWSPerChangeSalary" localSheetId="31" hidden="1">#REF!</definedName>
    <definedName name="JWSPerChangeSalary"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localSheetId="20" hidden="1">#REF!</definedName>
    <definedName name="JWSPerChangeTotalComp" localSheetId="21" hidden="1">#REF!</definedName>
    <definedName name="JWSPerChangeTotalComp" localSheetId="22"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localSheetId="30" hidden="1">#REF!</definedName>
    <definedName name="JWSPerChangeTotalComp" localSheetId="31" hidden="1">#REF!</definedName>
    <definedName name="JWSPerChangeTotalComp" hidden="1">#REF!</definedName>
    <definedName name="JWSPerformGuar2006" localSheetId="17" hidden="1">#REF!</definedName>
    <definedName name="JWSPerformGuar2006" localSheetId="18" hidden="1">#REF!</definedName>
    <definedName name="JWSPerformGuar2006" localSheetId="19" hidden="1">#REF!</definedName>
    <definedName name="JWSPerformGuar2006" localSheetId="20" hidden="1">#REF!</definedName>
    <definedName name="JWSPerformGuar2006" localSheetId="21" hidden="1">#REF!</definedName>
    <definedName name="JWSPerformGuar2006" localSheetId="22"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localSheetId="30" hidden="1">#REF!</definedName>
    <definedName name="JWSPerformGuar2006" localSheetId="31" hidden="1">#REF!</definedName>
    <definedName name="JWSPerformGuar2006" hidden="1">#REF!</definedName>
    <definedName name="JWSProductLine" localSheetId="17" hidden="1">#REF!</definedName>
    <definedName name="JWSProductLine" localSheetId="18" hidden="1">#REF!</definedName>
    <definedName name="JWSProductLine" localSheetId="19" hidden="1">#REF!</definedName>
    <definedName name="JWSProductLine" localSheetId="20" hidden="1">#REF!</definedName>
    <definedName name="JWSProductLine" localSheetId="21" hidden="1">#REF!</definedName>
    <definedName name="JWSProductLine" localSheetId="22"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localSheetId="30" hidden="1">#REF!</definedName>
    <definedName name="JWSProductLine" localSheetId="31" hidden="1">#REF!</definedName>
    <definedName name="JWSProductLine"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localSheetId="20" hidden="1">#REF!</definedName>
    <definedName name="JWSProfitSharing2006" localSheetId="21" hidden="1">#REF!</definedName>
    <definedName name="JWSProfitSharing2006" localSheetId="22"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localSheetId="30" hidden="1">#REF!</definedName>
    <definedName name="JWSProfitSharing2006" localSheetId="31" hidden="1">#REF!</definedName>
    <definedName name="JWSProfitSharing2006" hidden="1">#REF!</definedName>
    <definedName name="JWSPromotionFlag" localSheetId="17" hidden="1">#REF!</definedName>
    <definedName name="JWSPromotionFlag" localSheetId="18" hidden="1">#REF!</definedName>
    <definedName name="JWSPromotionFlag" localSheetId="19" hidden="1">#REF!</definedName>
    <definedName name="JWSPromotionFlag" localSheetId="20" hidden="1">#REF!</definedName>
    <definedName name="JWSPromotionFlag" localSheetId="21" hidden="1">#REF!</definedName>
    <definedName name="JWSPromotionFlag" localSheetId="22"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localSheetId="30" hidden="1">#REF!</definedName>
    <definedName name="JWSPromotionFlag" localSheetId="31" hidden="1">#REF!</definedName>
    <definedName name="JWSPromotionFlag" hidden="1">#REF!</definedName>
    <definedName name="JWSPropJobTitle" localSheetId="17" hidden="1">#REF!</definedName>
    <definedName name="JWSPropJobTitle" localSheetId="18" hidden="1">#REF!</definedName>
    <definedName name="JWSPropJobTitle" localSheetId="19" hidden="1">#REF!</definedName>
    <definedName name="JWSPropJobTitle" localSheetId="20" hidden="1">#REF!</definedName>
    <definedName name="JWSPropJobTitle" localSheetId="21" hidden="1">#REF!</definedName>
    <definedName name="JWSPropJobTitle" localSheetId="22"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localSheetId="30" hidden="1">#REF!</definedName>
    <definedName name="JWSPropJobTitle" localSheetId="31" hidden="1">#REF!</definedName>
    <definedName name="JWSPropJobTitle" hidden="1">#REF!</definedName>
    <definedName name="JWSPropManagerLevel" localSheetId="17" hidden="1">#REF!</definedName>
    <definedName name="JWSPropManagerLevel" localSheetId="18" hidden="1">#REF!</definedName>
    <definedName name="JWSPropManagerLevel" localSheetId="19" hidden="1">#REF!</definedName>
    <definedName name="JWSPropManagerLevel" localSheetId="20" hidden="1">#REF!</definedName>
    <definedName name="JWSPropManagerLevel" localSheetId="21" hidden="1">#REF!</definedName>
    <definedName name="JWSPropManagerLevel" localSheetId="22"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localSheetId="30" hidden="1">#REF!</definedName>
    <definedName name="JWSPropManagerLevel" localSheetId="31" hidden="1">#REF!</definedName>
    <definedName name="JWSPropManagerLevel" hidden="1">#REF!</definedName>
    <definedName name="JWSRating2004" localSheetId="17" hidden="1">#REF!</definedName>
    <definedName name="JWSRating2004" localSheetId="18" hidden="1">#REF!</definedName>
    <definedName name="JWSRating2004" localSheetId="19" hidden="1">#REF!</definedName>
    <definedName name="JWSRating2004" localSheetId="20" hidden="1">#REF!</definedName>
    <definedName name="JWSRating2004" localSheetId="21" hidden="1">#REF!</definedName>
    <definedName name="JWSRating2004" localSheetId="22"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localSheetId="30" hidden="1">#REF!</definedName>
    <definedName name="JWSRating2004" localSheetId="31" hidden="1">#REF!</definedName>
    <definedName name="JWSRating2004" hidden="1">#REF!</definedName>
    <definedName name="JWSRating2005" localSheetId="17" hidden="1">#REF!</definedName>
    <definedName name="JWSRating2005" localSheetId="18" hidden="1">#REF!</definedName>
    <definedName name="JWSRating2005" localSheetId="19" hidden="1">#REF!</definedName>
    <definedName name="JWSRating2005" localSheetId="20" hidden="1">#REF!</definedName>
    <definedName name="JWSRating2005" localSheetId="21" hidden="1">#REF!</definedName>
    <definedName name="JWSRating2005" localSheetId="22"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localSheetId="30" hidden="1">#REF!</definedName>
    <definedName name="JWSRating2005" localSheetId="31" hidden="1">#REF!</definedName>
    <definedName name="JWSRating2005" hidden="1">#REF!</definedName>
    <definedName name="JWSRating2006" localSheetId="17" hidden="1">#REF!</definedName>
    <definedName name="JWSRating2006" localSheetId="18" hidden="1">#REF!</definedName>
    <definedName name="JWSRating2006" localSheetId="19" hidden="1">#REF!</definedName>
    <definedName name="JWSRating2006" localSheetId="20" hidden="1">#REF!</definedName>
    <definedName name="JWSRating2006" localSheetId="21" hidden="1">#REF!</definedName>
    <definedName name="JWSRating2006" localSheetId="22"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localSheetId="30" hidden="1">#REF!</definedName>
    <definedName name="JWSRating2006" localSheetId="31" hidden="1">#REF!</definedName>
    <definedName name="JWSRating2006" hidden="1">#REF!</definedName>
    <definedName name="JWSRational" localSheetId="17" hidden="1">#REF!</definedName>
    <definedName name="JWSRational" localSheetId="18" hidden="1">#REF!</definedName>
    <definedName name="JWSRational" localSheetId="19" hidden="1">#REF!</definedName>
    <definedName name="JWSRational" localSheetId="20" hidden="1">#REF!</definedName>
    <definedName name="JWSRational" localSheetId="21" hidden="1">#REF!</definedName>
    <definedName name="JWSRational" localSheetId="22"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localSheetId="30" hidden="1">#REF!</definedName>
    <definedName name="JWSRational" localSheetId="31" hidden="1">#REF!</definedName>
    <definedName name="JWSRational" hidden="1">#REF!</definedName>
    <definedName name="JWSRegion" localSheetId="17" hidden="1">#REF!</definedName>
    <definedName name="JWSRegion" localSheetId="18" hidden="1">#REF!</definedName>
    <definedName name="JWSRegion" localSheetId="19" hidden="1">#REF!</definedName>
    <definedName name="JWSRegion" localSheetId="20" hidden="1">#REF!</definedName>
    <definedName name="JWSRegion" localSheetId="21" hidden="1">#REF!</definedName>
    <definedName name="JWSRegion" localSheetId="22"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localSheetId="30" hidden="1">#REF!</definedName>
    <definedName name="JWSRegion" localSheetId="31" hidden="1">#REF!</definedName>
    <definedName name="JWSRegion" hidden="1">#REF!</definedName>
    <definedName name="JWSSalesCommQ42006" localSheetId="17" hidden="1">#REF!</definedName>
    <definedName name="JWSSalesCommQ42006" localSheetId="18" hidden="1">#REF!</definedName>
    <definedName name="JWSSalesCommQ42006" localSheetId="19" hidden="1">#REF!</definedName>
    <definedName name="JWSSalesCommQ42006" localSheetId="20" hidden="1">#REF!</definedName>
    <definedName name="JWSSalesCommQ42006" localSheetId="21" hidden="1">#REF!</definedName>
    <definedName name="JWSSalesCommQ42006" localSheetId="22"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localSheetId="30" hidden="1">#REF!</definedName>
    <definedName name="JWSSalesCommQ42006" localSheetId="31" hidden="1">#REF!</definedName>
    <definedName name="JWSSalesCommQ42006" hidden="1">#REF!</definedName>
    <definedName name="JWSTotalBonus2005" localSheetId="17" hidden="1">#REF!</definedName>
    <definedName name="JWSTotalBonus2005" localSheetId="18" hidden="1">#REF!</definedName>
    <definedName name="JWSTotalBonus2005" localSheetId="19" hidden="1">#REF!</definedName>
    <definedName name="JWSTotalBonus2005" localSheetId="20" hidden="1">#REF!</definedName>
    <definedName name="JWSTotalBonus2005" localSheetId="21" hidden="1">#REF!</definedName>
    <definedName name="JWSTotalBonus2005" localSheetId="22"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localSheetId="30" hidden="1">#REF!</definedName>
    <definedName name="JWSTotalBonus2005" localSheetId="31" hidden="1">#REF!</definedName>
    <definedName name="JWSTotalBonus2005" hidden="1">#REF!</definedName>
    <definedName name="JWSTotalBonus2006" localSheetId="17" hidden="1">#REF!</definedName>
    <definedName name="JWSTotalBonus2006" localSheetId="18" hidden="1">#REF!</definedName>
    <definedName name="JWSTotalBonus2006" localSheetId="19" hidden="1">#REF!</definedName>
    <definedName name="JWSTotalBonus2006" localSheetId="20" hidden="1">#REF!</definedName>
    <definedName name="JWSTotalBonus2006" localSheetId="21" hidden="1">#REF!</definedName>
    <definedName name="JWSTotalBonus2006" localSheetId="22"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localSheetId="30" hidden="1">#REF!</definedName>
    <definedName name="JWSTotalBonus2006" localSheetId="31" hidden="1">#REF!</definedName>
    <definedName name="JWSTotalBonus2006" hidden="1">#REF!</definedName>
    <definedName name="JWSTotalComp2004" localSheetId="17" hidden="1">#REF!</definedName>
    <definedName name="JWSTotalComp2004" localSheetId="18" hidden="1">#REF!</definedName>
    <definedName name="JWSTotalComp2004" localSheetId="19" hidden="1">#REF!</definedName>
    <definedName name="JWSTotalComp2004" localSheetId="20" hidden="1">#REF!</definedName>
    <definedName name="JWSTotalComp2004" localSheetId="21" hidden="1">#REF!</definedName>
    <definedName name="JWSTotalComp2004" localSheetId="22"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localSheetId="30" hidden="1">#REF!</definedName>
    <definedName name="JWSTotalComp2004" localSheetId="31" hidden="1">#REF!</definedName>
    <definedName name="JWSTotalComp2004" hidden="1">#REF!</definedName>
    <definedName name="JWSTotalComp2005" localSheetId="17" hidden="1">#REF!</definedName>
    <definedName name="JWSTotalComp2005" localSheetId="18" hidden="1">#REF!</definedName>
    <definedName name="JWSTotalComp2005" localSheetId="19" hidden="1">#REF!</definedName>
    <definedName name="JWSTotalComp2005" localSheetId="20" hidden="1">#REF!</definedName>
    <definedName name="JWSTotalComp2005" localSheetId="21" hidden="1">#REF!</definedName>
    <definedName name="JWSTotalComp2005" localSheetId="22"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localSheetId="30" hidden="1">#REF!</definedName>
    <definedName name="JWSTotalComp2005" localSheetId="31" hidden="1">#REF!</definedName>
    <definedName name="JWSTotalComp2005" hidden="1">#REF!</definedName>
    <definedName name="JWSTotalComp2006" localSheetId="17" hidden="1">#REF!</definedName>
    <definedName name="JWSTotalComp2006" localSheetId="18" hidden="1">#REF!</definedName>
    <definedName name="JWSTotalComp2006" localSheetId="19" hidden="1">#REF!</definedName>
    <definedName name="JWSTotalComp2006" localSheetId="20" hidden="1">#REF!</definedName>
    <definedName name="JWSTotalComp2006" localSheetId="21" hidden="1">#REF!</definedName>
    <definedName name="JWSTotalComp2006" localSheetId="22"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localSheetId="30" hidden="1">#REF!</definedName>
    <definedName name="JWSTotalComp2006" localSheetId="31" hidden="1">#REF!</definedName>
    <definedName name="JWSTotalComp2006" hidden="1">#REF!</definedName>
    <definedName name="JWSValueAccount2006" localSheetId="17" hidden="1">#REF!</definedName>
    <definedName name="JWSValueAccount2006" localSheetId="18" hidden="1">#REF!</definedName>
    <definedName name="JWSValueAccount2006" localSheetId="19" hidden="1">#REF!</definedName>
    <definedName name="JWSValueAccount2006" localSheetId="20" hidden="1">#REF!</definedName>
    <definedName name="JWSValueAccount2006" localSheetId="21" hidden="1">#REF!</definedName>
    <definedName name="JWSValueAccount2006" localSheetId="22"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localSheetId="30" hidden="1">#REF!</definedName>
    <definedName name="JWSValueAccount2006" localSheetId="31" hidden="1">#REF!</definedName>
    <definedName name="JWSValueAccount2006" hidden="1">#REF!</definedName>
    <definedName name="JWSValueAccount2007" localSheetId="17" hidden="1">#REF!</definedName>
    <definedName name="JWSValueAccount2007" localSheetId="18" hidden="1">#REF!</definedName>
    <definedName name="JWSValueAccount2007" localSheetId="19" hidden="1">#REF!</definedName>
    <definedName name="JWSValueAccount2007" localSheetId="20" hidden="1">#REF!</definedName>
    <definedName name="JWSValueAccount2007" localSheetId="21" hidden="1">#REF!</definedName>
    <definedName name="JWSValueAccount2007" localSheetId="22"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localSheetId="30" hidden="1">#REF!</definedName>
    <definedName name="JWSValueAccount2007" localSheetId="31" hidden="1">#REF!</definedName>
    <definedName name="JWSValueAccount2007" hidden="1">#REF!</definedName>
    <definedName name="JWSVAMarker" localSheetId="17" hidden="1">#REF!</definedName>
    <definedName name="JWSVAMarker" localSheetId="18" hidden="1">#REF!</definedName>
    <definedName name="JWSVAMarker" localSheetId="19" hidden="1">#REF!</definedName>
    <definedName name="JWSVAMarker" localSheetId="20" hidden="1">#REF!</definedName>
    <definedName name="JWSVAMarker" localSheetId="21" hidden="1">#REF!</definedName>
    <definedName name="JWSVAMarker" localSheetId="22"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localSheetId="30" hidden="1">#REF!</definedName>
    <definedName name="JWSVAMarker" localSheetId="31" hidden="1">#REF!</definedName>
    <definedName name="JWSVAMarker" hidden="1">#REF!</definedName>
    <definedName name="k" localSheetId="17" hidden="1">#REF!</definedName>
    <definedName name="k" localSheetId="18" hidden="1">#REF!</definedName>
    <definedName name="k" localSheetId="19" hidden="1">#REF!</definedName>
    <definedName name="k" localSheetId="20" hidden="1">#REF!</definedName>
    <definedName name="k" localSheetId="21" hidden="1">#REF!</definedName>
    <definedName name="k" localSheetId="22" hidden="1">#REF!</definedName>
    <definedName name="k" localSheetId="26" hidden="1">#REF!</definedName>
    <definedName name="k" localSheetId="27" hidden="1">#REF!</definedName>
    <definedName name="k" localSheetId="28" hidden="1">#REF!</definedName>
    <definedName name="k" localSheetId="29" hidden="1">#REF!</definedName>
    <definedName name="k" localSheetId="30" hidden="1">#REF!</definedName>
    <definedName name="k" localSheetId="31" hidden="1">#REF!</definedName>
    <definedName name="k" hidden="1">#REF!</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2" hidden="1">{"by_month",#N/A,TRUE,"template";"Destec_month",#N/A,TRUE,"template";"by_quarter",#N/A,TRUE,"template";"destec_quarter",#N/A,TRUE,"template";"by_year",#N/A,TRUE,"template";"Destec_annual",#N/A,TRUE,"template"}</definedName>
    <definedName name="kenerr" localSheetId="23" hidden="1">{"by_month",#N/A,TRUE,"template";"Destec_month",#N/A,TRUE,"template";"by_quarter",#N/A,TRUE,"template";"destec_quarter",#N/A,TRUE,"template";"by_year",#N/A,TRUE,"template";"Destec_annual",#N/A,TRUE,"template"}</definedName>
    <definedName name="kenerr" localSheetId="2"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3"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7" hidden="1">{"by_month",#N/A,TRUE,"template";"Destec_month",#N/A,TRUE,"template";"by_quarter",#N/A,TRUE,"template";"destec_quarter",#N/A,TRUE,"template";"by_year",#N/A,TRUE,"template";"Destec_annual",#N/A,TRUE,"template"}</definedName>
    <definedName name="kenerr" localSheetId="9" hidden="1">{"by_month",#N/A,TRUE,"template";"Destec_month",#N/A,TRUE,"template";"by_quarter",#N/A,TRUE,"template";"destec_quarter",#N/A,TRUE,"template";"by_year",#N/A,TRUE,"template";"Destec_annual",#N/A,TRUE,"template"}</definedName>
    <definedName name="kenerr" localSheetId="13" hidden="1">{"by_month",#N/A,TRUE,"template";"Destec_month",#N/A,TRUE,"template";"by_quarter",#N/A,TRUE,"template";"destec_quarter",#N/A,TRUE,"template";"by_year",#N/A,TRUE,"template";"Destec_annual",#N/A,TRUE,"template"}</definedName>
    <definedName name="kenerr" localSheetId="15"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nerr" localSheetId="30" hidden="1">{"by_month",#N/A,TRUE,"template";"Destec_month",#N/A,TRUE,"template";"by_quarter",#N/A,TRUE,"template";"destec_quarter",#N/A,TRUE,"template";"by_year",#N/A,TRUE,"template";"Destec_annual",#N/A,TRUE,"template"}</definedName>
    <definedName name="kenerr" localSheetId="31"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7">#REF!</definedName>
    <definedName name="kjkj" localSheetId="18">#REF!</definedName>
    <definedName name="kjkj" localSheetId="19">#REF!</definedName>
    <definedName name="kjkj" localSheetId="20">#REF!</definedName>
    <definedName name="kjkj" localSheetId="21">#REF!</definedName>
    <definedName name="kjkj" localSheetId="22">#REF!</definedName>
    <definedName name="kjkj" localSheetId="26">#REF!</definedName>
    <definedName name="kjkj" localSheetId="27">#REF!</definedName>
    <definedName name="kjkj" localSheetId="28">#REF!</definedName>
    <definedName name="kjkj" localSheetId="29">#REF!</definedName>
    <definedName name="kjkj" localSheetId="30">#REF!</definedName>
    <definedName name="kjkj" localSheetId="31">#REF!</definedName>
    <definedName name="kjkj">#REF!</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21" hidden="1">{"Sch.L_MaterialIssue",#N/A,FALSE,"Sch.L"}</definedName>
    <definedName name="ksjfjJJJJ" localSheetId="22" hidden="1">{"Sch.L_MaterialIssue",#N/A,FALSE,"Sch.L"}</definedName>
    <definedName name="ksjfjJJJJ" localSheetId="23" hidden="1">{"Sch.L_MaterialIssue",#N/A,FALSE,"Sch.L"}</definedName>
    <definedName name="ksjfjJJJJ" localSheetId="2" hidden="1">{"Sch.L_MaterialIssue",#N/A,FALSE,"Sch.L"}</definedName>
    <definedName name="ksjfjJJJJ" localSheetId="16" hidden="1">{"Sch.L_MaterialIssue",#N/A,FALSE,"Sch.L"}</definedName>
    <definedName name="ksjfjJJJJ" localSheetId="3" hidden="1">{"Sch.L_MaterialIssue",#N/A,FALSE,"Sch.L"}</definedName>
    <definedName name="ksjfjJJJJ" localSheetId="4" hidden="1">{"Sch.L_MaterialIssue",#N/A,FALSE,"Sch.L"}</definedName>
    <definedName name="ksjfjJJJJ" localSheetId="7" hidden="1">{"Sch.L_MaterialIssue",#N/A,FALSE,"Sch.L"}</definedName>
    <definedName name="ksjfjJJJJ" localSheetId="9" hidden="1">{"Sch.L_MaterialIssue",#N/A,FALSE,"Sch.L"}</definedName>
    <definedName name="ksjfjJJJJ" localSheetId="13" hidden="1">{"Sch.L_MaterialIssue",#N/A,FALSE,"Sch.L"}</definedName>
    <definedName name="ksjfjJJJJ" localSheetId="15"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ksjfjJJJJ" localSheetId="30" hidden="1">{"Sch.L_MaterialIssue",#N/A,FALSE,"Sch.L"}</definedName>
    <definedName name="ksjfjJJJJ" localSheetId="31" hidden="1">{"Sch.L_MaterialIssue",#N/A,FALSE,"Sch.L"}</definedName>
    <definedName name="ksjfjJJJJ" hidden="1">{"Sch.L_MaterialIssue",#N/A,FALSE,"Sch.L"}</definedName>
    <definedName name="LAHRS" localSheetId="17">#REF!</definedName>
    <definedName name="LAHRS" localSheetId="18">#REF!</definedName>
    <definedName name="LAHRS" localSheetId="19">#REF!</definedName>
    <definedName name="LAHRS" localSheetId="20">#REF!</definedName>
    <definedName name="LAHRS" localSheetId="21">#REF!</definedName>
    <definedName name="LAHRS" localSheetId="22">#REF!</definedName>
    <definedName name="LAHRS" localSheetId="26">#REF!</definedName>
    <definedName name="LAHRS" localSheetId="27">#REF!</definedName>
    <definedName name="LAHRS" localSheetId="28">#REF!</definedName>
    <definedName name="LAHRS" localSheetId="29">#REF!</definedName>
    <definedName name="LAHRS" localSheetId="30">#REF!</definedName>
    <definedName name="LAHRS" localSheetId="31">#REF!</definedName>
    <definedName name="LAHRS">#REF!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20">#REF!</definedName>
    <definedName name="Land_Purchase_Option_Pmts" localSheetId="21">#REF!</definedName>
    <definedName name="Land_Purchase_Option_Pmts" localSheetId="22">#REF!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 localSheetId="30">#REF!</definedName>
    <definedName name="Land_Purchase_Option_Pmts" localSheetId="31">#REF!</definedName>
    <definedName name="Land_Purchase_Option_Pmts">#REF!</definedName>
    <definedName name="Land_Trust_Funding_Input" localSheetId="17">#REF!</definedName>
    <definedName name="Land_Trust_Funding_Input" localSheetId="18">#REF!</definedName>
    <definedName name="Land_Trust_Funding_Input" localSheetId="19">#REF!</definedName>
    <definedName name="Land_Trust_Funding_Input" localSheetId="20">#REF!</definedName>
    <definedName name="Land_Trust_Funding_Input" localSheetId="21">#REF!</definedName>
    <definedName name="Land_Trust_Funding_Input" localSheetId="22">#REF!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 localSheetId="30">#REF!</definedName>
    <definedName name="Land_Trust_Funding_Input" localSheetId="31">#REF!</definedName>
    <definedName name="Land_Trust_Funding_Input">#REF!</definedName>
    <definedName name="Land_Trust_Funding_Period" localSheetId="17">#REF!</definedName>
    <definedName name="Land_Trust_Funding_Period" localSheetId="18">#REF!</definedName>
    <definedName name="Land_Trust_Funding_Period" localSheetId="19">#REF!</definedName>
    <definedName name="Land_Trust_Funding_Period" localSheetId="20">#REF!</definedName>
    <definedName name="Land_Trust_Funding_Period" localSheetId="21">#REF!</definedName>
    <definedName name="Land_Trust_Funding_Period" localSheetId="22">#REF!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 localSheetId="30">#REF!</definedName>
    <definedName name="Land_Trust_Funding_Period" localSheetId="31">#REF!</definedName>
    <definedName name="Land_Trust_Funding_Period">#REF!</definedName>
    <definedName name="LARR" localSheetId="17">#REF!</definedName>
    <definedName name="LARR" localSheetId="18">#REF!</definedName>
    <definedName name="LARR" localSheetId="19">#REF!</definedName>
    <definedName name="LARR" localSheetId="20">#REF!</definedName>
    <definedName name="LARR" localSheetId="21">#REF!</definedName>
    <definedName name="LARR" localSheetId="22">#REF!</definedName>
    <definedName name="LARR" localSheetId="26">#REF!</definedName>
    <definedName name="LARR" localSheetId="27">#REF!</definedName>
    <definedName name="LARR" localSheetId="28">#REF!</definedName>
    <definedName name="LARR" localSheetId="29">#REF!</definedName>
    <definedName name="LARR" localSheetId="30">#REF!</definedName>
    <definedName name="LARR" localSheetId="31">#REF!</definedName>
    <definedName name="LARR">#REF!</definedName>
    <definedName name="Last_Row" localSheetId="17">IF('CARE Table 1'!Values_Entered,HEADER_ROW+'CARE Table 1'!Number_of_Payments,HEADER_ROW)</definedName>
    <definedName name="Last_Row" localSheetId="18">IF('CARE Table 2'!Values_Entered,HEADER_ROW+'CARE Table 2'!Number_of_Payments,HEADER_ROW)</definedName>
    <definedName name="Last_Row" localSheetId="19">IF('CARE Table 3A _3B'!Values_Entered,HEADER_ROW+'CARE Table 3A _3B'!Number_of_Payments,HEADER_ROW)</definedName>
    <definedName name="Last_Row" localSheetId="20">IF('CARE Table 4'!Values_Entered,HEADER_ROW+'CARE Table 4'!Number_of_Payments,HEADER_ROW)</definedName>
    <definedName name="Last_Row" localSheetId="21">IF('CARE Table 5'!Values_Entered,HEADER_ROW+'CARE Table 5'!Number_of_Payments,HEADER_ROW)</definedName>
    <definedName name="Last_Row" localSheetId="22">IF('CARE Table 6'!Values_Entered,HEADER_ROW+'CARE Table 6'!Number_of_Payments,HEADER_ROW)</definedName>
    <definedName name="Last_Row" localSheetId="23">IF('CARE Table 7'!Values_Entered,HEADER_ROW+'CARE Table 7'!Number_of_Payments,HEADER_ROW)</definedName>
    <definedName name="Last_Row" localSheetId="1">IF('ESA Summary'!Values_Entered,HEADER_ROW+'ESA Summary'!Number_of_Payments,HEADER_ROW)</definedName>
    <definedName name="Last_Row" localSheetId="2">IF('ESA Table 1'!Values_Entered,HEADER_ROW+'ESA Table 1'!Number_of_Payments,HEADER_ROW)</definedName>
    <definedName name="Last_Row" localSheetId="16">IF('ESA Table 10'!Values_Entered,HEADER_ROW+'ESA Table 10'!Number_of_Payments,HEADER_ROW)</definedName>
    <definedName name="Last_Row" localSheetId="3">IF('ESA Table 2'!Values_Entered,HEADER_ROW+'ESA Table 2'!Number_of_Payments,HEADER_ROW)</definedName>
    <definedName name="Last_Row" localSheetId="4">IF('ESA Table 2A MFWB'!Values_Entered,HEADER_ROW+'ESA Table 2A MFWB'!Number_of_Payments,HEADER_ROW)</definedName>
    <definedName name="Last_Row" localSheetId="5">IF('ESA Table 2B (WholeHome)'!Values_Entered,HEADER_ROW+'ESA Table 2B (WholeHome)'!Number_of_Payments,HEADER_ROW)</definedName>
    <definedName name="Last_Row" localSheetId="6">IF('ESA Table 2C (BE)'!Values_Entered,HEADER_ROW+'ESA Table 2C (BE)'!Number_of_Payments,HEADER_ROW)</definedName>
    <definedName name="Last_Row" localSheetId="7">IF('ESA Table 2D'!Values_Entered,HEADER_ROW+'ESA Table 2D'!Number_of_Payments,HEADER_ROW)</definedName>
    <definedName name="Last_Row" localSheetId="9">IF('ESA Table 3A-H'!Values_Entered,HEADER_ROW+'ESA Table 3A-H'!Number_of_Payments,HEADER_ROW)</definedName>
    <definedName name="Last_Row" localSheetId="10">IF('ESA Table 4A-E'!Values_Entered,HEADER_ROW+'ESA Table 4A-E'!Number_of_Payments,HEADER_ROW)</definedName>
    <definedName name="Last_Row" localSheetId="11">IF('ESA Table 5A-5F'!Values_Entered,HEADER_ROW+'ESA Table 5A-5F'!Number_of_Payments,HEADER_ROW)</definedName>
    <definedName name="Last_Row" localSheetId="12">IF('ESA Table 6'!Values_Entered,HEADER_ROW+'ESA Table 6'!Number_of_Payments,HEADER_ROW)</definedName>
    <definedName name="Last_Row" localSheetId="13">IF('ESA Table 7'!Values_Entered,HEADER_ROW+'ESA Table 7'!Number_of_Payments,HEADER_ROW)</definedName>
    <definedName name="Last_Row" localSheetId="14">IF('ESA Table 8'!Values_Entered,HEADER_ROW+'ESA Table 8'!Number_of_Payments,HEADER_ROW)</definedName>
    <definedName name="Last_Row" localSheetId="15">IF('ESA Table 9'!Values_Entered,HEADER_ROW+'ESA Table 9'!Number_of_Payments,HEADER_ROW)</definedName>
    <definedName name="Last_Row" localSheetId="26">IF('FERA Table 1'!Values_Entered,HEADER_ROW+'FERA Table 1'!Number_of_Payments,HEADER_ROW)</definedName>
    <definedName name="Last_Row" localSheetId="27">IF('FERA Table 2'!Values_Entered,HEADER_ROW+'FERA Table 2'!Number_of_Payments,HEADER_ROW)</definedName>
    <definedName name="Last_Row" localSheetId="28">IF('FERA Table 3A _3B'!Values_Entered,HEADER_ROW+'FERA Table 3A _3B'!Number_of_Payments,HEADER_ROW)</definedName>
    <definedName name="Last_Row" localSheetId="29">IF('FERA Table 4'!Values_Entered,HEADER_ROW+'FERA Table 4'!Number_of_Payments,HEADER_ROW)</definedName>
    <definedName name="Last_Row" localSheetId="30">IF('FERA Table 5'!Values_Entered,HEADER_ROW+'FERA Table 5'!Number_of_Payments,HEADER_ROW)</definedName>
    <definedName name="Last_Row" localSheetId="31">IF('FERA Table 6'!Values_Entered,HEADER_ROW+'FERA Table 6'!Number_of_Payments,HEADER_ROW)</definedName>
    <definedName name="Last_Row">IF(Values_Entered,HEADER_ROW+Number_of_Payments,HEADER_ROW)</definedName>
    <definedName name="Last_Row_Pref" localSheetId="17">IF('CARE Table 1'!Values_Entered_Pref,HEADER_ROW_PREF+'CARE Table 1'!No_of_Pamts_Pref,HEADER_ROW_PREF)</definedName>
    <definedName name="Last_Row_Pref" localSheetId="18">IF('CARE Table 2'!Values_Entered_Pref,HEADER_ROW_PREF+'CARE Table 2'!No_of_Pamts_Pref,HEADER_ROW_PREF)</definedName>
    <definedName name="Last_Row_Pref" localSheetId="19">IF('CARE Table 3A _3B'!Values_Entered_Pref,HEADER_ROW_PREF+'CARE Table 3A _3B'!No_of_Pamts_Pref,HEADER_ROW_PREF)</definedName>
    <definedName name="Last_Row_Pref" localSheetId="20">IF('CARE Table 4'!Values_Entered_Pref,HEADER_ROW_PREF+'CARE Table 4'!No_of_Pamts_Pref,HEADER_ROW_PREF)</definedName>
    <definedName name="Last_Row_Pref" localSheetId="21">IF('CARE Table 5'!Values_Entered_Pref,HEADER_ROW_PREF+'CARE Table 5'!No_of_Pamts_Pref,HEADER_ROW_PREF)</definedName>
    <definedName name="Last_Row_Pref" localSheetId="22">IF('CARE Table 6'!Values_Entered_Pref,HEADER_ROW_PREF+'CARE Table 6'!No_of_Pamts_Pref,HEADER_ROW_PREF)</definedName>
    <definedName name="Last_Row_Pref" localSheetId="23">IF('CARE Table 7'!Values_Entered_Pref,HEADER_ROW_PREF+'CARE Table 7'!No_of_Pamts_Pref,HEADER_ROW_PREF)</definedName>
    <definedName name="Last_Row_Pref" localSheetId="1">IF('ESA Summary'!Values_Entered_Pref,HEADER_ROW_PREF+'ESA Summary'!No_of_Pamts_Pref,HEADER_ROW_PREF)</definedName>
    <definedName name="Last_Row_Pref" localSheetId="2">IF('ESA Table 1'!Values_Entered_Pref,HEADER_ROW_PREF+'ESA Table 1'!No_of_Pamts_Pref,HEADER_ROW_PREF)</definedName>
    <definedName name="Last_Row_Pref" localSheetId="16">IF('ESA Table 10'!Values_Entered_Pref,HEADER_ROW_PREF+'ESA Table 10'!No_of_Pamts_Pref,HEADER_ROW_PREF)</definedName>
    <definedName name="Last_Row_Pref" localSheetId="3">IF('ESA Table 2'!Values_Entered_Pref,HEADER_ROW_PREF+'ESA Table 2'!No_of_Pamts_Pref,HEADER_ROW_PREF)</definedName>
    <definedName name="Last_Row_Pref" localSheetId="4">IF('ESA Table 2A MFWB'!Values_Entered_Pref,HEADER_ROW_PREF+'ESA Table 2A MFWB'!No_of_Pamts_Pref,HEADER_ROW_PREF)</definedName>
    <definedName name="Last_Row_Pref" localSheetId="5">IF('ESA Table 2B (WholeHome)'!Values_Entered_Pref,HEADER_ROW_PREF+'ESA Table 2B (WholeHome)'!No_of_Pamts_Pref,HEADER_ROW_PREF)</definedName>
    <definedName name="Last_Row_Pref" localSheetId="6">IF('ESA Table 2C (BE)'!Values_Entered_Pref,HEADER_ROW_PREF+'ESA Table 2C (BE)'!No_of_Pamts_Pref,HEADER_ROW_PREF)</definedName>
    <definedName name="Last_Row_Pref" localSheetId="7">IF('ESA Table 2D'!Values_Entered_Pref,HEADER_ROW_PREF+'ESA Table 2D'!No_of_Pamts_Pref,HEADER_ROW_PREF)</definedName>
    <definedName name="Last_Row_Pref" localSheetId="9">IF('ESA Table 3A-H'!Values_Entered_Pref,HEADER_ROW_PREF+'ESA Table 3A-H'!No_of_Pamts_Pref,HEADER_ROW_PREF)</definedName>
    <definedName name="Last_Row_Pref" localSheetId="10">IF('ESA Table 4A-E'!Values_Entered_Pref,HEADER_ROW_PREF+'ESA Table 4A-E'!No_of_Pamts_Pref,HEADER_ROW_PREF)</definedName>
    <definedName name="Last_Row_Pref" localSheetId="11">IF('ESA Table 5A-5F'!Values_Entered_Pref,HEADER_ROW_PREF+'ESA Table 5A-5F'!No_of_Pamts_Pref,HEADER_ROW_PREF)</definedName>
    <definedName name="Last_Row_Pref" localSheetId="12">IF('ESA Table 6'!Values_Entered_Pref,HEADER_ROW_PREF+'ESA Table 6'!No_of_Pamts_Pref,HEADER_ROW_PREF)</definedName>
    <definedName name="Last_Row_Pref" localSheetId="13">IF('ESA Table 7'!Values_Entered_Pref,HEADER_ROW_PREF+'ESA Table 7'!No_of_Pamts_Pref,HEADER_ROW_PREF)</definedName>
    <definedName name="Last_Row_Pref" localSheetId="14">IF('ESA Table 8'!Values_Entered_Pref,HEADER_ROW_PREF+'ESA Table 8'!No_of_Pamts_Pref,HEADER_ROW_PREF)</definedName>
    <definedName name="Last_Row_Pref" localSheetId="15">IF('ESA Table 9'!Values_Entered_Pref,HEADER_ROW_PREF+'ESA Table 9'!No_of_Pamts_Pref,HEADER_ROW_PREF)</definedName>
    <definedName name="Last_Row_Pref" localSheetId="26">IF('FERA Table 1'!Values_Entered_Pref,HEADER_ROW_PREF+'FERA Table 1'!No_of_Pamts_Pref,HEADER_ROW_PREF)</definedName>
    <definedName name="Last_Row_Pref" localSheetId="27">IF('FERA Table 2'!Values_Entered_Pref,HEADER_ROW_PREF+'FERA Table 2'!No_of_Pamts_Pref,HEADER_ROW_PREF)</definedName>
    <definedName name="Last_Row_Pref" localSheetId="28">IF('FERA Table 3A _3B'!Values_Entered_Pref,HEADER_ROW_PREF+'FERA Table 3A _3B'!No_of_Pamts_Pref,HEADER_ROW_PREF)</definedName>
    <definedName name="Last_Row_Pref" localSheetId="29">IF('FERA Table 4'!Values_Entered_Pref,HEADER_ROW_PREF+'FERA Table 4'!No_of_Pamts_Pref,HEADER_ROW_PREF)</definedName>
    <definedName name="Last_Row_Pref" localSheetId="30">IF('FERA Table 5'!Values_Entered_Pref,HEADER_ROW_PREF+'FERA Table 5'!No_of_Pamts_Pref,HEADER_ROW_PREF)</definedName>
    <definedName name="Last_Row_Pref" localSheetId="31">IF('FERA Table 6'!Values_Entered_Pref,HEADER_ROW_PREF+'FERA Table 6'!No_of_Pamts_Pref,HEADER_ROW_PREF)</definedName>
    <definedName name="Last_Row_Pref">IF(Values_Entered_Pref,HEADER_ROW_PREF+No_of_Pamts_Pref,HEADER_ROW_PREF)</definedName>
    <definedName name="LC_Arrangement_Fee_Rate" localSheetId="17">#REF!</definedName>
    <definedName name="LC_Arrangement_Fee_Rate" localSheetId="18">#REF!</definedName>
    <definedName name="LC_Arrangement_Fee_Rate" localSheetId="19">#REF!</definedName>
    <definedName name="LC_Arrangement_Fee_Rate" localSheetId="20">#REF!</definedName>
    <definedName name="LC_Arrangement_Fee_Rate" localSheetId="21">#REF!</definedName>
    <definedName name="LC_Arrangement_Fee_Rate" localSheetId="22">#REF!</definedName>
    <definedName name="LC_Arrangement_Fee_Rate" localSheetId="7">#REF!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 localSheetId="30">#REF!</definedName>
    <definedName name="LC_Arrangement_Fee_Rate" localSheetId="31">#REF!</definedName>
    <definedName name="LC_Arrangement_Fee_Rate">#REF!</definedName>
    <definedName name="LC_Commitment_Fee_Rate" localSheetId="17">#REF!</definedName>
    <definedName name="LC_Commitment_Fee_Rate" localSheetId="18">#REF!</definedName>
    <definedName name="LC_Commitment_Fee_Rate" localSheetId="19">#REF!</definedName>
    <definedName name="LC_Commitment_Fee_Rate" localSheetId="20">#REF!</definedName>
    <definedName name="LC_Commitment_Fee_Rate" localSheetId="21">#REF!</definedName>
    <definedName name="LC_Commitment_Fee_Rate" localSheetId="22">#REF!</definedName>
    <definedName name="LC_Commitment_Fee_Rate" localSheetId="7">#REF!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 localSheetId="30">#REF!</definedName>
    <definedName name="LC_Commitment_Fee_Rate" localSheetId="31">#REF!</definedName>
    <definedName name="LC_Commitment_Fee_Rate">#REF!</definedName>
    <definedName name="LCM" localSheetId="17">#REF!</definedName>
    <definedName name="LCM" localSheetId="18">#REF!</definedName>
    <definedName name="LCM" localSheetId="19">#REF!</definedName>
    <definedName name="LCM" localSheetId="20">#REF!</definedName>
    <definedName name="LCM" localSheetId="21">#REF!</definedName>
    <definedName name="LCM" localSheetId="22">#REF!</definedName>
    <definedName name="LCM" localSheetId="7">#REF!</definedName>
    <definedName name="LCM" localSheetId="26">#REF!</definedName>
    <definedName name="LCM" localSheetId="27">#REF!</definedName>
    <definedName name="LCM" localSheetId="28">#REF!</definedName>
    <definedName name="LCM" localSheetId="29">#REF!</definedName>
    <definedName name="LCM" localSheetId="30">#REF!</definedName>
    <definedName name="LCM" localSheetId="31">#REF!</definedName>
    <definedName name="LCM">#REF!</definedName>
    <definedName name="LDs_EPC_Contractor" localSheetId="17">#REF!</definedName>
    <definedName name="LDs_EPC_Contractor" localSheetId="18">#REF!</definedName>
    <definedName name="LDs_EPC_Contractor" localSheetId="19">#REF!</definedName>
    <definedName name="LDs_EPC_Contractor" localSheetId="20">#REF!</definedName>
    <definedName name="LDs_EPC_Contractor" localSheetId="21">#REF!</definedName>
    <definedName name="LDs_EPC_Contractor" localSheetId="22">#REF!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 localSheetId="30">#REF!</definedName>
    <definedName name="LDs_EPC_Contractor" localSheetId="31">#REF!</definedName>
    <definedName name="LDs_EPC_Contractor">#REF!</definedName>
    <definedName name="LDs_Turbine_Supplier" localSheetId="17">#REF!</definedName>
    <definedName name="LDs_Turbine_Supplier" localSheetId="18">#REF!</definedName>
    <definedName name="LDs_Turbine_Supplier" localSheetId="19">#REF!</definedName>
    <definedName name="LDs_Turbine_Supplier" localSheetId="20">#REF!</definedName>
    <definedName name="LDs_Turbine_Supplier" localSheetId="21">#REF!</definedName>
    <definedName name="LDs_Turbine_Supplier" localSheetId="22">#REF!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 localSheetId="30">#REF!</definedName>
    <definedName name="LDs_Turbine_Supplier" localSheetId="31">#REF!</definedName>
    <definedName name="LDs_Turbine_Supplier">#REF!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 localSheetId="20">#REF!</definedName>
    <definedName name="Leveraged_Results_Print_Range" localSheetId="21">#REF!</definedName>
    <definedName name="Leveraged_Results_Print_Range" localSheetId="22">#REF!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 localSheetId="30">#REF!</definedName>
    <definedName name="Leveraged_Results_Print_Range" localSheetId="31">#REF!</definedName>
    <definedName name="Leveraged_Results_Print_Range">#REF!</definedName>
    <definedName name="LiabDate" localSheetId="17">#REF!</definedName>
    <definedName name="LiabDate" localSheetId="18">#REF!</definedName>
    <definedName name="LiabDate" localSheetId="19">#REF!</definedName>
    <definedName name="LiabDate" localSheetId="20">#REF!</definedName>
    <definedName name="LiabDate" localSheetId="21">#REF!</definedName>
    <definedName name="LiabDate" localSheetId="22">#REF!</definedName>
    <definedName name="LiabDate" localSheetId="26">#REF!</definedName>
    <definedName name="LiabDate" localSheetId="27">#REF!</definedName>
    <definedName name="LiabDate" localSheetId="28">#REF!</definedName>
    <definedName name="LiabDate" localSheetId="29">#REF!</definedName>
    <definedName name="LiabDate" localSheetId="30">#REF!</definedName>
    <definedName name="LiabDate" localSheetId="31">#REF!</definedName>
    <definedName name="LiabDate">#REF!</definedName>
    <definedName name="Liabilities" localSheetId="2">#REF!,#REF!,#REF!,#REF!,#REF!,#REF!,#REF!,#REF!,#REF!,#REF!,#REF!,#REF!,#REF!,#REF!,#REF!,#REF!,#REF!,#REF!,#REF!,#REF!</definedName>
    <definedName name="Liabilities" localSheetId="16">#REF!,#REF!,#REF!,#REF!,#REF!,#REF!,#REF!,#REF!,#REF!,#REF!,#REF!,#REF!,#REF!,#REF!,#REF!,#REF!,#REF!,#REF!,#REF!,#REF!</definedName>
    <definedName name="Liabilities" localSheetId="7">#REF!,#REF!,#REF!,#REF!,#REF!,#REF!,#REF!,#REF!,#REF!,#REF!,#REF!,#REF!,#REF!,#REF!,#REF!,#REF!,#REF!,#REF!,#REF!,#REF!</definedName>
    <definedName name="Liabilities" localSheetId="9">#REF!,#REF!,#REF!,#REF!,#REF!,#REF!,#REF!,#REF!,#REF!,#REF!,#REF!,#REF!,#REF!,#REF!,#REF!,#REF!,#REF!,#REF!,#REF!,#REF!</definedName>
    <definedName name="Liabilities" localSheetId="13">#REF!,#REF!,#REF!,#REF!,#REF!,#REF!,#REF!,#REF!,#REF!,#REF!,#REF!,#REF!,#REF!,#REF!,#REF!,#REF!,#REF!,#REF!,#REF!,#REF!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20">#REF!</definedName>
    <definedName name="LIBOR_12_year_Fwd_Swap_Tranche_B" localSheetId="21">#REF!</definedName>
    <definedName name="LIBOR_12_year_Fwd_Swap_Tranche_B" localSheetId="22">#REF!</definedName>
    <definedName name="LIBOR_12_year_Fwd_Swap_Tranche_B" localSheetId="7">#REF!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 localSheetId="30">#REF!</definedName>
    <definedName name="LIBOR_12_year_Fwd_Swap_Tranche_B" localSheetId="31">#REF!</definedName>
    <definedName name="LIBOR_12_year_Fwd_Swap_Tranche_B">#REF!</definedName>
    <definedName name="LIBOR_2_year_Swap" localSheetId="17">#REF!</definedName>
    <definedName name="LIBOR_2_year_Swap" localSheetId="18">#REF!</definedName>
    <definedName name="LIBOR_2_year_Swap" localSheetId="19">#REF!</definedName>
    <definedName name="LIBOR_2_year_Swap" localSheetId="20">#REF!</definedName>
    <definedName name="LIBOR_2_year_Swap" localSheetId="21">#REF!</definedName>
    <definedName name="LIBOR_2_year_Swap" localSheetId="22">#REF!</definedName>
    <definedName name="LIBOR_2_year_Swap" localSheetId="7">#REF!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 localSheetId="30">#REF!</definedName>
    <definedName name="LIBOR_2_year_Swap" localSheetId="31">#REF!</definedName>
    <definedName name="LIBOR_2_year_Swap">#REF!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20">#REF!</definedName>
    <definedName name="LIBOR_2_year_Swap__Tranche_A_B_C" localSheetId="21">#REF!</definedName>
    <definedName name="LIBOR_2_year_Swap__Tranche_A_B_C" localSheetId="22">#REF!</definedName>
    <definedName name="LIBOR_2_year_Swap__Tranche_A_B_C" localSheetId="7">#REF!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 localSheetId="30">#REF!</definedName>
    <definedName name="LIBOR_2_year_Swap__Tranche_A_B_C" localSheetId="31">#REF!</definedName>
    <definedName name="LIBOR_2_year_Swap__Tranche_A_B_C">#REF!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 localSheetId="20">#REF!</definedName>
    <definedName name="LIBOR_3_year_Fwd_Swap__Tranche_A" localSheetId="21">#REF!</definedName>
    <definedName name="LIBOR_3_year_Fwd_Swap__Tranche_A" localSheetId="22">#REF!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 localSheetId="30">#REF!</definedName>
    <definedName name="LIBOR_3_year_Fwd_Swap__Tranche_A" localSheetId="31">#REF!</definedName>
    <definedName name="LIBOR_3_year_Fwd_Swap__Tranche_A">#REF!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 localSheetId="20">#REF!</definedName>
    <definedName name="LIBOR_3_year_Fwd_Swap_Tranche_B_C" localSheetId="21">#REF!</definedName>
    <definedName name="LIBOR_3_year_Fwd_Swap_Tranche_B_C" localSheetId="22">#REF!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 localSheetId="30">#REF!</definedName>
    <definedName name="LIBOR_3_year_Fwd_Swap_Tranche_B_C" localSheetId="31">#REF!</definedName>
    <definedName name="LIBOR_3_year_Fwd_Swap_Tranche_B_C">#REF!</definedName>
    <definedName name="limcount" hidden="1">1</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20">#REF!</definedName>
    <definedName name="LLC_Debt_Service_Coverage_Ratio_List" localSheetId="21">#REF!</definedName>
    <definedName name="LLC_Debt_Service_Coverage_Ratio_List" localSheetId="22">#REF!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 localSheetId="30">#REF!</definedName>
    <definedName name="LLC_Debt_Service_Coverage_Ratio_List" localSheetId="31">#REF!</definedName>
    <definedName name="LLC_Debt_Service_Coverage_Ratio_List">#REF!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20">#REF!</definedName>
    <definedName name="Loan_Balance_End_of_Month" localSheetId="21">#REF!</definedName>
    <definedName name="Loan_Balance_End_of_Month" localSheetId="22">#REF!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 localSheetId="30">#REF!</definedName>
    <definedName name="Loan_Balance_End_of_Month" localSheetId="31">#REF!</definedName>
    <definedName name="Loan_Balance_End_of_Month">#REF!</definedName>
    <definedName name="Loan_Facility_Amount" localSheetId="17">#REF!</definedName>
    <definedName name="Loan_Facility_Amount" localSheetId="18">#REF!</definedName>
    <definedName name="Loan_Facility_Amount" localSheetId="19">#REF!</definedName>
    <definedName name="Loan_Facility_Amount" localSheetId="20">#REF!</definedName>
    <definedName name="Loan_Facility_Amount" localSheetId="21">#REF!</definedName>
    <definedName name="Loan_Facility_Amount" localSheetId="22">#REF!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 localSheetId="30">#REF!</definedName>
    <definedName name="Loan_Facility_Amount" localSheetId="31">#REF!</definedName>
    <definedName name="Loan_Facility_Amount">#REF!</definedName>
    <definedName name="LOCTTLHRS" localSheetId="17">#REF!</definedName>
    <definedName name="LOCTTLHRS" localSheetId="18">#REF!</definedName>
    <definedName name="LOCTTLHRS" localSheetId="19">#REF!</definedName>
    <definedName name="LOCTTLHRS" localSheetId="20">#REF!</definedName>
    <definedName name="LOCTTLHRS" localSheetId="21">#REF!</definedName>
    <definedName name="LOCTTLHRS" localSheetId="22">#REF!</definedName>
    <definedName name="LOCTTLHRS" localSheetId="26">#REF!</definedName>
    <definedName name="LOCTTLHRS" localSheetId="27">#REF!</definedName>
    <definedName name="LOCTTLHRS" localSheetId="28">#REF!</definedName>
    <definedName name="LOCTTLHRS" localSheetId="29">#REF!</definedName>
    <definedName name="LOCTTLHRS" localSheetId="30">#REF!</definedName>
    <definedName name="LOCTTLHRS" localSheetId="31">#REF!</definedName>
    <definedName name="LOCTTLHRS">#REF!</definedName>
    <definedName name="ls5per" localSheetId="17">#REF!</definedName>
    <definedName name="ls5per" localSheetId="18">#REF!</definedName>
    <definedName name="ls5per" localSheetId="19">#REF!</definedName>
    <definedName name="ls5per" localSheetId="20">#REF!</definedName>
    <definedName name="ls5per" localSheetId="21">#REF!</definedName>
    <definedName name="ls5per" localSheetId="22">#REF!</definedName>
    <definedName name="ls5per" localSheetId="26">#REF!</definedName>
    <definedName name="ls5per" localSheetId="27">#REF!</definedName>
    <definedName name="ls5per" localSheetId="28">#REF!</definedName>
    <definedName name="ls5per" localSheetId="29">#REF!</definedName>
    <definedName name="ls5per" localSheetId="30">#REF!</definedName>
    <definedName name="ls5per" localSheetId="31">#REF!</definedName>
    <definedName name="ls5per">#REF!</definedName>
    <definedName name="lssdge" localSheetId="17">#REF!</definedName>
    <definedName name="lssdge" localSheetId="18">#REF!</definedName>
    <definedName name="lssdge" localSheetId="19">#REF!</definedName>
    <definedName name="lssdge" localSheetId="20">#REF!</definedName>
    <definedName name="lssdge" localSheetId="21">#REF!</definedName>
    <definedName name="lssdge" localSheetId="22">#REF!</definedName>
    <definedName name="lssdge" localSheetId="26">#REF!</definedName>
    <definedName name="lssdge" localSheetId="27">#REF!</definedName>
    <definedName name="lssdge" localSheetId="28">#REF!</definedName>
    <definedName name="lssdge" localSheetId="29">#REF!</definedName>
    <definedName name="lssdge" localSheetId="30">#REF!</definedName>
    <definedName name="lssdge" localSheetId="31">#REF!</definedName>
    <definedName name="lssdge">#REF!</definedName>
    <definedName name="LUNCH" localSheetId="17">#REF!</definedName>
    <definedName name="LUNCH" localSheetId="18">#REF!</definedName>
    <definedName name="LUNCH" localSheetId="19">#REF!</definedName>
    <definedName name="LUNCH" localSheetId="20">#REF!</definedName>
    <definedName name="LUNCH" localSheetId="21">#REF!</definedName>
    <definedName name="LUNCH" localSheetId="22">#REF!</definedName>
    <definedName name="LUNCH" localSheetId="26">#REF!</definedName>
    <definedName name="LUNCH" localSheetId="27">#REF!</definedName>
    <definedName name="LUNCH" localSheetId="28">#REF!</definedName>
    <definedName name="LUNCH" localSheetId="29">#REF!</definedName>
    <definedName name="LUNCH" localSheetId="30">#REF!</definedName>
    <definedName name="LUNCH" localSheetId="31">#REF!</definedName>
    <definedName name="LUNCH">#REF!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 localSheetId="20">#REF!</definedName>
    <definedName name="Major_Maintenance_BOP_Base_Year" localSheetId="21">#REF!</definedName>
    <definedName name="Major_Maintenance_BOP_Base_Year" localSheetId="22">#REF!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 localSheetId="30">#REF!</definedName>
    <definedName name="Major_Maintenance_BOP_Base_Year" localSheetId="31">#REF!</definedName>
    <definedName name="Major_Maintenance_BOP_Base_Year">#REF!</definedName>
    <definedName name="Major_Maintenance_BOP_Book" localSheetId="17">#REF!</definedName>
    <definedName name="Major_Maintenance_BOP_Book" localSheetId="18">#REF!</definedName>
    <definedName name="Major_Maintenance_BOP_Book" localSheetId="19">#REF!</definedName>
    <definedName name="Major_Maintenance_BOP_Book" localSheetId="20">#REF!</definedName>
    <definedName name="Major_Maintenance_BOP_Book" localSheetId="21">#REF!</definedName>
    <definedName name="Major_Maintenance_BOP_Book" localSheetId="22">#REF!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 localSheetId="30">#REF!</definedName>
    <definedName name="Major_Maintenance_BOP_Book" localSheetId="31">#REF!</definedName>
    <definedName name="Major_Maintenance_BOP_Book">#REF!</definedName>
    <definedName name="Major_Maintenance_BOP_Cash" localSheetId="17">#REF!</definedName>
    <definedName name="Major_Maintenance_BOP_Cash" localSheetId="18">#REF!</definedName>
    <definedName name="Major_Maintenance_BOP_Cash" localSheetId="19">#REF!</definedName>
    <definedName name="Major_Maintenance_BOP_Cash" localSheetId="20">#REF!</definedName>
    <definedName name="Major_Maintenance_BOP_Cash" localSheetId="21">#REF!</definedName>
    <definedName name="Major_Maintenance_BOP_Cash" localSheetId="22">#REF!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 localSheetId="30">#REF!</definedName>
    <definedName name="Major_Maintenance_BOP_Cash" localSheetId="31">#REF!</definedName>
    <definedName name="Major_Maintenance_BOP_Cash">#REF!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 localSheetId="20">#REF!</definedName>
    <definedName name="Major_Maintenance_BOP_Escalation_Factor" localSheetId="21">#REF!</definedName>
    <definedName name="Major_Maintenance_BOP_Escalation_Factor" localSheetId="22">#REF!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 localSheetId="30">#REF!</definedName>
    <definedName name="Major_Maintenance_BOP_Escalation_Factor" localSheetId="31">#REF!</definedName>
    <definedName name="Major_Maintenance_BOP_Escalation_Factor">#REF!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 localSheetId="20">#REF!</definedName>
    <definedName name="Major_Maintenance_Smoothing_Threshold" localSheetId="21">#REF!</definedName>
    <definedName name="Major_Maintenance_Smoothing_Threshold" localSheetId="22">#REF!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 localSheetId="30">#REF!</definedName>
    <definedName name="Major_Maintenance_Smoothing_Threshold" localSheetId="31">#REF!</definedName>
    <definedName name="Major_Maintenance_Smoothing_Threshold">#REF!</definedName>
    <definedName name="Major_Maintenance_Table" localSheetId="17">#REF!</definedName>
    <definedName name="Major_Maintenance_Table" localSheetId="18">#REF!</definedName>
    <definedName name="Major_Maintenance_Table" localSheetId="19">#REF!</definedName>
    <definedName name="Major_Maintenance_Table" localSheetId="20">#REF!</definedName>
    <definedName name="Major_Maintenance_Table" localSheetId="21">#REF!</definedName>
    <definedName name="Major_Maintenance_Table" localSheetId="22">#REF!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 localSheetId="30">#REF!</definedName>
    <definedName name="Major_Maintenance_Table" localSheetId="31">#REF!</definedName>
    <definedName name="Major_Maintenance_Table">#REF!</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2" hidden="1">{"Page_1",#N/A,FALSE,"BAD4Q98";"Page_2",#N/A,FALSE,"BAD4Q98";"Page_3",#N/A,FALSE,"BAD4Q98";"Page_4",#N/A,FALSE,"BAD4Q98";"Page_5",#N/A,FALSE,"BAD4Q98";"Page_6",#N/A,FALSE,"BAD4Q98";"Input_1",#N/A,FALSE,"BAD4Q98";"Input_2",#N/A,FALSE,"BAD4Q98"}</definedName>
    <definedName name="Mayfdsdfd" localSheetId="23" hidden="1">{"Page_1",#N/A,FALSE,"BAD4Q98";"Page_2",#N/A,FALSE,"BAD4Q98";"Page_3",#N/A,FALSE,"BAD4Q98";"Page_4",#N/A,FALSE,"BAD4Q98";"Page_5",#N/A,FALSE,"BAD4Q98";"Page_6",#N/A,FALSE,"BAD4Q98";"Input_1",#N/A,FALSE,"BAD4Q98";"Input_2",#N/A,FALSE,"BAD4Q98"}</definedName>
    <definedName name="Mayfdsdfd" localSheetId="2"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3"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7" hidden="1">{"Page_1",#N/A,FALSE,"BAD4Q98";"Page_2",#N/A,FALSE,"BAD4Q98";"Page_3",#N/A,FALSE,"BAD4Q98";"Page_4",#N/A,FALSE,"BAD4Q98";"Page_5",#N/A,FALSE,"BAD4Q98";"Page_6",#N/A,FALSE,"BAD4Q98";"Input_1",#N/A,FALSE,"BAD4Q98";"Input_2",#N/A,FALSE,"BAD4Q98"}</definedName>
    <definedName name="Mayfdsdfd" localSheetId="9" hidden="1">{"Page_1",#N/A,FALSE,"BAD4Q98";"Page_2",#N/A,FALSE,"BAD4Q98";"Page_3",#N/A,FALSE,"BAD4Q98";"Page_4",#N/A,FALSE,"BAD4Q98";"Page_5",#N/A,FALSE,"BAD4Q98";"Page_6",#N/A,FALSE,"BAD4Q98";"Input_1",#N/A,FALSE,"BAD4Q98";"Input_2",#N/A,FALSE,"BAD4Q98"}</definedName>
    <definedName name="Mayfdsdfd" localSheetId="13" hidden="1">{"Page_1",#N/A,FALSE,"BAD4Q98";"Page_2",#N/A,FALSE,"BAD4Q98";"Page_3",#N/A,FALSE,"BAD4Q98";"Page_4",#N/A,FALSE,"BAD4Q98";"Page_5",#N/A,FALSE,"BAD4Q98";"Page_6",#N/A,FALSE,"BAD4Q98";"Input_1",#N/A,FALSE,"BAD4Q98";"Input_2",#N/A,FALSE,"BAD4Q98"}</definedName>
    <definedName name="Mayfdsdfd" localSheetId="15"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ayfdsdfd" localSheetId="30" hidden="1">{"Page_1",#N/A,FALSE,"BAD4Q98";"Page_2",#N/A,FALSE,"BAD4Q98";"Page_3",#N/A,FALSE,"BAD4Q98";"Page_4",#N/A,FALSE,"BAD4Q98";"Page_5",#N/A,FALSE,"BAD4Q98";"Page_6",#N/A,FALSE,"BAD4Q98";"Input_1",#N/A,FALSE,"BAD4Q98";"Input_2",#N/A,FALSE,"BAD4Q98"}</definedName>
    <definedName name="Mayfdsdfd" localSheetId="31"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20">#REF!</definedName>
    <definedName name="McKittrick_School_District_Donation_Input" localSheetId="21">#REF!</definedName>
    <definedName name="McKittrick_School_District_Donation_Input" localSheetId="22">#REF!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 localSheetId="30">#REF!</definedName>
    <definedName name="McKittrick_School_District_Donation_Input" localSheetId="31">#REF!</definedName>
    <definedName name="McKittrick_School_District_Donation_Input">#REF!</definedName>
    <definedName name="MED_MTR">2</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20">#REF!</definedName>
    <definedName name="Merch_Cum_Escalation_Factor" localSheetId="21">#REF!</definedName>
    <definedName name="Merch_Cum_Escalation_Factor" localSheetId="22">#REF!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 localSheetId="30">#REF!</definedName>
    <definedName name="Merch_Cum_Escalation_Factor" localSheetId="31">#REF!</definedName>
    <definedName name="Merch_Cum_Escalation_Factor">#REF!</definedName>
    <definedName name="Merch_Fuel_Doll_KW" localSheetId="17">#REF!</definedName>
    <definedName name="Merch_Fuel_Doll_KW" localSheetId="18">#REF!</definedName>
    <definedName name="Merch_Fuel_Doll_KW" localSheetId="19">#REF!</definedName>
    <definedName name="Merch_Fuel_Doll_KW" localSheetId="20">#REF!</definedName>
    <definedName name="Merch_Fuel_Doll_KW" localSheetId="21">#REF!</definedName>
    <definedName name="Merch_Fuel_Doll_KW" localSheetId="22">#REF!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 localSheetId="30">#REF!</definedName>
    <definedName name="Merch_Fuel_Doll_KW" localSheetId="31">#REF!</definedName>
    <definedName name="Merch_Fuel_Doll_KW">#REF!</definedName>
    <definedName name="Merch_margin_Doll_KW" localSheetId="17">#REF!</definedName>
    <definedName name="Merch_margin_Doll_KW" localSheetId="18">#REF!</definedName>
    <definedName name="Merch_margin_Doll_KW" localSheetId="19">#REF!</definedName>
    <definedName name="Merch_margin_Doll_KW" localSheetId="20">#REF!</definedName>
    <definedName name="Merch_margin_Doll_KW" localSheetId="21">#REF!</definedName>
    <definedName name="Merch_margin_Doll_KW" localSheetId="22">#REF!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 localSheetId="30">#REF!</definedName>
    <definedName name="Merch_margin_Doll_KW" localSheetId="31">#REF!</definedName>
    <definedName name="Merch_margin_Doll_KW">#REF!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 localSheetId="20">#REF!</definedName>
    <definedName name="Merch_Months_partial_Year_Factor" localSheetId="21">#REF!</definedName>
    <definedName name="Merch_Months_partial_Year_Factor" localSheetId="22">#REF!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 localSheetId="30">#REF!</definedName>
    <definedName name="Merch_Months_partial_Year_Factor" localSheetId="31">#REF!</definedName>
    <definedName name="Merch_Months_partial_Year_Factor">#REF!</definedName>
    <definedName name="Michelle" localSheetId="17">#REF!</definedName>
    <definedName name="Michelle" localSheetId="18">#REF!</definedName>
    <definedName name="Michelle" localSheetId="19">#REF!</definedName>
    <definedName name="Michelle" localSheetId="20">#REF!</definedName>
    <definedName name="Michelle" localSheetId="21">#REF!</definedName>
    <definedName name="Michelle" localSheetId="22">#REF!</definedName>
    <definedName name="Michelle" localSheetId="26">#REF!</definedName>
    <definedName name="Michelle" localSheetId="27">#REF!</definedName>
    <definedName name="Michelle" localSheetId="28">#REF!</definedName>
    <definedName name="Michelle" localSheetId="29">#REF!</definedName>
    <definedName name="Michelle" localSheetId="30">#REF!</definedName>
    <definedName name="Michelle" localSheetId="31">#REF!</definedName>
    <definedName name="Michelle">#REF!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 localSheetId="20">#REF!</definedName>
    <definedName name="Minimum_Debt_Service_Coverage" localSheetId="21">#REF!</definedName>
    <definedName name="Minimum_Debt_Service_Coverage" localSheetId="22">#REF!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 localSheetId="30">#REF!</definedName>
    <definedName name="Minimum_Debt_Service_Coverage" localSheetId="31">#REF!</definedName>
    <definedName name="Minimum_Debt_Service_Coverage">#REF!</definedName>
    <definedName name="Mobilization_Months" localSheetId="17">#REF!</definedName>
    <definedName name="Mobilization_Months" localSheetId="18">#REF!</definedName>
    <definedName name="Mobilization_Months" localSheetId="19">#REF!</definedName>
    <definedName name="Mobilization_Months" localSheetId="20">#REF!</definedName>
    <definedName name="Mobilization_Months" localSheetId="21">#REF!</definedName>
    <definedName name="Mobilization_Months" localSheetId="22">#REF!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 localSheetId="30">#REF!</definedName>
    <definedName name="Mobilization_Months" localSheetId="31">#REF!</definedName>
    <definedName name="Mobilization_Months">#REF!</definedName>
    <definedName name="MODEL" localSheetId="17">#REF!</definedName>
    <definedName name="MODEL" localSheetId="18">#REF!</definedName>
    <definedName name="MODEL" localSheetId="19">#REF!</definedName>
    <definedName name="MODEL" localSheetId="20">#REF!</definedName>
    <definedName name="MODEL" localSheetId="21">#REF!</definedName>
    <definedName name="MODEL" localSheetId="22">#REF!</definedName>
    <definedName name="MODEL" localSheetId="26">#REF!</definedName>
    <definedName name="MODEL" localSheetId="27">#REF!</definedName>
    <definedName name="MODEL" localSheetId="28">#REF!</definedName>
    <definedName name="MODEL" localSheetId="29">#REF!</definedName>
    <definedName name="MODEL" localSheetId="30">#REF!</definedName>
    <definedName name="MODEL" localSheetId="31">#REF!</definedName>
    <definedName name="MODEL">#REF!</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7">#REF!</definedName>
    <definedName name="Month1" localSheetId="18">#REF!</definedName>
    <definedName name="Month1" localSheetId="19">#REF!</definedName>
    <definedName name="Month1" localSheetId="20">#REF!</definedName>
    <definedName name="Month1" localSheetId="21">#REF!</definedName>
    <definedName name="Month1" localSheetId="22">#REF!</definedName>
    <definedName name="Month1" localSheetId="26">#REF!</definedName>
    <definedName name="Month1" localSheetId="27">#REF!</definedName>
    <definedName name="Month1" localSheetId="28">#REF!</definedName>
    <definedName name="Month1" localSheetId="29">#REF!</definedName>
    <definedName name="Month1" localSheetId="30">#REF!</definedName>
    <definedName name="Month1" localSheetId="31">#REF!</definedName>
    <definedName name="Month1">#REF!</definedName>
    <definedName name="Month2" localSheetId="17">#REF!</definedName>
    <definedName name="Month2" localSheetId="18">#REF!</definedName>
    <definedName name="Month2" localSheetId="19">#REF!</definedName>
    <definedName name="Month2" localSheetId="20">#REF!</definedName>
    <definedName name="Month2" localSheetId="21">#REF!</definedName>
    <definedName name="Month2" localSheetId="22">#REF!</definedName>
    <definedName name="Month2" localSheetId="26">#REF!</definedName>
    <definedName name="Month2" localSheetId="27">#REF!</definedName>
    <definedName name="Month2" localSheetId="28">#REF!</definedName>
    <definedName name="Month2" localSheetId="29">#REF!</definedName>
    <definedName name="Month2" localSheetId="30">#REF!</definedName>
    <definedName name="Month2" localSheetId="31">#REF!</definedName>
    <definedName name="Month2">#REF!</definedName>
    <definedName name="Month3" localSheetId="17">#REF!</definedName>
    <definedName name="Month3" localSheetId="18">#REF!</definedName>
    <definedName name="Month3" localSheetId="19">#REF!</definedName>
    <definedName name="Month3" localSheetId="20">#REF!</definedName>
    <definedName name="Month3" localSheetId="21">#REF!</definedName>
    <definedName name="Month3" localSheetId="22">#REF!</definedName>
    <definedName name="Month3" localSheetId="26">#REF!</definedName>
    <definedName name="Month3" localSheetId="27">#REF!</definedName>
    <definedName name="Month3" localSheetId="28">#REF!</definedName>
    <definedName name="Month3" localSheetId="29">#REF!</definedName>
    <definedName name="Month3" localSheetId="30">#REF!</definedName>
    <definedName name="Month3" localSheetId="31">#REF!</definedName>
    <definedName name="Month3">#REF!</definedName>
    <definedName name="MONTHLYREC" localSheetId="17">#REF!</definedName>
    <definedName name="MONTHLYREC" localSheetId="18">#REF!</definedName>
    <definedName name="MONTHLYREC" localSheetId="19">#REF!</definedName>
    <definedName name="MONTHLYREC" localSheetId="20">#REF!</definedName>
    <definedName name="MONTHLYREC" localSheetId="21">#REF!</definedName>
    <definedName name="MONTHLYREC" localSheetId="22">#REF!</definedName>
    <definedName name="MONTHLYREC" localSheetId="26">#REF!</definedName>
    <definedName name="MONTHLYREC" localSheetId="27">#REF!</definedName>
    <definedName name="MONTHLYREC" localSheetId="28">#REF!</definedName>
    <definedName name="MONTHLYREC" localSheetId="29">#REF!</definedName>
    <definedName name="MONTHLYREC" localSheetId="30">#REF!</definedName>
    <definedName name="MONTHLYREC" localSheetId="31">#REF!</definedName>
    <definedName name="MONTHLYREC">#REF!</definedName>
    <definedName name="Months" localSheetId="17">'[8]misc tables'!$B$2:$B$13</definedName>
    <definedName name="Months" localSheetId="18">'[8]misc tables'!$B$2:$B$13</definedName>
    <definedName name="Months" localSheetId="19">'[8]misc tables'!$B$2:$B$13</definedName>
    <definedName name="Months" localSheetId="20">'[8]misc tables'!$B$2:$B$13</definedName>
    <definedName name="Months" localSheetId="21">'[8]misc tables'!$B$2:$B$13</definedName>
    <definedName name="Months" localSheetId="22">'[8]misc tables'!$B$2:$B$13</definedName>
    <definedName name="Months" localSheetId="2">#REF!</definedName>
    <definedName name="Months" localSheetId="16">#REF!</definedName>
    <definedName name="Months" localSheetId="7">#REF!</definedName>
    <definedName name="Months" localSheetId="9">#REF!</definedName>
    <definedName name="Months" localSheetId="13">#REF!</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 localSheetId="30">'[8]misc tables'!$B$2:$B$13</definedName>
    <definedName name="Months" localSheetId="31">'[8]misc tables'!$B$2:$B$13</definedName>
    <definedName name="Months">'[8]misc tables'!$B$2:$B$13</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20">#REF!</definedName>
    <definedName name="Months_of_Debt_Service_Reserve" localSheetId="21">#REF!</definedName>
    <definedName name="Months_of_Debt_Service_Reserve" localSheetId="22">#REF!</definedName>
    <definedName name="Months_of_Debt_Service_Reserve" localSheetId="7">#REF!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 localSheetId="30">#REF!</definedName>
    <definedName name="Months_of_Debt_Service_Reserve" localSheetId="31">#REF!</definedName>
    <definedName name="Months_of_Debt_Service_Reserve">#REF!</definedName>
    <definedName name="Months_Per_Year" localSheetId="17">#REF!</definedName>
    <definedName name="Months_Per_Year" localSheetId="18">#REF!</definedName>
    <definedName name="Months_Per_Year" localSheetId="19">#REF!</definedName>
    <definedName name="Months_Per_Year" localSheetId="20">#REF!</definedName>
    <definedName name="Months_Per_Year" localSheetId="21">#REF!</definedName>
    <definedName name="Months_Per_Year" localSheetId="22">#REF!</definedName>
    <definedName name="Months_Per_Year" localSheetId="7">#REF!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 localSheetId="30">#REF!</definedName>
    <definedName name="Months_Per_Year" localSheetId="31">#REF!</definedName>
    <definedName name="Months_Per_Year">#REF!</definedName>
    <definedName name="MSA_Fee" localSheetId="17">#REF!</definedName>
    <definedName name="MSA_Fee" localSheetId="18">#REF!</definedName>
    <definedName name="MSA_Fee" localSheetId="19">#REF!</definedName>
    <definedName name="MSA_Fee" localSheetId="20">#REF!</definedName>
    <definedName name="MSA_Fee" localSheetId="21">#REF!</definedName>
    <definedName name="MSA_Fee" localSheetId="22">#REF!</definedName>
    <definedName name="MSA_Fee" localSheetId="7">#REF!</definedName>
    <definedName name="MSA_Fee" localSheetId="26">#REF!</definedName>
    <definedName name="MSA_Fee" localSheetId="27">#REF!</definedName>
    <definedName name="MSA_Fee" localSheetId="28">#REF!</definedName>
    <definedName name="MSA_Fee" localSheetId="29">#REF!</definedName>
    <definedName name="MSA_Fee" localSheetId="30">#REF!</definedName>
    <definedName name="MSA_Fee" localSheetId="31">#REF!</definedName>
    <definedName name="MSA_Fee">#REF!</definedName>
    <definedName name="MSA_Fee_Base_Year" localSheetId="17">#REF!</definedName>
    <definedName name="MSA_Fee_Base_Year" localSheetId="18">#REF!</definedName>
    <definedName name="MSA_Fee_Base_Year" localSheetId="19">#REF!</definedName>
    <definedName name="MSA_Fee_Base_Year" localSheetId="20">#REF!</definedName>
    <definedName name="MSA_Fee_Base_Year" localSheetId="21">#REF!</definedName>
    <definedName name="MSA_Fee_Base_Year" localSheetId="22">#REF!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 localSheetId="30">#REF!</definedName>
    <definedName name="MSA_Fee_Base_Year" localSheetId="31">#REF!</definedName>
    <definedName name="MSA_Fee_Base_Year">#REF!</definedName>
    <definedName name="MSA_Fee_Input_per_Year" localSheetId="17">#REF!</definedName>
    <definedName name="MSA_Fee_Input_per_Year" localSheetId="18">#REF!</definedName>
    <definedName name="MSA_Fee_Input_per_Year" localSheetId="19">#REF!</definedName>
    <definedName name="MSA_Fee_Input_per_Year" localSheetId="20">#REF!</definedName>
    <definedName name="MSA_Fee_Input_per_Year" localSheetId="21">#REF!</definedName>
    <definedName name="MSA_Fee_Input_per_Year" localSheetId="22">#REF!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 localSheetId="30">#REF!</definedName>
    <definedName name="MSA_Fee_Input_per_Year" localSheetId="31">#REF!</definedName>
    <definedName name="MSA_Fee_Input_per_Year">#REF!</definedName>
    <definedName name="MthAvg" localSheetId="17">#REF!</definedName>
    <definedName name="MthAvg" localSheetId="18">#REF!</definedName>
    <definedName name="MthAvg" localSheetId="19">#REF!</definedName>
    <definedName name="MthAvg" localSheetId="20">#REF!</definedName>
    <definedName name="MthAvg" localSheetId="21">#REF!</definedName>
    <definedName name="MthAvg" localSheetId="22">#REF!</definedName>
    <definedName name="MthAvg" localSheetId="26">#REF!</definedName>
    <definedName name="MthAvg" localSheetId="27">#REF!</definedName>
    <definedName name="MthAvg" localSheetId="28">#REF!</definedName>
    <definedName name="MthAvg" localSheetId="29">#REF!</definedName>
    <definedName name="MthAvg" localSheetId="30">#REF!</definedName>
    <definedName name="MthAvg" localSheetId="31">#REF!</definedName>
    <definedName name="MthAvg">#REF!</definedName>
    <definedName name="N_A" localSheetId="17">#REF!</definedName>
    <definedName name="N_A" localSheetId="18">#REF!</definedName>
    <definedName name="N_A" localSheetId="19">#REF!</definedName>
    <definedName name="N_A" localSheetId="20">#REF!</definedName>
    <definedName name="N_A" localSheetId="21">#REF!</definedName>
    <definedName name="N_A" localSheetId="22">#REF!</definedName>
    <definedName name="N_A" localSheetId="26">#REF!</definedName>
    <definedName name="N_A" localSheetId="27">#REF!</definedName>
    <definedName name="N_A" localSheetId="28">#REF!</definedName>
    <definedName name="N_A" localSheetId="29">#REF!</definedName>
    <definedName name="N_A" localSheetId="30">#REF!</definedName>
    <definedName name="N_A" localSheetId="31">#REF!</definedName>
    <definedName name="N_A">#REF!</definedName>
    <definedName name="Net_Cash_Flow" localSheetId="17">#REF!</definedName>
    <definedName name="Net_Cash_Flow" localSheetId="18">#REF!</definedName>
    <definedName name="Net_Cash_Flow" localSheetId="19">#REF!</definedName>
    <definedName name="Net_Cash_Flow" localSheetId="20">#REF!</definedName>
    <definedName name="Net_Cash_Flow" localSheetId="21">#REF!</definedName>
    <definedName name="Net_Cash_Flow" localSheetId="22">#REF!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 localSheetId="30">#REF!</definedName>
    <definedName name="Net_Cash_Flow" localSheetId="31">#REF!</definedName>
    <definedName name="Net_Cash_Flow">#REF!</definedName>
    <definedName name="Net_Fixed_Assets" localSheetId="17">#REF!</definedName>
    <definedName name="Net_Fixed_Assets" localSheetId="18">#REF!</definedName>
    <definedName name="Net_Fixed_Assets" localSheetId="19">#REF!</definedName>
    <definedName name="Net_Fixed_Assets" localSheetId="20">#REF!</definedName>
    <definedName name="Net_Fixed_Assets" localSheetId="21">#REF!</definedName>
    <definedName name="Net_Fixed_Assets" localSheetId="22">#REF!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 localSheetId="30">#REF!</definedName>
    <definedName name="Net_Fixed_Assets" localSheetId="31">#REF!</definedName>
    <definedName name="Net_Fixed_Assets">#REF!</definedName>
    <definedName name="Net_Gain_on_Sale_of_Assets" localSheetId="17">#REF!</definedName>
    <definedName name="Net_Gain_on_Sale_of_Assets" localSheetId="18">#REF!</definedName>
    <definedName name="Net_Gain_on_Sale_of_Assets" localSheetId="19">#REF!</definedName>
    <definedName name="Net_Gain_on_Sale_of_Assets" localSheetId="20">#REF!</definedName>
    <definedName name="Net_Gain_on_Sale_of_Assets" localSheetId="21">#REF!</definedName>
    <definedName name="Net_Gain_on_Sale_of_Assets" localSheetId="22">#REF!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 localSheetId="30">#REF!</definedName>
    <definedName name="Net_Gain_on_Sale_of_Assets" localSheetId="31">#REF!</definedName>
    <definedName name="Net_Gain_on_Sale_of_Assets">#REF!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 localSheetId="20">#REF!</definedName>
    <definedName name="Net_Payments_on_Fire_Truck_during_Construction_Input" localSheetId="21">#REF!</definedName>
    <definedName name="Net_Payments_on_Fire_Truck_during_Construction_Input" localSheetId="22">#REF!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 localSheetId="30">#REF!</definedName>
    <definedName name="Net_Payments_on_Fire_Truck_during_Construction_Input" localSheetId="31">#REF!</definedName>
    <definedName name="Net_Payments_on_Fire_Truck_during_Construction_Input">#REF!</definedName>
    <definedName name="Net_Start_Up_Revenues" localSheetId="17">#REF!</definedName>
    <definedName name="Net_Start_Up_Revenues" localSheetId="18">#REF!</definedName>
    <definedName name="Net_Start_Up_Revenues" localSheetId="19">#REF!</definedName>
    <definedName name="Net_Start_Up_Revenues" localSheetId="20">#REF!</definedName>
    <definedName name="Net_Start_Up_Revenues" localSheetId="21">#REF!</definedName>
    <definedName name="Net_Start_Up_Revenues" localSheetId="22">#REF!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 localSheetId="30">#REF!</definedName>
    <definedName name="Net_Start_Up_Revenues" localSheetId="31">#REF!</definedName>
    <definedName name="Net_Start_Up_Revenues">#REF!</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2" hidden="1">{"Page_1",#N/A,FALSE,"BAD4Q98";"Page_2",#N/A,FALSE,"BAD4Q98";"Page_3",#N/A,FALSE,"BAD4Q98";"Page_4",#N/A,FALSE,"BAD4Q98";"Page_5",#N/A,FALSE,"BAD4Q98";"Page_6",#N/A,FALSE,"BAD4Q98";"Input_1",#N/A,FALSE,"BAD4Q98";"Input_2",#N/A,FALSE,"BAD4Q98"}</definedName>
    <definedName name="new" localSheetId="23" hidden="1">{"Page_1",#N/A,FALSE,"BAD4Q98";"Page_2",#N/A,FALSE,"BAD4Q98";"Page_3",#N/A,FALSE,"BAD4Q98";"Page_4",#N/A,FALSE,"BAD4Q98";"Page_5",#N/A,FALSE,"BAD4Q98";"Page_6",#N/A,FALSE,"BAD4Q98";"Input_1",#N/A,FALSE,"BAD4Q98";"Input_2",#N/A,FALSE,"BAD4Q98"}</definedName>
    <definedName name="new" localSheetId="2"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3"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7" hidden="1">{"Page_1",#N/A,FALSE,"BAD4Q98";"Page_2",#N/A,FALSE,"BAD4Q98";"Page_3",#N/A,FALSE,"BAD4Q98";"Page_4",#N/A,FALSE,"BAD4Q98";"Page_5",#N/A,FALSE,"BAD4Q98";"Page_6",#N/A,FALSE,"BAD4Q98";"Input_1",#N/A,FALSE,"BAD4Q98";"Input_2",#N/A,FALSE,"BAD4Q98"}</definedName>
    <definedName name="new" localSheetId="9" hidden="1">{"Page_1",#N/A,FALSE,"BAD4Q98";"Page_2",#N/A,FALSE,"BAD4Q98";"Page_3",#N/A,FALSE,"BAD4Q98";"Page_4",#N/A,FALSE,"BAD4Q98";"Page_5",#N/A,FALSE,"BAD4Q98";"Page_6",#N/A,FALSE,"BAD4Q98";"Input_1",#N/A,FALSE,"BAD4Q98";"Input_2",#N/A,FALSE,"BAD4Q98"}</definedName>
    <definedName name="new" localSheetId="13" hidden="1">{"Page_1",#N/A,FALSE,"BAD4Q98";"Page_2",#N/A,FALSE,"BAD4Q98";"Page_3",#N/A,FALSE,"BAD4Q98";"Page_4",#N/A,FALSE,"BAD4Q98";"Page_5",#N/A,FALSE,"BAD4Q98";"Page_6",#N/A,FALSE,"BAD4Q98";"Input_1",#N/A,FALSE,"BAD4Q98";"Input_2",#N/A,FALSE,"BAD4Q98"}</definedName>
    <definedName name="new" localSheetId="15"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 localSheetId="30" hidden="1">{"Page_1",#N/A,FALSE,"BAD4Q98";"Page_2",#N/A,FALSE,"BAD4Q98";"Page_3",#N/A,FALSE,"BAD4Q98";"Page_4",#N/A,FALSE,"BAD4Q98";"Page_5",#N/A,FALSE,"BAD4Q98";"Page_6",#N/A,FALSE,"BAD4Q98";"Input_1",#N/A,FALSE,"BAD4Q98";"Input_2",#N/A,FALSE,"BAD4Q98"}</definedName>
    <definedName name="new" localSheetId="31"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21" hidden="1">{#N/A,#N/A,TRUE,"SDGE";#N/A,#N/A,TRUE,"GBU";#N/A,#N/A,TRUE,"TBU";#N/A,#N/A,TRUE,"EDBU";#N/A,#N/A,TRUE,"ExclCC"}</definedName>
    <definedName name="newwrev" localSheetId="22" hidden="1">{#N/A,#N/A,TRUE,"SDGE";#N/A,#N/A,TRUE,"GBU";#N/A,#N/A,TRUE,"TBU";#N/A,#N/A,TRUE,"EDBU";#N/A,#N/A,TRUE,"ExclCC"}</definedName>
    <definedName name="newwrev" localSheetId="23" hidden="1">{#N/A,#N/A,TRUE,"SDGE";#N/A,#N/A,TRUE,"GBU";#N/A,#N/A,TRUE,"TBU";#N/A,#N/A,TRUE,"EDBU";#N/A,#N/A,TRUE,"ExclCC"}</definedName>
    <definedName name="newwrev" localSheetId="2" hidden="1">{#N/A,#N/A,TRUE,"SDGE";#N/A,#N/A,TRUE,"GBU";#N/A,#N/A,TRUE,"TBU";#N/A,#N/A,TRUE,"EDBU";#N/A,#N/A,TRUE,"ExclCC"}</definedName>
    <definedName name="newwrev" localSheetId="16" hidden="1">{#N/A,#N/A,TRUE,"SDGE";#N/A,#N/A,TRUE,"GBU";#N/A,#N/A,TRUE,"TBU";#N/A,#N/A,TRUE,"EDBU";#N/A,#N/A,TRUE,"ExclCC"}</definedName>
    <definedName name="newwrev" localSheetId="3" hidden="1">{#N/A,#N/A,TRUE,"SDGE";#N/A,#N/A,TRUE,"GBU";#N/A,#N/A,TRUE,"TBU";#N/A,#N/A,TRUE,"EDBU";#N/A,#N/A,TRUE,"ExclCC"}</definedName>
    <definedName name="newwrev" localSheetId="4" hidden="1">{#N/A,#N/A,TRUE,"SDGE";#N/A,#N/A,TRUE,"GBU";#N/A,#N/A,TRUE,"TBU";#N/A,#N/A,TRUE,"EDBU";#N/A,#N/A,TRUE,"ExclCC"}</definedName>
    <definedName name="newwrev" localSheetId="7" hidden="1">{#N/A,#N/A,TRUE,"SDGE";#N/A,#N/A,TRUE,"GBU";#N/A,#N/A,TRUE,"TBU";#N/A,#N/A,TRUE,"EDBU";#N/A,#N/A,TRUE,"ExclCC"}</definedName>
    <definedName name="newwrev" localSheetId="9" hidden="1">{#N/A,#N/A,TRUE,"SDGE";#N/A,#N/A,TRUE,"GBU";#N/A,#N/A,TRUE,"TBU";#N/A,#N/A,TRUE,"EDBU";#N/A,#N/A,TRUE,"ExclCC"}</definedName>
    <definedName name="newwrev" localSheetId="13" hidden="1">{#N/A,#N/A,TRUE,"SDGE";#N/A,#N/A,TRUE,"GBU";#N/A,#N/A,TRUE,"TBU";#N/A,#N/A,TRUE,"EDBU";#N/A,#N/A,TRUE,"ExclCC"}</definedName>
    <definedName name="newwrev" localSheetId="15"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ewwrev" localSheetId="30" hidden="1">{#N/A,#N/A,TRUE,"SDGE";#N/A,#N/A,TRUE,"GBU";#N/A,#N/A,TRUE,"TBU";#N/A,#N/A,TRUE,"EDBU";#N/A,#N/A,TRUE,"ExclCC"}</definedName>
    <definedName name="newwrev" localSheetId="31" hidden="1">{#N/A,#N/A,TRUE,"SDGE";#N/A,#N/A,TRUE,"GBU";#N/A,#N/A,TRUE,"TBU";#N/A,#N/A,TRUE,"EDBU";#N/A,#N/A,TRUE,"ExclCC"}</definedName>
    <definedName name="newwrev" hidden="1">{#N/A,#N/A,TRUE,"SDGE";#N/A,#N/A,TRUE,"GBU";#N/A,#N/A,TRUE,"TBU";#N/A,#N/A,TRUE,"EDBU";#N/A,#N/A,TRUE,"ExclCC"}</definedName>
    <definedName name="nine" localSheetId="17">#REF!</definedName>
    <definedName name="nine" localSheetId="18">#REF!</definedName>
    <definedName name="nine" localSheetId="19">#REF!</definedName>
    <definedName name="nine" localSheetId="20">#REF!</definedName>
    <definedName name="nine" localSheetId="21">#REF!</definedName>
    <definedName name="nine" localSheetId="22">#REF!</definedName>
    <definedName name="nine" localSheetId="26">#REF!</definedName>
    <definedName name="nine" localSheetId="27">#REF!</definedName>
    <definedName name="nine" localSheetId="28">#REF!</definedName>
    <definedName name="nine" localSheetId="29">#REF!</definedName>
    <definedName name="nine" localSheetId="30">#REF!</definedName>
    <definedName name="nine" localSheetId="31">#REF!</definedName>
    <definedName name="nine">#REF!</definedName>
    <definedName name="NO" localSheetId="17">IF(Values_Entered_Pref,HEADER_ROW_PREF+No_of_Pamts_Pref,HEADER_ROW_PREF)</definedName>
    <definedName name="NO" localSheetId="2">IF(Values_Entered_Pref,HEADER_ROW_PREF+No_of_Pamts_Pref,HEADER_ROW_PREF)</definedName>
    <definedName name="NO" localSheetId="16">IF('ESA Table 10'!Values_Entered_Pref,HEADER_ROW_PREF+'ESA Table 10'!No_of_Pamts_Pref,HEADER_ROW_PREF)</definedName>
    <definedName name="NO" localSheetId="4">IF(Values_Entered_Pref,HEADER_ROW_PREF+No_of_Pamts_Pref,HEADER_ROW_PREF)</definedName>
    <definedName name="NO" localSheetId="5">IF('ESA Table 2B (WholeHome)'!Values_Entered_Pref,HEADER_ROW_PREF+'ESA Table 2B (WholeHome)'!No_of_Pamts_Pref,HEADER_ROW_PREF)</definedName>
    <definedName name="NO" localSheetId="6">IF('ESA Table 2C (BE)'!Values_Entered_Pref,HEADER_ROW_PREF+'ESA Table 2C (BE)'!No_of_Pamts_Pref,HEADER_ROW_PREF)</definedName>
    <definedName name="NO" localSheetId="7">IF(Values_Entered_Pref,HEADER_ROW_PREF+No_of_Pamts_Pref,HEADER_ROW_PREF)</definedName>
    <definedName name="NO" localSheetId="9">IF('ESA Table 3A-H'!Values_Entered_Pref,HEADER_ROW_PREF+'ESA Table 3A-H'!No_of_Pamts_Pref,HEADER_ROW_PREF)</definedName>
    <definedName name="NO" localSheetId="10">IF('ESA Table 4A-E'!Values_Entered_Pref,HEADER_ROW_PREF+'ESA Table 4A-E'!No_of_Pamts_Pref,HEADER_ROW_PREF)</definedName>
    <definedName name="NO" localSheetId="11">IF('ESA Table 5A-5F'!Values_Entered_Pref,HEADER_ROW_PREF+'ESA Table 5A-5F'!No_of_Pamts_Pref,HEADER_ROW_PREF)</definedName>
    <definedName name="NO" localSheetId="12">IF('ESA Table 6'!Values_Entered_Pref,HEADER_ROW_PREF+'ESA Table 6'!No_of_Pamts_Pref,HEADER_ROW_PREF)</definedName>
    <definedName name="NO" localSheetId="13">IF('ESA Table 7'!Values_Entered_Pref,HEADER_ROW_PREF+'ESA Table 7'!No_of_Pamts_Pref,HEADER_ROW_PREF)</definedName>
    <definedName name="NO" localSheetId="14">IF('ESA Table 8'!Values_Entered_Pref,HEADER_ROW_PREF+'ESA Table 8'!No_of_Pamts_Pref,HEADER_ROW_PREF)</definedName>
    <definedName name="NO">IF(Values_Entered_Pref,HEADER_ROW_PREF+No_of_Pamts_Pref,HEADER_ROW_PREF)</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21">MATCH(0.01,END_BAL_PREF,-1)+1</definedName>
    <definedName name="No_of_Pamts_Pref" localSheetId="22">MATCH(0.01,END_BAL_PREF,-1)+1</definedName>
    <definedName name="No_of_Pamts_Pref" localSheetId="23">MATCH(0.01,END_BAL_PREF,-1)+1</definedName>
    <definedName name="No_of_Pamts_Pref" localSheetId="1">MATCH(0.01,END_BAL_PREF,-1)+1</definedName>
    <definedName name="No_of_Pamts_Pref" localSheetId="2">MATCH(0.01,END_BAL_PREF,-1)+1</definedName>
    <definedName name="No_of_Pamts_Pref" localSheetId="16">MATCH(0.01,END_BAL_PREF,-1)+1</definedName>
    <definedName name="No_of_Pamts_Pref" localSheetId="3">MATCH(0.01,END_BAL_PREF,-1)+1</definedName>
    <definedName name="No_of_Pamts_Pref" localSheetId="4">MATCH(0.01,END_BAL_PREF,-1)+1</definedName>
    <definedName name="No_of_Pamts_Pref" localSheetId="5">MATCH(0.01,END_BAL_PREF,-1)+1</definedName>
    <definedName name="No_of_Pamts_Pref" localSheetId="6">MATCH(0.01,END_BAL_PREF,-1)+1</definedName>
    <definedName name="No_of_Pamts_Pref" localSheetId="7">MATCH(0.01,END_BAL_PREF,-1)+1</definedName>
    <definedName name="No_of_Pamts_Pref" localSheetId="9">MATCH(0.01,END_BAL_PREF,-1)+1</definedName>
    <definedName name="No_of_Pamts_Pref" localSheetId="10">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 localSheetId="14">MATCH(0.01,END_BAL_PREF,-1)+1</definedName>
    <definedName name="No_of_Pamts_Pref" localSheetId="15">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 localSheetId="30">MATCH(0.01,END_BAL_PREF,-1)+1</definedName>
    <definedName name="No_of_Pamts_Pref" localSheetId="31">MATCH(0.01,END_BAL_PREF,-1)+1</definedName>
    <definedName name="No_of_Pamts_Pref">MATCH(0.01,END_BAL_PREF,-1)+1</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20">#REF!</definedName>
    <definedName name="Non_Recourse_CP_Conduit_LIBOR_Spread" localSheetId="21">#REF!</definedName>
    <definedName name="Non_Recourse_CP_Conduit_LIBOR_Spread" localSheetId="22">#REF!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 localSheetId="30">#REF!</definedName>
    <definedName name="Non_Recourse_CP_Conduit_LIBOR_Spread" localSheetId="31">#REF!</definedName>
    <definedName name="Non_Recourse_CP_Conduit_LIBOR_Spread">#REF!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20">#REF!</definedName>
    <definedName name="Non_Recourse_Facility_CP_adder" localSheetId="21">#REF!</definedName>
    <definedName name="Non_Recourse_Facility_CP_adder" localSheetId="22">#REF!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 localSheetId="30">#REF!</definedName>
    <definedName name="Non_Recourse_Facility_CP_adder" localSheetId="31">#REF!</definedName>
    <definedName name="Non_Recourse_Facility_CP_adder">#REF!</definedName>
    <definedName name="none" localSheetId="17" hidden="1">#REF!</definedName>
    <definedName name="none" localSheetId="18" hidden="1">#REF!</definedName>
    <definedName name="none" localSheetId="19" hidden="1">#REF!</definedName>
    <definedName name="none" localSheetId="20" hidden="1">#REF!</definedName>
    <definedName name="none" localSheetId="21" hidden="1">#REF!</definedName>
    <definedName name="none" localSheetId="22" hidden="1">#REF!</definedName>
    <definedName name="none" localSheetId="26" hidden="1">#REF!</definedName>
    <definedName name="none" localSheetId="27" hidden="1">#REF!</definedName>
    <definedName name="none" localSheetId="28" hidden="1">#REF!</definedName>
    <definedName name="none" localSheetId="29" hidden="1">#REF!</definedName>
    <definedName name="none" localSheetId="30" hidden="1">#REF!</definedName>
    <definedName name="none" localSheetId="31" hidden="1">#REF!</definedName>
    <definedName name="none" hidden="1">#REF!</definedName>
    <definedName name="none2" localSheetId="17" hidden="1">#REF!</definedName>
    <definedName name="none2" localSheetId="18" hidden="1">#REF!</definedName>
    <definedName name="none2" localSheetId="19" hidden="1">#REF!</definedName>
    <definedName name="none2" localSheetId="20" hidden="1">#REF!</definedName>
    <definedName name="none2" localSheetId="21" hidden="1">#REF!</definedName>
    <definedName name="none2" localSheetId="22"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localSheetId="30" hidden="1">#REF!</definedName>
    <definedName name="none2" localSheetId="31" hidden="1">#REF!</definedName>
    <definedName name="none2" hidden="1">#REF!</definedName>
    <definedName name="nopremort" localSheetId="17">#REF!</definedName>
    <definedName name="nopremort" localSheetId="18">#REF!</definedName>
    <definedName name="nopremort" localSheetId="19">#REF!</definedName>
    <definedName name="nopremort" localSheetId="20">#REF!</definedName>
    <definedName name="nopremort" localSheetId="21">#REF!</definedName>
    <definedName name="nopremort" localSheetId="22">#REF!</definedName>
    <definedName name="nopremort" localSheetId="26">#REF!</definedName>
    <definedName name="nopremort" localSheetId="27">#REF!</definedName>
    <definedName name="nopremort" localSheetId="28">#REF!</definedName>
    <definedName name="nopremort" localSheetId="29">#REF!</definedName>
    <definedName name="nopremort" localSheetId="30">#REF!</definedName>
    <definedName name="nopremort" localSheetId="31">#REF!</definedName>
    <definedName name="nopremort">#REF!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 localSheetId="20">#REF!</definedName>
    <definedName name="NOx_Allowances__Nominal___ton" localSheetId="21">#REF!</definedName>
    <definedName name="NOx_Allowances__Nominal___ton" localSheetId="22">#REF!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 localSheetId="30">#REF!</definedName>
    <definedName name="NOx_Allowances__Nominal___ton" localSheetId="31">#REF!</definedName>
    <definedName name="NOx_Allowances__Nominal___ton">#REF!</definedName>
    <definedName name="Nox_Allowances_in_1999" localSheetId="17">#REF!</definedName>
    <definedName name="Nox_Allowances_in_1999" localSheetId="18">#REF!</definedName>
    <definedName name="Nox_Allowances_in_1999" localSheetId="19">#REF!</definedName>
    <definedName name="Nox_Allowances_in_1999" localSheetId="20">#REF!</definedName>
    <definedName name="Nox_Allowances_in_1999" localSheetId="21">#REF!</definedName>
    <definedName name="Nox_Allowances_in_1999" localSheetId="22">#REF!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 localSheetId="30">#REF!</definedName>
    <definedName name="Nox_Allowances_in_1999" localSheetId="31">#REF!</definedName>
    <definedName name="Nox_Allowances_in_1999">#REF!</definedName>
    <definedName name="NOx_Emissions_Rate__lb_hr" localSheetId="17">#REF!</definedName>
    <definedName name="NOx_Emissions_Rate__lb_hr" localSheetId="18">#REF!</definedName>
    <definedName name="NOx_Emissions_Rate__lb_hr" localSheetId="19">#REF!</definedName>
    <definedName name="NOx_Emissions_Rate__lb_hr" localSheetId="20">#REF!</definedName>
    <definedName name="NOx_Emissions_Rate__lb_hr" localSheetId="21">#REF!</definedName>
    <definedName name="NOx_Emissions_Rate__lb_hr" localSheetId="22">#REF!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 localSheetId="30">#REF!</definedName>
    <definedName name="NOx_Emissions_Rate__lb_hr" localSheetId="31">#REF!</definedName>
    <definedName name="NOx_Emissions_Rate__lb_hr">#REF!</definedName>
    <definedName name="NOx_Offsets" localSheetId="17">#REF!</definedName>
    <definedName name="NOx_Offsets" localSheetId="18">#REF!</definedName>
    <definedName name="NOx_Offsets" localSheetId="19">#REF!</definedName>
    <definedName name="NOx_Offsets" localSheetId="20">#REF!</definedName>
    <definedName name="NOx_Offsets" localSheetId="21">#REF!</definedName>
    <definedName name="NOx_Offsets" localSheetId="22">#REF!</definedName>
    <definedName name="NOx_Offsets" localSheetId="26">#REF!</definedName>
    <definedName name="NOx_Offsets" localSheetId="27">#REF!</definedName>
    <definedName name="NOx_Offsets" localSheetId="28">#REF!</definedName>
    <definedName name="NOx_Offsets" localSheetId="29">#REF!</definedName>
    <definedName name="NOx_Offsets" localSheetId="30">#REF!</definedName>
    <definedName name="NOx_Offsets" localSheetId="31">#REF!</definedName>
    <definedName name="NOx_Offsets">#REF!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 localSheetId="20">#REF!</definedName>
    <definedName name="NOx_Offsets_Calculation_Factor__lb_MMBtu" localSheetId="21">#REF!</definedName>
    <definedName name="NOx_Offsets_Calculation_Factor__lb_MMBtu" localSheetId="22">#REF!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 localSheetId="30">#REF!</definedName>
    <definedName name="NOx_Offsets_Calculation_Factor__lb_MMBtu" localSheetId="31">#REF!</definedName>
    <definedName name="NOx_Offsets_Calculation_Factor__lb_MMBtu">#REF!</definedName>
    <definedName name="NOx_Offsets_Construction" localSheetId="17">#REF!</definedName>
    <definedName name="NOx_Offsets_Construction" localSheetId="18">#REF!</definedName>
    <definedName name="NOx_Offsets_Construction" localSheetId="19">#REF!</definedName>
    <definedName name="NOx_Offsets_Construction" localSheetId="20">#REF!</definedName>
    <definedName name="NOx_Offsets_Construction" localSheetId="21">#REF!</definedName>
    <definedName name="NOx_Offsets_Construction" localSheetId="22">#REF!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 localSheetId="30">#REF!</definedName>
    <definedName name="NOx_Offsets_Construction" localSheetId="31">#REF!</definedName>
    <definedName name="NOx_Offsets_Construction">#REF!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 localSheetId="20">#REF!</definedName>
    <definedName name="NPV_20_Year_12_Percent_Quarterly" localSheetId="21">#REF!</definedName>
    <definedName name="NPV_20_Year_12_Percent_Quarterly" localSheetId="22">#REF!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 localSheetId="30">#REF!</definedName>
    <definedName name="NPV_20_Year_12_Percent_Quarterly" localSheetId="31">#REF!</definedName>
    <definedName name="NPV_20_Year_12_Percent_Quarterly">#REF!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 localSheetId="20">#REF!</definedName>
    <definedName name="NPV_20_Year_13_Percent_Quarterly" localSheetId="21">#REF!</definedName>
    <definedName name="NPV_20_Year_13_Percent_Quarterly" localSheetId="22">#REF!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 localSheetId="30">#REF!</definedName>
    <definedName name="NPV_20_Year_13_Percent_Quarterly" localSheetId="31">#REF!</definedName>
    <definedName name="NPV_20_Year_13_Percent_Quarterly">#REF!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 localSheetId="20">#REF!</definedName>
    <definedName name="NPV_20_Year_14_Percent_Quarterly" localSheetId="21">#REF!</definedName>
    <definedName name="NPV_20_Year_14_Percent_Quarterly" localSheetId="22">#REF!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 localSheetId="30">#REF!</definedName>
    <definedName name="NPV_20_Year_14_Percent_Quarterly" localSheetId="31">#REF!</definedName>
    <definedName name="NPV_20_Year_14_Percent_Quarterly">#REF!</definedName>
    <definedName name="NQInd" localSheetId="17">#REF!</definedName>
    <definedName name="NQInd" localSheetId="18">#REF!</definedName>
    <definedName name="NQInd" localSheetId="19">#REF!</definedName>
    <definedName name="NQInd" localSheetId="20">#REF!</definedName>
    <definedName name="NQInd" localSheetId="21">#REF!</definedName>
    <definedName name="NQInd" localSheetId="22">#REF!</definedName>
    <definedName name="NQInd" localSheetId="26">#REF!</definedName>
    <definedName name="NQInd" localSheetId="27">#REF!</definedName>
    <definedName name="NQInd" localSheetId="28">#REF!</definedName>
    <definedName name="NQInd" localSheetId="29">#REF!</definedName>
    <definedName name="NQInd" localSheetId="30">#REF!</definedName>
    <definedName name="NQInd" localSheetId="31">#REF!</definedName>
    <definedName name="NQInd">#REF!</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1">MATCH(0.01,END_BAL,-1)+1</definedName>
    <definedName name="Number_of_Payments" localSheetId="2">MATCH(0.01,END_BAL,-1)+1</definedName>
    <definedName name="Number_of_Payments" localSheetId="16">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9">MATCH(0.01,END_BAL,-1)+1</definedName>
    <definedName name="Number_of_Payments" localSheetId="10">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MATCH(0.01,END_BAL,-1)+1</definedName>
    <definedName name="Number_of_Units" localSheetId="17">#REF!</definedName>
    <definedName name="Number_of_Units" localSheetId="18">#REF!</definedName>
    <definedName name="Number_of_Units" localSheetId="19">#REF!</definedName>
    <definedName name="Number_of_Units" localSheetId="20">#REF!</definedName>
    <definedName name="Number_of_Units" localSheetId="21">#REF!</definedName>
    <definedName name="Number_of_Units" localSheetId="22">#REF!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 localSheetId="30">#REF!</definedName>
    <definedName name="Number_of_Units" localSheetId="31">#REF!</definedName>
    <definedName name="Number_of_Units">#REF!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20">#REF!</definedName>
    <definedName name="Number_of_Years_to_Payback" localSheetId="21">#REF!</definedName>
    <definedName name="Number_of_Years_to_Payback" localSheetId="22">#REF!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 localSheetId="30">#REF!</definedName>
    <definedName name="Number_of_Years_to_Payback" localSheetId="31">#REF!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20">#REF!</definedName>
    <definedName name="NY_State_Dividend_Allowance_Rate" localSheetId="21">#REF!</definedName>
    <definedName name="NY_State_Dividend_Allowance_Rate" localSheetId="22">#REF!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 localSheetId="30">#REF!</definedName>
    <definedName name="NY_State_Dividend_Allowance_Rate" localSheetId="31">#REF!</definedName>
    <definedName name="NY_State_Dividend_Allowance_Rate">#REF!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20">#REF!</definedName>
    <definedName name="NY_State_Excess_Dividends_Tax" localSheetId="21">#REF!</definedName>
    <definedName name="NY_State_Excess_Dividends_Tax" localSheetId="22">#REF!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 localSheetId="30">#REF!</definedName>
    <definedName name="NY_State_Excess_Dividends_Tax" localSheetId="31">#REF!</definedName>
    <definedName name="NY_State_Excess_Dividends_Tax">#REF!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20">#REF!</definedName>
    <definedName name="NY_State_Gross_Earnings_Tax" localSheetId="21">#REF!</definedName>
    <definedName name="NY_State_Gross_Earnings_Tax" localSheetId="22">#REF!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 localSheetId="30">#REF!</definedName>
    <definedName name="NY_State_Gross_Earnings_Tax" localSheetId="31">#REF!</definedName>
    <definedName name="NY_State_Gross_Earnings_Tax">#REF!</definedName>
    <definedName name="NY_State_Gross_Receipts_Tax" localSheetId="17">#REF!</definedName>
    <definedName name="NY_State_Gross_Receipts_Tax" localSheetId="18">#REF!</definedName>
    <definedName name="NY_State_Gross_Receipts_Tax" localSheetId="19">#REF!</definedName>
    <definedName name="NY_State_Gross_Receipts_Tax" localSheetId="20">#REF!</definedName>
    <definedName name="NY_State_Gross_Receipts_Tax" localSheetId="21">#REF!</definedName>
    <definedName name="NY_State_Gross_Receipts_Tax" localSheetId="22">#REF!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 localSheetId="30">#REF!</definedName>
    <definedName name="NY_State_Gross_Receipts_Tax" localSheetId="31">#REF!</definedName>
    <definedName name="NY_State_Gross_Receipts_Tax">#REF!</definedName>
    <definedName name="NY_State_Income_Tax_Switch" localSheetId="17">#REF!</definedName>
    <definedName name="NY_State_Income_Tax_Switch" localSheetId="18">#REF!</definedName>
    <definedName name="NY_State_Income_Tax_Switch" localSheetId="19">#REF!</definedName>
    <definedName name="NY_State_Income_Tax_Switch" localSheetId="20">#REF!</definedName>
    <definedName name="NY_State_Income_Tax_Switch" localSheetId="21">#REF!</definedName>
    <definedName name="NY_State_Income_Tax_Switch" localSheetId="22">#REF!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 localSheetId="30">#REF!</definedName>
    <definedName name="NY_State_Income_Tax_Switch" localSheetId="31">#REF!</definedName>
    <definedName name="NY_State_Income_Tax_Switch">#REF!</definedName>
    <definedName name="O_M_Mobilization" localSheetId="17">#REF!</definedName>
    <definedName name="O_M_Mobilization" localSheetId="18">#REF!</definedName>
    <definedName name="O_M_Mobilization" localSheetId="19">#REF!</definedName>
    <definedName name="O_M_Mobilization" localSheetId="20">#REF!</definedName>
    <definedName name="O_M_Mobilization" localSheetId="21">#REF!</definedName>
    <definedName name="O_M_Mobilization" localSheetId="22">#REF!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 localSheetId="30">#REF!</definedName>
    <definedName name="O_M_Mobilization" localSheetId="31">#REF!</definedName>
    <definedName name="O_M_Mobilization">#REF!</definedName>
    <definedName name="O_M_Mobilization___Labor" localSheetId="17">#REF!</definedName>
    <definedName name="O_M_Mobilization___Labor" localSheetId="18">#REF!</definedName>
    <definedName name="O_M_Mobilization___Labor" localSheetId="19">#REF!</definedName>
    <definedName name="O_M_Mobilization___Labor" localSheetId="20">#REF!</definedName>
    <definedName name="O_M_Mobilization___Labor" localSheetId="21">#REF!</definedName>
    <definedName name="O_M_Mobilization___Labor" localSheetId="22">#REF!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 localSheetId="30">#REF!</definedName>
    <definedName name="O_M_Mobilization___Labor" localSheetId="31">#REF!</definedName>
    <definedName name="O_M_Mobilization___Labor">#REF!</definedName>
    <definedName name="Off_Peak_Hours" localSheetId="17">#REF!</definedName>
    <definedName name="Off_Peak_Hours" localSheetId="18">#REF!</definedName>
    <definedName name="Off_Peak_Hours" localSheetId="19">#REF!</definedName>
    <definedName name="Off_Peak_Hours" localSheetId="20">#REF!</definedName>
    <definedName name="Off_Peak_Hours" localSheetId="21">#REF!</definedName>
    <definedName name="Off_Peak_Hours" localSheetId="22">#REF!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 localSheetId="30">#REF!</definedName>
    <definedName name="Off_Peak_Hours" localSheetId="31">#REF!</definedName>
    <definedName name="Off_Peak_Hours">#REF!</definedName>
    <definedName name="Off_Peak_Percent" localSheetId="17">#REF!</definedName>
    <definedName name="Off_Peak_Percent" localSheetId="18">#REF!</definedName>
    <definedName name="Off_Peak_Percent" localSheetId="19">#REF!</definedName>
    <definedName name="Off_Peak_Percent" localSheetId="20">#REF!</definedName>
    <definedName name="Off_Peak_Percent" localSheetId="21">#REF!</definedName>
    <definedName name="Off_Peak_Percent" localSheetId="22">#REF!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 localSheetId="30">#REF!</definedName>
    <definedName name="Off_Peak_Percent" localSheetId="31">#REF!</definedName>
    <definedName name="Off_Peak_Percent">#REF!</definedName>
    <definedName name="Offsite_Work_Road_Paving" localSheetId="17">#REF!</definedName>
    <definedName name="Offsite_Work_Road_Paving" localSheetId="18">#REF!</definedName>
    <definedName name="Offsite_Work_Road_Paving" localSheetId="19">#REF!</definedName>
    <definedName name="Offsite_Work_Road_Paving" localSheetId="20">#REF!</definedName>
    <definedName name="Offsite_Work_Road_Paving" localSheetId="21">#REF!</definedName>
    <definedName name="Offsite_Work_Road_Paving" localSheetId="22">#REF!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 localSheetId="30">#REF!</definedName>
    <definedName name="Offsite_Work_Road_Paving" localSheetId="31">#REF!</definedName>
    <definedName name="Offsite_Work_Road_Paving">#REF!</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2" hidden="1">{"Page_1",#N/A,FALSE,"BAD4Q98";"Page_2",#N/A,FALSE,"BAD4Q98";"Page_3",#N/A,FALSE,"BAD4Q98";"Page_4",#N/A,FALSE,"BAD4Q98";"Page_5",#N/A,FALSE,"BAD4Q98";"Page_6",#N/A,FALSE,"BAD4Q98";"Input_1",#N/A,FALSE,"BAD4Q98";"Input_2",#N/A,FALSE,"BAD4Q98"}</definedName>
    <definedName name="okay" localSheetId="23" hidden="1">{"Page_1",#N/A,FALSE,"BAD4Q98";"Page_2",#N/A,FALSE,"BAD4Q98";"Page_3",#N/A,FALSE,"BAD4Q98";"Page_4",#N/A,FALSE,"BAD4Q98";"Page_5",#N/A,FALSE,"BAD4Q98";"Page_6",#N/A,FALSE,"BAD4Q98";"Input_1",#N/A,FALSE,"BAD4Q98";"Input_2",#N/A,FALSE,"BAD4Q98"}</definedName>
    <definedName name="okay" localSheetId="2"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3"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7" hidden="1">{"Page_1",#N/A,FALSE,"BAD4Q98";"Page_2",#N/A,FALSE,"BAD4Q98";"Page_3",#N/A,FALSE,"BAD4Q98";"Page_4",#N/A,FALSE,"BAD4Q98";"Page_5",#N/A,FALSE,"BAD4Q98";"Page_6",#N/A,FALSE,"BAD4Q98";"Input_1",#N/A,FALSE,"BAD4Q98";"Input_2",#N/A,FALSE,"BAD4Q98"}</definedName>
    <definedName name="okay" localSheetId="9" hidden="1">{"Page_1",#N/A,FALSE,"BAD4Q98";"Page_2",#N/A,FALSE,"BAD4Q98";"Page_3",#N/A,FALSE,"BAD4Q98";"Page_4",#N/A,FALSE,"BAD4Q98";"Page_5",#N/A,FALSE,"BAD4Q98";"Page_6",#N/A,FALSE,"BAD4Q98";"Input_1",#N/A,FALSE,"BAD4Q98";"Input_2",#N/A,FALSE,"BAD4Q98"}</definedName>
    <definedName name="okay" localSheetId="13" hidden="1">{"Page_1",#N/A,FALSE,"BAD4Q98";"Page_2",#N/A,FALSE,"BAD4Q98";"Page_3",#N/A,FALSE,"BAD4Q98";"Page_4",#N/A,FALSE,"BAD4Q98";"Page_5",#N/A,FALSE,"BAD4Q98";"Page_6",#N/A,FALSE,"BAD4Q98";"Input_1",#N/A,FALSE,"BAD4Q98";"Input_2",#N/A,FALSE,"BAD4Q98"}</definedName>
    <definedName name="okay" localSheetId="15"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kay" localSheetId="30" hidden="1">{"Page_1",#N/A,FALSE,"BAD4Q98";"Page_2",#N/A,FALSE,"BAD4Q98";"Page_3",#N/A,FALSE,"BAD4Q98";"Page_4",#N/A,FALSE,"BAD4Q98";"Page_5",#N/A,FALSE,"BAD4Q98";"Page_6",#N/A,FALSE,"BAD4Q98";"Input_1",#N/A,FALSE,"BAD4Q98";"Input_2",#N/A,FALSE,"BAD4Q98"}</definedName>
    <definedName name="okay" localSheetId="31"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7">#REF!</definedName>
    <definedName name="On_Peak_Hours" localSheetId="18">#REF!</definedName>
    <definedName name="On_Peak_Hours" localSheetId="19">#REF!</definedName>
    <definedName name="On_Peak_Hours" localSheetId="20">#REF!</definedName>
    <definedName name="On_Peak_Hours" localSheetId="21">#REF!</definedName>
    <definedName name="On_Peak_Hours" localSheetId="22">#REF!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 localSheetId="30">#REF!</definedName>
    <definedName name="On_Peak_Hours" localSheetId="31">#REF!</definedName>
    <definedName name="On_Peak_Hours">#REF!</definedName>
    <definedName name="On_Peak_Percent" localSheetId="17">#REF!</definedName>
    <definedName name="On_Peak_Percent" localSheetId="18">#REF!</definedName>
    <definedName name="On_Peak_Percent" localSheetId="19">#REF!</definedName>
    <definedName name="On_Peak_Percent" localSheetId="20">#REF!</definedName>
    <definedName name="On_Peak_Percent" localSheetId="21">#REF!</definedName>
    <definedName name="On_Peak_Percent" localSheetId="22">#REF!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 localSheetId="30">#REF!</definedName>
    <definedName name="On_Peak_Percent" localSheetId="31">#REF!</definedName>
    <definedName name="On_Peak_Percent">#REF!</definedName>
    <definedName name="Open_Click" localSheetId="2">#REF!</definedName>
    <definedName name="Open_Click" localSheetId="16">#REF!</definedName>
    <definedName name="Open_Click" localSheetId="7">#REF!</definedName>
    <definedName name="Open_Click" localSheetId="9">#REF!</definedName>
    <definedName name="Open_Click" localSheetId="13">#REF!</definedName>
    <definedName name="Open_Click">[23]!Open_Click</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20">#REF!</definedName>
    <definedName name="Operator_Fee_during_Mobilization" localSheetId="21">#REF!</definedName>
    <definedName name="Operator_Fee_during_Mobilization" localSheetId="22">#REF!</definedName>
    <definedName name="Operator_Fee_during_Mobilization" localSheetId="7">#REF!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 localSheetId="30">#REF!</definedName>
    <definedName name="Operator_Fee_during_Mobilization" localSheetId="31">#REF!</definedName>
    <definedName name="Operator_Fee_during_Mobilization">#REF!</definedName>
    <definedName name="Opt_Discrate" localSheetId="17">#REF!</definedName>
    <definedName name="Opt_Discrate" localSheetId="18">#REF!</definedName>
    <definedName name="Opt_Discrate" localSheetId="19">#REF!</definedName>
    <definedName name="Opt_Discrate" localSheetId="20">#REF!</definedName>
    <definedName name="Opt_Discrate" localSheetId="21">#REF!</definedName>
    <definedName name="Opt_Discrate" localSheetId="22">#REF!</definedName>
    <definedName name="Opt_Discrate" localSheetId="7">#REF!</definedName>
    <definedName name="Opt_Discrate" localSheetId="26">#REF!</definedName>
    <definedName name="Opt_Discrate" localSheetId="27">#REF!</definedName>
    <definedName name="Opt_Discrate" localSheetId="28">#REF!</definedName>
    <definedName name="Opt_Discrate" localSheetId="29">#REF!</definedName>
    <definedName name="Opt_Discrate" localSheetId="30">#REF!</definedName>
    <definedName name="Opt_Discrate" localSheetId="31">#REF!</definedName>
    <definedName name="Opt_Discrate">#REF!</definedName>
    <definedName name="Opt_DR" localSheetId="17">#REF!</definedName>
    <definedName name="Opt_DR" localSheetId="18">#REF!</definedName>
    <definedName name="Opt_DR" localSheetId="19">#REF!</definedName>
    <definedName name="Opt_DR" localSheetId="20">#REF!</definedName>
    <definedName name="Opt_DR" localSheetId="21">#REF!</definedName>
    <definedName name="Opt_DR" localSheetId="22">#REF!</definedName>
    <definedName name="Opt_DR" localSheetId="7">#REF!</definedName>
    <definedName name="Opt_DR" localSheetId="26">#REF!</definedName>
    <definedName name="Opt_DR" localSheetId="27">#REF!</definedName>
    <definedName name="Opt_DR" localSheetId="28">#REF!</definedName>
    <definedName name="Opt_DR" localSheetId="29">#REF!</definedName>
    <definedName name="Opt_DR" localSheetId="30">#REF!</definedName>
    <definedName name="Opt_DR" localSheetId="31">#REF!</definedName>
    <definedName name="Opt_DR">#REF!</definedName>
    <definedName name="optindexswap_meanreversion" localSheetId="17">#REF!</definedName>
    <definedName name="optindexswap_meanreversion" localSheetId="18">#REF!</definedName>
    <definedName name="optindexswap_meanreversion" localSheetId="19">#REF!</definedName>
    <definedName name="optindexswap_meanreversion" localSheetId="20">#REF!</definedName>
    <definedName name="optindexswap_meanreversion" localSheetId="21">#REF!</definedName>
    <definedName name="optindexswap_meanreversion" localSheetId="22">#REF!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 localSheetId="30">#REF!</definedName>
    <definedName name="optindexswap_meanreversion" localSheetId="31">#REF!</definedName>
    <definedName name="optindexswap_meanreversion">#REF!</definedName>
    <definedName name="optindexswap_model" localSheetId="17">#REF!</definedName>
    <definedName name="optindexswap_model" localSheetId="18">#REF!</definedName>
    <definedName name="optindexswap_model" localSheetId="19">#REF!</definedName>
    <definedName name="optindexswap_model" localSheetId="20">#REF!</definedName>
    <definedName name="optindexswap_model" localSheetId="21">#REF!</definedName>
    <definedName name="optindexswap_model" localSheetId="22">#REF!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 localSheetId="30">#REF!</definedName>
    <definedName name="optindexswap_model" localSheetId="31">#REF!</definedName>
    <definedName name="optindexswap_model">#REF!</definedName>
    <definedName name="optindexswap_treesteps" localSheetId="17">#REF!</definedName>
    <definedName name="optindexswap_treesteps" localSheetId="18">#REF!</definedName>
    <definedName name="optindexswap_treesteps" localSheetId="19">#REF!</definedName>
    <definedName name="optindexswap_treesteps" localSheetId="20">#REF!</definedName>
    <definedName name="optindexswap_treesteps" localSheetId="21">#REF!</definedName>
    <definedName name="optindexswap_treesteps" localSheetId="22">#REF!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 localSheetId="30">#REF!</definedName>
    <definedName name="optindexswap_treesteps" localSheetId="31">#REF!</definedName>
    <definedName name="optindexswap_treesteps">#REF!</definedName>
    <definedName name="optindexswap_volatility" localSheetId="17">#REF!</definedName>
    <definedName name="optindexswap_volatility" localSheetId="18">#REF!</definedName>
    <definedName name="optindexswap_volatility" localSheetId="19">#REF!</definedName>
    <definedName name="optindexswap_volatility" localSheetId="20">#REF!</definedName>
    <definedName name="optindexswap_volatility" localSheetId="21">#REF!</definedName>
    <definedName name="optindexswap_volatility" localSheetId="22">#REF!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 localSheetId="30">#REF!</definedName>
    <definedName name="optindexswap_volatility" localSheetId="31">#REF!</definedName>
    <definedName name="optindexswap_volatility">#REF!</definedName>
    <definedName name="option_treesteps" localSheetId="17">#REF!</definedName>
    <definedName name="option_treesteps" localSheetId="18">#REF!</definedName>
    <definedName name="option_treesteps" localSheetId="19">#REF!</definedName>
    <definedName name="option_treesteps" localSheetId="20">#REF!</definedName>
    <definedName name="option_treesteps" localSheetId="21">#REF!</definedName>
    <definedName name="option_treesteps" localSheetId="22">#REF!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 localSheetId="30">#REF!</definedName>
    <definedName name="option_treesteps" localSheetId="31">#REF!</definedName>
    <definedName name="option_treesteps">#REF!</definedName>
    <definedName name="option_volatility" localSheetId="17">#REF!</definedName>
    <definedName name="option_volatility" localSheetId="18">#REF!</definedName>
    <definedName name="option_volatility" localSheetId="19">#REF!</definedName>
    <definedName name="option_volatility" localSheetId="20">#REF!</definedName>
    <definedName name="option_volatility" localSheetId="21">#REF!</definedName>
    <definedName name="option_volatility" localSheetId="22">#REF!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 localSheetId="30">#REF!</definedName>
    <definedName name="option_volatility" localSheetId="31">#REF!</definedName>
    <definedName name="option_volatility">#REF!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 localSheetId="20">#REF!</definedName>
    <definedName name="Other_EPC_Scope_Items_Non_Bechtel" localSheetId="21">#REF!</definedName>
    <definedName name="Other_EPC_Scope_Items_Non_Bechtel" localSheetId="22">#REF!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 localSheetId="30">#REF!</definedName>
    <definedName name="Other_EPC_Scope_Items_Non_Bechtel" localSheetId="31">#REF!</definedName>
    <definedName name="Other_EPC_Scope_Items_Non_Bechtel">#REF!</definedName>
    <definedName name="OTHERHRS" localSheetId="17">#REF!</definedName>
    <definedName name="OTHERHRS" localSheetId="18">#REF!</definedName>
    <definedName name="OTHERHRS" localSheetId="19">#REF!</definedName>
    <definedName name="OTHERHRS" localSheetId="20">#REF!</definedName>
    <definedName name="OTHERHRS" localSheetId="21">#REF!</definedName>
    <definedName name="OTHERHRS" localSheetId="22">#REF!</definedName>
    <definedName name="OTHERHRS" localSheetId="26">#REF!</definedName>
    <definedName name="OTHERHRS" localSheetId="27">#REF!</definedName>
    <definedName name="OTHERHRS" localSheetId="28">#REF!</definedName>
    <definedName name="OTHERHRS" localSheetId="29">#REF!</definedName>
    <definedName name="OTHERHRS" localSheetId="30">#REF!</definedName>
    <definedName name="OTHERHRS" localSheetId="31">#REF!</definedName>
    <definedName name="OTHERHRS">#REF!</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21" hidden="1">{#N/A,#N/A,TRUE,"SDGE";#N/A,#N/A,TRUE,"GBU";#N/A,#N/A,TRUE,"TBU";#N/A,#N/A,TRUE,"EDBU";#N/A,#N/A,TRUE,"ExclCC"}</definedName>
    <definedName name="otherrev" localSheetId="22" hidden="1">{#N/A,#N/A,TRUE,"SDGE";#N/A,#N/A,TRUE,"GBU";#N/A,#N/A,TRUE,"TBU";#N/A,#N/A,TRUE,"EDBU";#N/A,#N/A,TRUE,"ExclCC"}</definedName>
    <definedName name="otherrev" localSheetId="23" hidden="1">{#N/A,#N/A,TRUE,"SDGE";#N/A,#N/A,TRUE,"GBU";#N/A,#N/A,TRUE,"TBU";#N/A,#N/A,TRUE,"EDBU";#N/A,#N/A,TRUE,"ExclCC"}</definedName>
    <definedName name="otherrev" localSheetId="2" hidden="1">{#N/A,#N/A,TRUE,"SDGE";#N/A,#N/A,TRUE,"GBU";#N/A,#N/A,TRUE,"TBU";#N/A,#N/A,TRUE,"EDBU";#N/A,#N/A,TRUE,"ExclCC"}</definedName>
    <definedName name="otherrev" localSheetId="16" hidden="1">{#N/A,#N/A,TRUE,"SDGE";#N/A,#N/A,TRUE,"GBU";#N/A,#N/A,TRUE,"TBU";#N/A,#N/A,TRUE,"EDBU";#N/A,#N/A,TRUE,"ExclCC"}</definedName>
    <definedName name="otherrev" localSheetId="3" hidden="1">{#N/A,#N/A,TRUE,"SDGE";#N/A,#N/A,TRUE,"GBU";#N/A,#N/A,TRUE,"TBU";#N/A,#N/A,TRUE,"EDBU";#N/A,#N/A,TRUE,"ExclCC"}</definedName>
    <definedName name="otherrev" localSheetId="4" hidden="1">{#N/A,#N/A,TRUE,"SDGE";#N/A,#N/A,TRUE,"GBU";#N/A,#N/A,TRUE,"TBU";#N/A,#N/A,TRUE,"EDBU";#N/A,#N/A,TRUE,"ExclCC"}</definedName>
    <definedName name="otherrev" localSheetId="7" hidden="1">{#N/A,#N/A,TRUE,"SDGE";#N/A,#N/A,TRUE,"GBU";#N/A,#N/A,TRUE,"TBU";#N/A,#N/A,TRUE,"EDBU";#N/A,#N/A,TRUE,"ExclCC"}</definedName>
    <definedName name="otherrev" localSheetId="9" hidden="1">{#N/A,#N/A,TRUE,"SDGE";#N/A,#N/A,TRUE,"GBU";#N/A,#N/A,TRUE,"TBU";#N/A,#N/A,TRUE,"EDBU";#N/A,#N/A,TRUE,"ExclCC"}</definedName>
    <definedName name="otherrev" localSheetId="13" hidden="1">{#N/A,#N/A,TRUE,"SDGE";#N/A,#N/A,TRUE,"GBU";#N/A,#N/A,TRUE,"TBU";#N/A,#N/A,TRUE,"EDBU";#N/A,#N/A,TRUE,"ExclCC"}</definedName>
    <definedName name="otherrev" localSheetId="15"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therrev" localSheetId="30" hidden="1">{#N/A,#N/A,TRUE,"SDGE";#N/A,#N/A,TRUE,"GBU";#N/A,#N/A,TRUE,"TBU";#N/A,#N/A,TRUE,"EDBU";#N/A,#N/A,TRUE,"ExclCC"}</definedName>
    <definedName name="otherrev" localSheetId="31" hidden="1">{#N/A,#N/A,TRUE,"SDGE";#N/A,#N/A,TRUE,"GBU";#N/A,#N/A,TRUE,"TBU";#N/A,#N/A,TRUE,"EDBU";#N/A,#N/A,TRUE,"ExclCC"}</definedName>
    <definedName name="otherrev" hidden="1">{#N/A,#N/A,TRUE,"SDGE";#N/A,#N/A,TRUE,"GBU";#N/A,#N/A,TRUE,"TBU";#N/A,#N/A,TRUE,"EDBU";#N/A,#N/A,TRUE,"ExclCC"}</definedName>
    <definedName name="Ozone_Season_Factor" localSheetId="17">#REF!</definedName>
    <definedName name="Ozone_Season_Factor" localSheetId="18">#REF!</definedName>
    <definedName name="Ozone_Season_Factor" localSheetId="19">#REF!</definedName>
    <definedName name="Ozone_Season_Factor" localSheetId="20">#REF!</definedName>
    <definedName name="Ozone_Season_Factor" localSheetId="21">#REF!</definedName>
    <definedName name="Ozone_Season_Factor" localSheetId="22">#REF!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 localSheetId="30">#REF!</definedName>
    <definedName name="Ozone_Season_Factor" localSheetId="31">#REF!</definedName>
    <definedName name="Ozone_Season_Factor">#REF!</definedName>
    <definedName name="p.Covenants" localSheetId="17" hidden="1">#REF!</definedName>
    <definedName name="p.Covenants" localSheetId="18" hidden="1">#REF!</definedName>
    <definedName name="p.Covenants" localSheetId="19" hidden="1">#REF!</definedName>
    <definedName name="p.Covenants" localSheetId="20" hidden="1">#REF!</definedName>
    <definedName name="p.Covenants" localSheetId="21" hidden="1">#REF!</definedName>
    <definedName name="p.Covenants" localSheetId="22"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localSheetId="30" hidden="1">#REF!</definedName>
    <definedName name="p.Covenants" localSheetId="31" hidden="1">#REF!</definedName>
    <definedName name="p.Covenants"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20" hidden="1">#REF!</definedName>
    <definedName name="p.Covenants_Titles" localSheetId="21" hidden="1">#REF!</definedName>
    <definedName name="p.Covenants_Titles" localSheetId="22"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localSheetId="30" hidden="1">#REF!</definedName>
    <definedName name="p.Covenants_Titles" localSheetId="31" hidden="1">#REF!</definedName>
    <definedName name="p.Covenants_Titles" hidden="1">#REF!</definedName>
    <definedName name="p.CreditStats" localSheetId="17" hidden="1">#REF!</definedName>
    <definedName name="p.CreditStats" localSheetId="18" hidden="1">#REF!</definedName>
    <definedName name="p.CreditStats" localSheetId="19" hidden="1">#REF!</definedName>
    <definedName name="p.CreditStats" localSheetId="20" hidden="1">#REF!</definedName>
    <definedName name="p.CreditStats" localSheetId="21" hidden="1">#REF!</definedName>
    <definedName name="p.CreditStats" localSheetId="22"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localSheetId="30" hidden="1">#REF!</definedName>
    <definedName name="p.CreditStats" localSheetId="31" hidden="1">#REF!</definedName>
    <definedName name="p.CreditStats" hidden="1">#REF!</definedName>
    <definedName name="p.DCF" localSheetId="17" hidden="1">#REF!</definedName>
    <definedName name="p.DCF" localSheetId="18" hidden="1">#REF!</definedName>
    <definedName name="p.DCF" localSheetId="19" hidden="1">#REF!</definedName>
    <definedName name="p.DCF" localSheetId="20" hidden="1">#REF!</definedName>
    <definedName name="p.DCF" localSheetId="21" hidden="1">#REF!</definedName>
    <definedName name="p.DCF" localSheetId="22" hidden="1">#REF!</definedName>
    <definedName name="p.DCF" localSheetId="26" hidden="1">#REF!</definedName>
    <definedName name="p.DCF" localSheetId="27" hidden="1">#REF!</definedName>
    <definedName name="p.DCF" localSheetId="28" hidden="1">#REF!</definedName>
    <definedName name="p.DCF" localSheetId="29" hidden="1">#REF!</definedName>
    <definedName name="p.DCF" localSheetId="30" hidden="1">#REF!</definedName>
    <definedName name="p.DCF" localSheetId="31" hidden="1">#REF!</definedName>
    <definedName name="p.DCF" hidden="1">#REF!</definedName>
    <definedName name="p.DCF_Titles" localSheetId="17" hidden="1">#REF!</definedName>
    <definedName name="p.DCF_Titles" localSheetId="18" hidden="1">#REF!</definedName>
    <definedName name="p.DCF_Titles" localSheetId="19" hidden="1">#REF!</definedName>
    <definedName name="p.DCF_Titles" localSheetId="20" hidden="1">#REF!</definedName>
    <definedName name="p.DCF_Titles" localSheetId="21" hidden="1">#REF!</definedName>
    <definedName name="p.DCF_Titles" localSheetId="22"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localSheetId="30" hidden="1">#REF!</definedName>
    <definedName name="p.DCF_Titles" localSheetId="31" hidden="1">#REF!</definedName>
    <definedName name="p.DCF_Titles" hidden="1">#REF!</definedName>
    <definedName name="p.IRR" localSheetId="17" hidden="1">#REF!</definedName>
    <definedName name="p.IRR" localSheetId="18" hidden="1">#REF!</definedName>
    <definedName name="p.IRR" localSheetId="19" hidden="1">#REF!</definedName>
    <definedName name="p.IRR" localSheetId="20" hidden="1">#REF!</definedName>
    <definedName name="p.IRR" localSheetId="21" hidden="1">#REF!</definedName>
    <definedName name="p.IRR" localSheetId="22" hidden="1">#REF!</definedName>
    <definedName name="p.IRR" localSheetId="26" hidden="1">#REF!</definedName>
    <definedName name="p.IRR" localSheetId="27" hidden="1">#REF!</definedName>
    <definedName name="p.IRR" localSheetId="28" hidden="1">#REF!</definedName>
    <definedName name="p.IRR" localSheetId="29" hidden="1">#REF!</definedName>
    <definedName name="p.IRR" localSheetId="30" hidden="1">#REF!</definedName>
    <definedName name="p.IRR" localSheetId="31" hidden="1">#REF!</definedName>
    <definedName name="p.IRR" hidden="1">#REF!</definedName>
    <definedName name="p.IRR_Titles" localSheetId="17" hidden="1">#REF!</definedName>
    <definedName name="p.IRR_Titles" localSheetId="18" hidden="1">#REF!</definedName>
    <definedName name="p.IRR_Titles" localSheetId="19" hidden="1">#REF!</definedName>
    <definedName name="p.IRR_Titles" localSheetId="20" hidden="1">#REF!</definedName>
    <definedName name="p.IRR_Titles" localSheetId="21" hidden="1">#REF!</definedName>
    <definedName name="p.IRR_Titles" localSheetId="22"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localSheetId="30" hidden="1">#REF!</definedName>
    <definedName name="p.IRR_Titles" localSheetId="31" hidden="1">#REF!</definedName>
    <definedName name="p.IRR_Titles" hidden="1">#REF!</definedName>
    <definedName name="p.SP" localSheetId="17" hidden="1">#REF!</definedName>
    <definedName name="p.SP" localSheetId="18" hidden="1">#REF!</definedName>
    <definedName name="p.SP" localSheetId="19" hidden="1">#REF!</definedName>
    <definedName name="p.SP" localSheetId="20" hidden="1">#REF!</definedName>
    <definedName name="p.SP" localSheetId="21" hidden="1">#REF!</definedName>
    <definedName name="p.SP" localSheetId="22" hidden="1">#REF!</definedName>
    <definedName name="p.SP" localSheetId="26" hidden="1">#REF!</definedName>
    <definedName name="p.SP" localSheetId="27" hidden="1">#REF!</definedName>
    <definedName name="p.SP" localSheetId="28" hidden="1">#REF!</definedName>
    <definedName name="p.SP" localSheetId="29" hidden="1">#REF!</definedName>
    <definedName name="p.SP" localSheetId="30" hidden="1">#REF!</definedName>
    <definedName name="p.SP" localSheetId="31" hidden="1">#REF!</definedName>
    <definedName name="p.SP" hidden="1">#REF!</definedName>
    <definedName name="p.Summary" localSheetId="17" hidden="1">#REF!</definedName>
    <definedName name="p.Summary" localSheetId="18" hidden="1">#REF!</definedName>
    <definedName name="p.Summary" localSheetId="19" hidden="1">#REF!</definedName>
    <definedName name="p.Summary" localSheetId="20" hidden="1">#REF!</definedName>
    <definedName name="p.Summary" localSheetId="21" hidden="1">#REF!</definedName>
    <definedName name="p.Summary" localSheetId="22"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localSheetId="30" hidden="1">#REF!</definedName>
    <definedName name="p.Summary" localSheetId="31" hidden="1">#REF!</definedName>
    <definedName name="p.Summary" hidden="1">#REF!</definedName>
    <definedName name="p.Summary_Titles" localSheetId="17" hidden="1">#REF!</definedName>
    <definedName name="p.Summary_Titles" localSheetId="18" hidden="1">#REF!</definedName>
    <definedName name="p.Summary_Titles" localSheetId="19" hidden="1">#REF!</definedName>
    <definedName name="p.Summary_Titles" localSheetId="20" hidden="1">#REF!</definedName>
    <definedName name="p.Summary_Titles" localSheetId="21" hidden="1">#REF!</definedName>
    <definedName name="p.Summary_Titles" localSheetId="22"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localSheetId="30" hidden="1">#REF!</definedName>
    <definedName name="p.Summary_Titles" localSheetId="31" hidden="1">#REF!</definedName>
    <definedName name="p.Summary_Titles" hidden="1">#REF!</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7">#REF!</definedName>
    <definedName name="PAGE1" localSheetId="18">#REF!</definedName>
    <definedName name="PAGE1" localSheetId="19">#REF!</definedName>
    <definedName name="PAGE1" localSheetId="20">#REF!</definedName>
    <definedName name="PAGE1" localSheetId="21">#REF!</definedName>
    <definedName name="PAGE1" localSheetId="22">#REF!</definedName>
    <definedName name="PAGE1" localSheetId="26">#REF!</definedName>
    <definedName name="PAGE1" localSheetId="27">#REF!</definedName>
    <definedName name="PAGE1" localSheetId="28">#REF!</definedName>
    <definedName name="PAGE1" localSheetId="29">#REF!</definedName>
    <definedName name="PAGE1" localSheetId="30">#REF!</definedName>
    <definedName name="PAGE1" localSheetId="31">#REF!</definedName>
    <definedName name="PAGE1">#REF!</definedName>
    <definedName name="page1997" localSheetId="17">#REF!</definedName>
    <definedName name="page1997" localSheetId="18">#REF!</definedName>
    <definedName name="page1997" localSheetId="19">#REF!</definedName>
    <definedName name="page1997" localSheetId="20">#REF!</definedName>
    <definedName name="page1997" localSheetId="21">#REF!</definedName>
    <definedName name="page1997" localSheetId="22">#REF!</definedName>
    <definedName name="page1997" localSheetId="26">#REF!</definedName>
    <definedName name="page1997" localSheetId="27">#REF!</definedName>
    <definedName name="page1997" localSheetId="28">#REF!</definedName>
    <definedName name="page1997" localSheetId="29">#REF!</definedName>
    <definedName name="page1997" localSheetId="30">#REF!</definedName>
    <definedName name="page1997" localSheetId="31">#REF!</definedName>
    <definedName name="page1997">#REF!</definedName>
    <definedName name="PAGE2" localSheetId="17">#REF!</definedName>
    <definedName name="PAGE2" localSheetId="18">#REF!</definedName>
    <definedName name="PAGE2" localSheetId="19">#REF!</definedName>
    <definedName name="PAGE2" localSheetId="20">#REF!</definedName>
    <definedName name="PAGE2" localSheetId="21">#REF!</definedName>
    <definedName name="PAGE2" localSheetId="22">#REF!</definedName>
    <definedName name="PAGE2" localSheetId="26">#REF!</definedName>
    <definedName name="PAGE2" localSheetId="27">#REF!</definedName>
    <definedName name="PAGE2" localSheetId="28">#REF!</definedName>
    <definedName name="PAGE2" localSheetId="29">#REF!</definedName>
    <definedName name="PAGE2" localSheetId="30">#REF!</definedName>
    <definedName name="PAGE2" localSheetId="31">#REF!</definedName>
    <definedName name="PAGE2">#REF!</definedName>
    <definedName name="Pal_Workbook_GUID" hidden="1">"1YDJKL1A3MNKIMXTGKJS3UTZ"</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20">#REF!</definedName>
    <definedName name="Partial_Year_Factor_Synthetic_Lease" localSheetId="21">#REF!</definedName>
    <definedName name="Partial_Year_Factor_Synthetic_Lease" localSheetId="22">#REF!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 localSheetId="30">#REF!</definedName>
    <definedName name="Partial_Year_Factor_Synthetic_Lease" localSheetId="31">#REF!</definedName>
    <definedName name="Partial_Year_Factor_Synthetic_Lease">#REF!</definedName>
    <definedName name="period" localSheetId="17">#REF!</definedName>
    <definedName name="period" localSheetId="18">#REF!</definedName>
    <definedName name="period" localSheetId="19">#REF!</definedName>
    <definedName name="period" localSheetId="20">#REF!</definedName>
    <definedName name="period" localSheetId="21">#REF!</definedName>
    <definedName name="period" localSheetId="22">#REF!</definedName>
    <definedName name="period" localSheetId="26">#REF!</definedName>
    <definedName name="period" localSheetId="27">#REF!</definedName>
    <definedName name="period" localSheetId="28">#REF!</definedName>
    <definedName name="period" localSheetId="29">#REF!</definedName>
    <definedName name="period" localSheetId="30">#REF!</definedName>
    <definedName name="period" localSheetId="31">#REF!</definedName>
    <definedName name="period">#REF!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20">#REF!</definedName>
    <definedName name="Period_1_Coverage_Threshold" localSheetId="21">#REF!</definedName>
    <definedName name="Period_1_Coverage_Threshold" localSheetId="22">#REF!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 localSheetId="30">#REF!</definedName>
    <definedName name="Period_1_Coverage_Threshold" localSheetId="31">#REF!</definedName>
    <definedName name="Period_1_Coverage_Threshold">#REF!</definedName>
    <definedName name="Period_1_Distributable_Cash" localSheetId="17">#REF!</definedName>
    <definedName name="Period_1_Distributable_Cash" localSheetId="18">#REF!</definedName>
    <definedName name="Period_1_Distributable_Cash" localSheetId="19">#REF!</definedName>
    <definedName name="Period_1_Distributable_Cash" localSheetId="20">#REF!</definedName>
    <definedName name="Period_1_Distributable_Cash" localSheetId="21">#REF!</definedName>
    <definedName name="Period_1_Distributable_Cash" localSheetId="22">#REF!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 localSheetId="30">#REF!</definedName>
    <definedName name="Period_1_Distributable_Cash" localSheetId="31">#REF!</definedName>
    <definedName name="Period_1_Distributable_Cash">#REF!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 localSheetId="20">#REF!</definedName>
    <definedName name="Period_2_Adjusted_Distributable_Cash" localSheetId="21">#REF!</definedName>
    <definedName name="Period_2_Adjusted_Distributable_Cash" localSheetId="22">#REF!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 localSheetId="30">#REF!</definedName>
    <definedName name="Period_2_Adjusted_Distributable_Cash" localSheetId="31">#REF!</definedName>
    <definedName name="Period_2_Adjusted_Distributable_Cash">#REF!</definedName>
    <definedName name="PFYE" localSheetId="2">#REF!</definedName>
    <definedName name="PFYE" localSheetId="16">#REF!</definedName>
    <definedName name="PFYE" localSheetId="7">#REF!</definedName>
    <definedName name="PFYE" localSheetId="9">#REF!</definedName>
    <definedName name="PFYE" localSheetId="13">#REF!</definedName>
    <definedName name="PFYE">[19]Input1!$B$7</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21" hidden="1">{#N/A,#N/A,FALSE,"RECAP";#N/A,#N/A,FALSE,"MATBYCLS";#N/A,#N/A,FALSE,"STATUS";#N/A,#N/A,FALSE,"OP-ACT";#N/A,#N/A,FALSE,"W_O"}</definedName>
    <definedName name="PHILIPS" localSheetId="22" hidden="1">{#N/A,#N/A,FALSE,"RECAP";#N/A,#N/A,FALSE,"MATBYCLS";#N/A,#N/A,FALSE,"STATUS";#N/A,#N/A,FALSE,"OP-ACT";#N/A,#N/A,FALSE,"W_O"}</definedName>
    <definedName name="PHILIPS" localSheetId="23" hidden="1">{#N/A,#N/A,FALSE,"RECAP";#N/A,#N/A,FALSE,"MATBYCLS";#N/A,#N/A,FALSE,"STATUS";#N/A,#N/A,FALSE,"OP-ACT";#N/A,#N/A,FALSE,"W_O"}</definedName>
    <definedName name="PHILIPS" localSheetId="2" hidden="1">{#N/A,#N/A,FALSE,"RECAP";#N/A,#N/A,FALSE,"MATBYCLS";#N/A,#N/A,FALSE,"STATUS";#N/A,#N/A,FALSE,"OP-ACT";#N/A,#N/A,FALSE,"W_O"}</definedName>
    <definedName name="PHILIPS" localSheetId="16" hidden="1">{#N/A,#N/A,FALSE,"RECAP";#N/A,#N/A,FALSE,"MATBYCLS";#N/A,#N/A,FALSE,"STATUS";#N/A,#N/A,FALSE,"OP-ACT";#N/A,#N/A,FALSE,"W_O"}</definedName>
    <definedName name="PHILIPS" localSheetId="3" hidden="1">{#N/A,#N/A,FALSE,"RECAP";#N/A,#N/A,FALSE,"MATBYCLS";#N/A,#N/A,FALSE,"STATUS";#N/A,#N/A,FALSE,"OP-ACT";#N/A,#N/A,FALSE,"W_O"}</definedName>
    <definedName name="PHILIPS" localSheetId="4" hidden="1">{#N/A,#N/A,FALSE,"RECAP";#N/A,#N/A,FALSE,"MATBYCLS";#N/A,#N/A,FALSE,"STATUS";#N/A,#N/A,FALSE,"OP-ACT";#N/A,#N/A,FALSE,"W_O"}</definedName>
    <definedName name="PHILIPS" localSheetId="7" hidden="1">{#N/A,#N/A,FALSE,"RECAP";#N/A,#N/A,FALSE,"MATBYCLS";#N/A,#N/A,FALSE,"STATUS";#N/A,#N/A,FALSE,"OP-ACT";#N/A,#N/A,FALSE,"W_O"}</definedName>
    <definedName name="PHILIPS" localSheetId="9" hidden="1">{#N/A,#N/A,FALSE,"RECAP";#N/A,#N/A,FALSE,"MATBYCLS";#N/A,#N/A,FALSE,"STATUS";#N/A,#N/A,FALSE,"OP-ACT";#N/A,#N/A,FALSE,"W_O"}</definedName>
    <definedName name="PHILIPS" localSheetId="13" hidden="1">{#N/A,#N/A,FALSE,"RECAP";#N/A,#N/A,FALSE,"MATBYCLS";#N/A,#N/A,FALSE,"STATUS";#N/A,#N/A,FALSE,"OP-ACT";#N/A,#N/A,FALSE,"W_O"}</definedName>
    <definedName name="PHILIPS" localSheetId="15"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ILIPS" localSheetId="30" hidden="1">{#N/A,#N/A,FALSE,"RECAP";#N/A,#N/A,FALSE,"MATBYCLS";#N/A,#N/A,FALSE,"STATUS";#N/A,#N/A,FALSE,"OP-ACT";#N/A,#N/A,FALSE,"W_O"}</definedName>
    <definedName name="PHILIPS" localSheetId="31" hidden="1">{#N/A,#N/A,FALSE,"RECAP";#N/A,#N/A,FALSE,"MATBYCLS";#N/A,#N/A,FALSE,"STATUS";#N/A,#N/A,FALSE,"OP-ACT";#N/A,#N/A,FALSE,"W_O"}</definedName>
    <definedName name="PHILIPS" hidden="1">{#N/A,#N/A,FALSE,"RECAP";#N/A,#N/A,FALSE,"MATBYCLS";#N/A,#N/A,FALSE,"STATUS";#N/A,#N/A,FALSE,"OP-ACT";#N/A,#N/A,FALSE,"W_O"}</definedName>
    <definedName name="PhyGasTermDates" localSheetId="2">#REF!</definedName>
    <definedName name="PhyGasTermDates" localSheetId="16">#REF!</definedName>
    <definedName name="PhyGasTermDates" localSheetId="7">#REF!</definedName>
    <definedName name="PhyGasTermDates" localSheetId="9">#REF!</definedName>
    <definedName name="PhyGasTermDates" localSheetId="13">#REF!</definedName>
    <definedName name="PhyGasTermDates">[18]PhyGasTerm!$L$1:$BU$2</definedName>
    <definedName name="PhyGasTermMTM" localSheetId="2">#REF!</definedName>
    <definedName name="PhyGasTermMTM" localSheetId="16">#REF!</definedName>
    <definedName name="PhyGasTermMTM" localSheetId="7">#REF!</definedName>
    <definedName name="PhyGasTermMTM" localSheetId="9">#REF!</definedName>
    <definedName name="PhyGasTermMTM" localSheetId="13">#REF!</definedName>
    <definedName name="PhyGasTermMTM">[18]PhyGasTerm!$B$62:$BU$105</definedName>
    <definedName name="PhyGasTermVol" localSheetId="2">#REF!</definedName>
    <definedName name="PhyGasTermVol" localSheetId="16">#REF!</definedName>
    <definedName name="PhyGasTermVol" localSheetId="7">#REF!</definedName>
    <definedName name="PhyGasTermVol" localSheetId="9">#REF!</definedName>
    <definedName name="PhyGasTermVol" localSheetId="13">#REF!</definedName>
    <definedName name="PhyGasTermVol">[18]PhyGasTerm!$B$7:$BU$50</definedName>
    <definedName name="Physical" localSheetId="2">#REF!</definedName>
    <definedName name="Physical" localSheetId="16">#REF!</definedName>
    <definedName name="Physical" localSheetId="7">#REF!</definedName>
    <definedName name="Physical" localSheetId="9">#REF!</definedName>
    <definedName name="Physical" localSheetId="13">#REF!</definedName>
    <definedName name="Physical">[24]PhysicalFreeze!$A$5:$BS$152</definedName>
    <definedName name="PILOT_Escalation_Ceiling" localSheetId="17">#REF!</definedName>
    <definedName name="PILOT_Escalation_Ceiling" localSheetId="18">#REF!</definedName>
    <definedName name="PILOT_Escalation_Ceiling" localSheetId="19">#REF!</definedName>
    <definedName name="PILOT_Escalation_Ceiling" localSheetId="20">#REF!</definedName>
    <definedName name="PILOT_Escalation_Ceiling" localSheetId="21">#REF!</definedName>
    <definedName name="PILOT_Escalation_Ceiling" localSheetId="22">#REF!</definedName>
    <definedName name="PILOT_Escalation_Ceiling" localSheetId="7">#REF!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 localSheetId="30">#REF!</definedName>
    <definedName name="PILOT_Escalation_Ceiling" localSheetId="31">#REF!</definedName>
    <definedName name="PILOT_Escalation_Ceiling">#REF!</definedName>
    <definedName name="PILOT_Escalation_Floor" localSheetId="17">#REF!</definedName>
    <definedName name="PILOT_Escalation_Floor" localSheetId="18">#REF!</definedName>
    <definedName name="PILOT_Escalation_Floor" localSheetId="19">#REF!</definedName>
    <definedName name="PILOT_Escalation_Floor" localSheetId="20">#REF!</definedName>
    <definedName name="PILOT_Escalation_Floor" localSheetId="21">#REF!</definedName>
    <definedName name="PILOT_Escalation_Floor" localSheetId="22">#REF!</definedName>
    <definedName name="PILOT_Escalation_Floor" localSheetId="7">#REF!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 localSheetId="30">#REF!</definedName>
    <definedName name="PILOT_Escalation_Floor" localSheetId="31">#REF!</definedName>
    <definedName name="PILOT_Escalation_Floor">#REF!</definedName>
    <definedName name="PILOT_Portion_to_County" localSheetId="17">#REF!</definedName>
    <definedName name="PILOT_Portion_to_County" localSheetId="18">#REF!</definedName>
    <definedName name="PILOT_Portion_to_County" localSheetId="19">#REF!</definedName>
    <definedName name="PILOT_Portion_to_County" localSheetId="20">#REF!</definedName>
    <definedName name="PILOT_Portion_to_County" localSheetId="21">#REF!</definedName>
    <definedName name="PILOT_Portion_to_County" localSheetId="22">#REF!</definedName>
    <definedName name="PILOT_Portion_to_County" localSheetId="7">#REF!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 localSheetId="30">#REF!</definedName>
    <definedName name="PILOT_Portion_to_County" localSheetId="31">#REF!</definedName>
    <definedName name="PILOT_Portion_to_County">#REF!</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7">#REF!</definedName>
    <definedName name="Plant_Capacity" localSheetId="18">#REF!</definedName>
    <definedName name="Plant_Capacity" localSheetId="19">#REF!</definedName>
    <definedName name="Plant_Capacity" localSheetId="20">#REF!</definedName>
    <definedName name="Plant_Capacity" localSheetId="21">#REF!</definedName>
    <definedName name="Plant_Capacity" localSheetId="22">#REF!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 localSheetId="30">#REF!</definedName>
    <definedName name="Plant_Capacity" localSheetId="31">#REF!</definedName>
    <definedName name="Plant_Capacity">#REF!</definedName>
    <definedName name="pmcat" localSheetId="17">#REF!</definedName>
    <definedName name="pmcat" localSheetId="18">#REF!</definedName>
    <definedName name="pmcat" localSheetId="19">#REF!</definedName>
    <definedName name="pmcat" localSheetId="20">#REF!</definedName>
    <definedName name="pmcat" localSheetId="21">#REF!</definedName>
    <definedName name="pmcat" localSheetId="22">#REF!</definedName>
    <definedName name="pmcat" localSheetId="26">#REF!</definedName>
    <definedName name="pmcat" localSheetId="27">#REF!</definedName>
    <definedName name="pmcat" localSheetId="28">#REF!</definedName>
    <definedName name="pmcat" localSheetId="29">#REF!</definedName>
    <definedName name="pmcat" localSheetId="30">#REF!</definedName>
    <definedName name="pmcat" localSheetId="31">#REF!</definedName>
    <definedName name="pmcat">#REF!</definedName>
    <definedName name="pmper" localSheetId="17">#REF!</definedName>
    <definedName name="pmper" localSheetId="18">#REF!</definedName>
    <definedName name="pmper" localSheetId="19">#REF!</definedName>
    <definedName name="pmper" localSheetId="20">#REF!</definedName>
    <definedName name="pmper" localSheetId="21">#REF!</definedName>
    <definedName name="pmper" localSheetId="22">#REF!</definedName>
    <definedName name="pmper" localSheetId="26">#REF!</definedName>
    <definedName name="pmper" localSheetId="27">#REF!</definedName>
    <definedName name="pmper" localSheetId="28">#REF!</definedName>
    <definedName name="pmper" localSheetId="29">#REF!</definedName>
    <definedName name="pmper" localSheetId="30">#REF!</definedName>
    <definedName name="pmper" localSheetId="31">#REF!</definedName>
    <definedName name="pmper">#REF!</definedName>
    <definedName name="portfolio" localSheetId="2">#REF!</definedName>
    <definedName name="portfolio" localSheetId="16">#REF!</definedName>
    <definedName name="portfolio" localSheetId="7">#REF!</definedName>
    <definedName name="portfolio" localSheetId="9">#REF!</definedName>
    <definedName name="portfolio" localSheetId="13">#REF!</definedName>
    <definedName name="portfolio">[5]Inputs!$B$8</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20">#REF!</definedName>
    <definedName name="Post_Commercial_Operations_Construction_G_A_Total__2002" localSheetId="21">#REF!</definedName>
    <definedName name="Post_Commercial_Operations_Construction_G_A_Total__2002" localSheetId="22">#REF!</definedName>
    <definedName name="Post_Commercial_Operations_Construction_G_A_Total__2002" localSheetId="7">#REF!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 localSheetId="30">#REF!</definedName>
    <definedName name="Post_Commercial_Operations_Construction_G_A_Total__2002" localSheetId="31">#REF!</definedName>
    <definedName name="Post_Commercial_Operations_Construction_G_A_Total__2002">#REF!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20">#REF!</definedName>
    <definedName name="Post_Lease_Term_Loan_Amortization_Partial_Year_Factor" localSheetId="21">#REF!</definedName>
    <definedName name="Post_Lease_Term_Loan_Amortization_Partial_Year_Factor" localSheetId="22">#REF!</definedName>
    <definedName name="Post_Lease_Term_Loan_Amortization_Partial_Year_Factor" localSheetId="7">#REF!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 localSheetId="30">#REF!</definedName>
    <definedName name="Post_Lease_Term_Loan_Amortization_Partial_Year_Factor" localSheetId="31">#REF!</definedName>
    <definedName name="Post_Lease_Term_Loan_Amortization_Partial_Year_Factor">#REF!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20">#REF!</definedName>
    <definedName name="Post_Lease_Term_Loan_Term" localSheetId="21">#REF!</definedName>
    <definedName name="Post_Lease_Term_Loan_Term" localSheetId="22">#REF!</definedName>
    <definedName name="Post_Lease_Term_Loan_Term" localSheetId="7">#REF!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 localSheetId="30">#REF!</definedName>
    <definedName name="Post_Lease_Term_Loan_Term" localSheetId="31">#REF!</definedName>
    <definedName name="Post_Lease_Term_Loan_Term">#REF!</definedName>
    <definedName name="Post_Lease_Term_Refinanced_Principal_Amount" localSheetId="2">#REF!</definedName>
    <definedName name="Post_Lease_Term_Refinanced_Principal_Amount" localSheetId="16">#REF!</definedName>
    <definedName name="Post_Lease_Term_Refinanced_Principal_Amount" localSheetId="7">#REF!</definedName>
    <definedName name="Post_Lease_Term_Refinanced_Principal_Amount" localSheetId="9">#REF!</definedName>
    <definedName name="Post_Lease_Term_Refinanced_Principal_Amount" localSheetId="13">#REF!</definedName>
    <definedName name="Post_Lease_Term_Refinanced_Principal_Amount">'[25]Debt Service - SL'!$B$656</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20">#REF!</definedName>
    <definedName name="POVM_Fuel_Partial_Year_Factor" localSheetId="21">#REF!</definedName>
    <definedName name="POVM_Fuel_Partial_Year_Factor" localSheetId="22">#REF!</definedName>
    <definedName name="POVM_Fuel_Partial_Year_Factor" localSheetId="7">#REF!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 localSheetId="30">#REF!</definedName>
    <definedName name="POVM_Fuel_Partial_Year_Factor" localSheetId="31">#REF!</definedName>
    <definedName name="POVM_Fuel_Partial_Year_Factor">#REF!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20">#REF!</definedName>
    <definedName name="POVM_Margin_Partial_Year_Factor" localSheetId="21">#REF!</definedName>
    <definedName name="POVM_Margin_Partial_Year_Factor" localSheetId="22">#REF!</definedName>
    <definedName name="POVM_Margin_Partial_Year_Factor" localSheetId="7">#REF!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 localSheetId="30">#REF!</definedName>
    <definedName name="POVM_Margin_Partial_Year_Factor" localSheetId="31">#REF!</definedName>
    <definedName name="POVM_Margin_Partial_Year_Factor">#REF!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20">#REF!</definedName>
    <definedName name="Power_Island_Extended_Warranty" localSheetId="21">#REF!</definedName>
    <definedName name="Power_Island_Extended_Warranty" localSheetId="22">#REF!</definedName>
    <definedName name="Power_Island_Extended_Warranty" localSheetId="7">#REF!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 localSheetId="30">#REF!</definedName>
    <definedName name="Power_Island_Extended_Warranty" localSheetId="31">#REF!</definedName>
    <definedName name="Power_Island_Extended_Warranty">#REF!</definedName>
    <definedName name="Power_Pool_Fees_Input" localSheetId="17">#REF!</definedName>
    <definedName name="Power_Pool_Fees_Input" localSheetId="18">#REF!</definedName>
    <definedName name="Power_Pool_Fees_Input" localSheetId="19">#REF!</definedName>
    <definedName name="Power_Pool_Fees_Input" localSheetId="20">#REF!</definedName>
    <definedName name="Power_Pool_Fees_Input" localSheetId="21">#REF!</definedName>
    <definedName name="Power_Pool_Fees_Input" localSheetId="22">#REF!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 localSheetId="30">#REF!</definedName>
    <definedName name="Power_Pool_Fees_Input" localSheetId="31">#REF!</definedName>
    <definedName name="Power_Pool_Fees_Input">#REF!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 localSheetId="20">#REF!</definedName>
    <definedName name="Power_Pool_Fees_Input_Base_Year" localSheetId="21">#REF!</definedName>
    <definedName name="Power_Pool_Fees_Input_Base_Year" localSheetId="22">#REF!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 localSheetId="30">#REF!</definedName>
    <definedName name="Power_Pool_Fees_Input_Base_Year" localSheetId="31">#REF!</definedName>
    <definedName name="Power_Pool_Fees_Input_Base_Year">#REF!</definedName>
    <definedName name="Pre_Engineering_Payments" localSheetId="17">#REF!</definedName>
    <definedName name="Pre_Engineering_Payments" localSheetId="18">#REF!</definedName>
    <definedName name="Pre_Engineering_Payments" localSheetId="19">#REF!</definedName>
    <definedName name="Pre_Engineering_Payments" localSheetId="20">#REF!</definedName>
    <definedName name="Pre_Engineering_Payments" localSheetId="21">#REF!</definedName>
    <definedName name="Pre_Engineering_Payments" localSheetId="22">#REF!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 localSheetId="30">#REF!</definedName>
    <definedName name="Pre_Engineering_Payments" localSheetId="31">#REF!</definedName>
    <definedName name="Pre_Engineering_Payments">#REF!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 localSheetId="20">#REF!</definedName>
    <definedName name="Pre_Tax_Income__Toolling_Book" localSheetId="21">#REF!</definedName>
    <definedName name="Pre_Tax_Income__Toolling_Book" localSheetId="22">#REF!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 localSheetId="30">#REF!</definedName>
    <definedName name="Pre_Tax_Income__Toolling_Book" localSheetId="31">#REF!</definedName>
    <definedName name="Pre_Tax_Income__Toolling_Book">#REF!</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2" hidden="1">{"ID1",#N/A,FALSE,"IDIQ-I";"id2",#N/A,FALSE,"IDIQ-II";"ID3",#N/A,FALSE,"IDIQ-III";"ID4",#N/A,FALSE,"IDIQ-IV";"id5",#N/A,FALSE,"IDIQ-V";"ID6",#N/A,FALSE,"IDIQ-VI";"DO1a",#N/A,FALSE,"DO-IA";"DO1b",#N/A,FALSE,"DO-IB";"DO1C",#N/A,FALSE,"DO-IC";"DO3",#N/A,FALSE,"DO-III";"DO4",#N/A,FALSE,"DO-IV";"DO5",#N/A,FALSE,"DO-V"}</definedName>
    <definedName name="prelamp" localSheetId="23" hidden="1">{"ID1",#N/A,FALSE,"IDIQ-I";"id2",#N/A,FALSE,"IDIQ-II";"ID3",#N/A,FALSE,"IDIQ-III";"ID4",#N/A,FALSE,"IDIQ-IV";"id5",#N/A,FALSE,"IDIQ-V";"ID6",#N/A,FALSE,"IDIQ-VI";"DO1a",#N/A,FALSE,"DO-IA";"DO1b",#N/A,FALSE,"DO-IB";"DO1C",#N/A,FALSE,"DO-IC";"DO3",#N/A,FALSE,"DO-III";"DO4",#N/A,FALSE,"DO-IV";"DO5",#N/A,FALSE,"DO-V"}</definedName>
    <definedName name="prelamp" localSheetId="2"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3"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7" hidden="1">{"ID1",#N/A,FALSE,"IDIQ-I";"id2",#N/A,FALSE,"IDIQ-II";"ID3",#N/A,FALSE,"IDIQ-III";"ID4",#N/A,FALSE,"IDIQ-IV";"id5",#N/A,FALSE,"IDIQ-V";"ID6",#N/A,FALSE,"IDIQ-VI";"DO1a",#N/A,FALSE,"DO-IA";"DO1b",#N/A,FALSE,"DO-IB";"DO1C",#N/A,FALSE,"DO-IC";"DO3",#N/A,FALSE,"DO-III";"DO4",#N/A,FALSE,"DO-IV";"DO5",#N/A,FALSE,"DO-V"}</definedName>
    <definedName name="prelamp" localSheetId="9" hidden="1">{"ID1",#N/A,FALSE,"IDIQ-I";"id2",#N/A,FALSE,"IDIQ-II";"ID3",#N/A,FALSE,"IDIQ-III";"ID4",#N/A,FALSE,"IDIQ-IV";"id5",#N/A,FALSE,"IDIQ-V";"ID6",#N/A,FALSE,"IDIQ-VI";"DO1a",#N/A,FALSE,"DO-IA";"DO1b",#N/A,FALSE,"DO-IB";"DO1C",#N/A,FALSE,"DO-IC";"DO3",#N/A,FALSE,"DO-III";"DO4",#N/A,FALSE,"DO-IV";"DO5",#N/A,FALSE,"DO-V"}</definedName>
    <definedName name="prelamp" localSheetId="13" hidden="1">{"ID1",#N/A,FALSE,"IDIQ-I";"id2",#N/A,FALSE,"IDIQ-II";"ID3",#N/A,FALSE,"IDIQ-III";"ID4",#N/A,FALSE,"IDIQ-IV";"id5",#N/A,FALSE,"IDIQ-V";"ID6",#N/A,FALSE,"IDIQ-VI";"DO1a",#N/A,FALSE,"DO-IA";"DO1b",#N/A,FALSE,"DO-IB";"DO1C",#N/A,FALSE,"DO-IC";"DO3",#N/A,FALSE,"DO-III";"DO4",#N/A,FALSE,"DO-IV";"DO5",#N/A,FALSE,"DO-V"}</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lamp" localSheetId="30" hidden="1">{"ID1",#N/A,FALSE,"IDIQ-I";"id2",#N/A,FALSE,"IDIQ-II";"ID3",#N/A,FALSE,"IDIQ-III";"ID4",#N/A,FALSE,"IDIQ-IV";"id5",#N/A,FALSE,"IDIQ-V";"ID6",#N/A,FALSE,"IDIQ-VI";"DO1a",#N/A,FALSE,"DO-IA";"DO1b",#N/A,FALSE,"DO-IB";"DO1C",#N/A,FALSE,"DO-IC";"DO3",#N/A,FALSE,"DO-III";"DO4",#N/A,FALSE,"DO-IV";"DO5",#N/A,FALSE,"DO-V"}</definedName>
    <definedName name="prelamp" localSheetId="31"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 localSheetId="2">#REF!</definedName>
    <definedName name="preserve_var" localSheetId="16">#REF!</definedName>
    <definedName name="preserve_var" localSheetId="7">#REF!</definedName>
    <definedName name="preserve_var" localSheetId="9">#REF!</definedName>
    <definedName name="preserve_var" localSheetId="13">#REF!</definedName>
    <definedName name="preserve_var">[5]Inputs!$B$25</definedName>
    <definedName name="PreviousDimensionReference" localSheetId="2">#REF!</definedName>
    <definedName name="PreviousDimensionReference" localSheetId="16">#REF!</definedName>
    <definedName name="PreviousDimensionReference" localSheetId="7">#REF!</definedName>
    <definedName name="PreviousDimensionReference" localSheetId="9">#REF!</definedName>
    <definedName name="PreviousDimensionReference" localSheetId="13">#REF!</definedName>
    <definedName name="PreviousDimensionReference">'[12]Setup -&gt;'!$G$27</definedName>
    <definedName name="Print" localSheetId="17">#REF!</definedName>
    <definedName name="Print" localSheetId="18">#REF!</definedName>
    <definedName name="Print" localSheetId="19">#REF!</definedName>
    <definedName name="Print" localSheetId="20">#REF!</definedName>
    <definedName name="Print" localSheetId="21">#REF!</definedName>
    <definedName name="Print" localSheetId="22">#REF!</definedName>
    <definedName name="Print" localSheetId="7">#REF!</definedName>
    <definedName name="Print" localSheetId="26">#REF!</definedName>
    <definedName name="Print" localSheetId="27">#REF!</definedName>
    <definedName name="Print" localSheetId="28">#REF!</definedName>
    <definedName name="Print" localSheetId="29">#REF!</definedName>
    <definedName name="Print" localSheetId="30">#REF!</definedName>
    <definedName name="Print" localSheetId="31">#REF!</definedName>
    <definedName name="Print">#REF!</definedName>
    <definedName name="_xlnm.Print_Area" localSheetId="17">'CARE Table 1'!$A$1:$M$31</definedName>
    <definedName name="_xlnm.Print_Area" localSheetId="18">'CARE Table 2'!$A$1:$AB$30</definedName>
    <definedName name="_xlnm.Print_Area" localSheetId="19">'CARE Table 3A _3B'!$A$1:$I$47</definedName>
    <definedName name="_xlnm.Print_Area" localSheetId="20">'CARE Table 4'!$A$1:$K$29</definedName>
    <definedName name="_xlnm.Print_Area" localSheetId="21">'CARE Table 5'!$A$1:$H$26</definedName>
    <definedName name="_xlnm.Print_Area" localSheetId="22">'CARE Table 6'!$A$1:$G$80</definedName>
    <definedName name="_xlnm.Print_Area" localSheetId="23">'CARE Table 7'!$A$1:$P$27</definedName>
    <definedName name="_xlnm.Print_Area" localSheetId="24">'CARE Table 8'!$A$1:$E$24</definedName>
    <definedName name="_xlnm.Print_Area" localSheetId="25">'CARE Table 9'!$A$1:$H$24</definedName>
    <definedName name="_xlnm.Print_Area" localSheetId="1">'ESA Summary'!$A$1:$M$21</definedName>
    <definedName name="_xlnm.Print_Area" localSheetId="2">'ESA Table 1'!$A$1:$M$42</definedName>
    <definedName name="_xlnm.Print_Area" localSheetId="3">'ESA Table 2'!$A$1:$J$128</definedName>
    <definedName name="_xlnm.Print_Area" localSheetId="5">'ESA Table 2B (WholeHome)'!$A$1:$Q$180</definedName>
    <definedName name="_xlnm.Print_Area" localSheetId="6">'ESA Table 2C (BE)'!$A$1:$H$53</definedName>
    <definedName name="_xlnm.Print_Area" localSheetId="7">'ESA Table 2D'!$A$1:$H$47</definedName>
    <definedName name="_xlnm.Print_Area" localSheetId="8">'ESA Table 2E'!$A$1:$J$115</definedName>
    <definedName name="_xlnm.Print_Area" localSheetId="9">'ESA Table 3A-H'!$A$1:$C$91</definedName>
    <definedName name="_xlnm.Print_Area" localSheetId="10">'ESA Table 4A-E'!$A$1:$G$73</definedName>
    <definedName name="_xlnm.Print_Area" localSheetId="11">'ESA Table 5A-5F'!$A$1:$R$126</definedName>
    <definedName name="_xlnm.Print_Area" localSheetId="12">'ESA Table 6'!$A$1:$P$40</definedName>
    <definedName name="_xlnm.Print_Area" localSheetId="13">'ESA Table 7'!$A$1:$L$279</definedName>
    <definedName name="_xlnm.Print_Area" localSheetId="14">'ESA Table 8'!$A$1:$H$33</definedName>
    <definedName name="_xlnm.Print_Area" localSheetId="15">'ESA Table 9'!$A$1:$C$15</definedName>
    <definedName name="_xlnm.Print_Area" localSheetId="26">'FERA Table 1'!$A$1:$E$26</definedName>
    <definedName name="_xlnm.Print_Area" localSheetId="27">'FERA Table 2'!$A$1:$Y$29</definedName>
    <definedName name="_xlnm.Print_Area" localSheetId="28">'FERA Table 3A _3B'!$A$1:$I$47</definedName>
    <definedName name="_xlnm.Print_Area" localSheetId="29">'FERA Table 4'!$A$1:$K$29</definedName>
    <definedName name="_xlnm.Print_Area" localSheetId="30">'FERA Table 5'!$A$1:$I$26</definedName>
    <definedName name="_xlnm.Print_Area" localSheetId="31">'FERA Table 6'!$A$1:$G$79</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7">#REF!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#REF!</definedName>
    <definedName name="Print_Table" localSheetId="17">#REF!</definedName>
    <definedName name="Print_Table" localSheetId="18">#REF!</definedName>
    <definedName name="Print_Table" localSheetId="19">#REF!</definedName>
    <definedName name="Print_Table" localSheetId="20">#REF!</definedName>
    <definedName name="Print_Table" localSheetId="21">#REF!</definedName>
    <definedName name="Print_Table" localSheetId="22">#REF!</definedName>
    <definedName name="Print_Table" localSheetId="7">#REF!</definedName>
    <definedName name="Print_Table" localSheetId="26">#REF!</definedName>
    <definedName name="Print_Table" localSheetId="27">#REF!</definedName>
    <definedName name="Print_Table" localSheetId="28">#REF!</definedName>
    <definedName name="Print_Table" localSheetId="29">#REF!</definedName>
    <definedName name="Print_Table" localSheetId="30">#REF!</definedName>
    <definedName name="Print_Table" localSheetId="31">#REF!</definedName>
    <definedName name="Print_Table">#REF!</definedName>
    <definedName name="_xlnm.Print_Titles" localSheetId="9">'ESA Table 3A-H'!$1:$3</definedName>
    <definedName name="_xlnm.Print_Titles" localSheetId="13">'ESA Table 7'!$1:$3</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21" hidden="1">{#N/A,#N/A,FALSE,"trates"}</definedName>
    <definedName name="problem" localSheetId="22" hidden="1">{#N/A,#N/A,FALSE,"trates"}</definedName>
    <definedName name="problem" localSheetId="23" hidden="1">{#N/A,#N/A,FALSE,"trates"}</definedName>
    <definedName name="problem" localSheetId="2" hidden="1">{#N/A,#N/A,FALSE,"trates"}</definedName>
    <definedName name="problem" localSheetId="16" hidden="1">{#N/A,#N/A,FALSE,"trates"}</definedName>
    <definedName name="problem" localSheetId="3" hidden="1">{#N/A,#N/A,FALSE,"trates"}</definedName>
    <definedName name="problem" localSheetId="4" hidden="1">{#N/A,#N/A,FALSE,"trates"}</definedName>
    <definedName name="problem" localSheetId="7" hidden="1">{#N/A,#N/A,FALSE,"trates"}</definedName>
    <definedName name="problem" localSheetId="9" hidden="1">{#N/A,#N/A,FALSE,"trates"}</definedName>
    <definedName name="problem" localSheetId="13" hidden="1">{#N/A,#N/A,FALSE,"trates"}</definedName>
    <definedName name="problem" localSheetId="15"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blem" localSheetId="30" hidden="1">{#N/A,#N/A,FALSE,"trates"}</definedName>
    <definedName name="problem" localSheetId="31" hidden="1">{#N/A,#N/A,FALSE,"trates"}</definedName>
    <definedName name="problem" hidden="1">{#N/A,#N/A,FALSE,"trates"}</definedName>
    <definedName name="Product_2">#REF!</definedName>
    <definedName name="Product_5" localSheetId="17">#REF!</definedName>
    <definedName name="Product_5" localSheetId="18">#REF!</definedName>
    <definedName name="Product_5" localSheetId="19">#REF!</definedName>
    <definedName name="Product_5" localSheetId="20">#REF!</definedName>
    <definedName name="Product_5" localSheetId="21">#REF!</definedName>
    <definedName name="Product_5" localSheetId="22">#REF!</definedName>
    <definedName name="Product_5" localSheetId="26">#REF!</definedName>
    <definedName name="Product_5" localSheetId="27">#REF!</definedName>
    <definedName name="Product_5" localSheetId="28">#REF!</definedName>
    <definedName name="Product_5" localSheetId="29">#REF!</definedName>
    <definedName name="Product_5" localSheetId="30">#REF!</definedName>
    <definedName name="Product_5" localSheetId="31">#REF!</definedName>
    <definedName name="Product_5">#REF!</definedName>
    <definedName name="Product_6" localSheetId="17">#REF!</definedName>
    <definedName name="Product_6" localSheetId="18">#REF!</definedName>
    <definedName name="Product_6" localSheetId="19">#REF!</definedName>
    <definedName name="Product_6" localSheetId="20">#REF!</definedName>
    <definedName name="Product_6" localSheetId="21">#REF!</definedName>
    <definedName name="Product_6" localSheetId="22">#REF!</definedName>
    <definedName name="Product_6" localSheetId="26">#REF!</definedName>
    <definedName name="Product_6" localSheetId="27">#REF!</definedName>
    <definedName name="Product_6" localSheetId="28">#REF!</definedName>
    <definedName name="Product_6" localSheetId="29">#REF!</definedName>
    <definedName name="Product_6" localSheetId="30">#REF!</definedName>
    <definedName name="Product_6" localSheetId="31">#REF!</definedName>
    <definedName name="Product_6">#REF!</definedName>
    <definedName name="Product_7a" localSheetId="17">#REF!</definedName>
    <definedName name="Product_7a" localSheetId="18">#REF!</definedName>
    <definedName name="Product_7a" localSheetId="19">#REF!</definedName>
    <definedName name="Product_7a" localSheetId="20">#REF!</definedName>
    <definedName name="Product_7a" localSheetId="21">#REF!</definedName>
    <definedName name="Product_7a" localSheetId="22">#REF!</definedName>
    <definedName name="Product_7a" localSheetId="26">#REF!</definedName>
    <definedName name="Product_7a" localSheetId="27">#REF!</definedName>
    <definedName name="Product_7a" localSheetId="28">#REF!</definedName>
    <definedName name="Product_7a" localSheetId="29">#REF!</definedName>
    <definedName name="Product_7a" localSheetId="30">#REF!</definedName>
    <definedName name="Product_7a" localSheetId="31">#REF!</definedName>
    <definedName name="Product_7a">#REF!</definedName>
    <definedName name="Product_7b" localSheetId="17">#REF!</definedName>
    <definedName name="Product_7b" localSheetId="18">#REF!</definedName>
    <definedName name="Product_7b" localSheetId="19">#REF!</definedName>
    <definedName name="Product_7b" localSheetId="20">#REF!</definedName>
    <definedName name="Product_7b" localSheetId="21">#REF!</definedName>
    <definedName name="Product_7b" localSheetId="22">#REF!</definedName>
    <definedName name="Product_7b" localSheetId="26">#REF!</definedName>
    <definedName name="Product_7b" localSheetId="27">#REF!</definedName>
    <definedName name="Product_7b" localSheetId="28">#REF!</definedName>
    <definedName name="Product_7b" localSheetId="29">#REF!</definedName>
    <definedName name="Product_7b" localSheetId="30">#REF!</definedName>
    <definedName name="Product_7b" localSheetId="31">#REF!</definedName>
    <definedName name="Product_7b">#REF!</definedName>
    <definedName name="Project" localSheetId="2">#REF!</definedName>
    <definedName name="Project" localSheetId="16">#REF!</definedName>
    <definedName name="Project" localSheetId="7">#REF!</definedName>
    <definedName name="Project" localSheetId="9">#REF!</definedName>
    <definedName name="Project" localSheetId="13">#REF!</definedName>
    <definedName name="Project">[26]CASE!$B$3:$B$12</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20">#REF!</definedName>
    <definedName name="Project_Starts_Operations_in_Quarter" localSheetId="21">#REF!</definedName>
    <definedName name="Project_Starts_Operations_in_Quarter" localSheetId="22">#REF!</definedName>
    <definedName name="Project_Starts_Operations_in_Quarter" localSheetId="7">#REF!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 localSheetId="30">#REF!</definedName>
    <definedName name="Project_Starts_Operations_in_Quarter" localSheetId="31">#REF!</definedName>
    <definedName name="Project_Starts_Operations_in_Quarter">#REF!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20">#REF!</definedName>
    <definedName name="Property__Plant___Equipment" localSheetId="21">#REF!</definedName>
    <definedName name="Property__Plant___Equipment" localSheetId="22">#REF!</definedName>
    <definedName name="Property__Plant___Equipment" localSheetId="7">#REF!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 localSheetId="30">#REF!</definedName>
    <definedName name="Property__Plant___Equipment" localSheetId="31">#REF!</definedName>
    <definedName name="Property__Plant___Equipment">#REF!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20">#REF!</definedName>
    <definedName name="Property_Tax_Assessment_Value_for_Jan1_Start" localSheetId="21">#REF!</definedName>
    <definedName name="Property_Tax_Assessment_Value_for_Jan1_Start" localSheetId="22">#REF!</definedName>
    <definedName name="Property_Tax_Assessment_Value_for_Jan1_Start" localSheetId="7">#REF!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 localSheetId="30">#REF!</definedName>
    <definedName name="Property_Tax_Assessment_Value_for_Jan1_Start" localSheetId="31">#REF!</definedName>
    <definedName name="Property_Tax_Assessment_Value_for_Jan1_Start">#REF!</definedName>
    <definedName name="Property_Tax_Base_Year" localSheetId="17">#REF!</definedName>
    <definedName name="Property_Tax_Base_Year" localSheetId="18">#REF!</definedName>
    <definedName name="Property_Tax_Base_Year" localSheetId="19">#REF!</definedName>
    <definedName name="Property_Tax_Base_Year" localSheetId="20">#REF!</definedName>
    <definedName name="Property_Tax_Base_Year" localSheetId="21">#REF!</definedName>
    <definedName name="Property_Tax_Base_Year" localSheetId="22">#REF!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 localSheetId="30">#REF!</definedName>
    <definedName name="Property_Tax_Base_Year" localSheetId="31">#REF!</definedName>
    <definedName name="Property_Tax_Base_Year">#REF!</definedName>
    <definedName name="Property_Tax_Dec_2000" localSheetId="17">#REF!</definedName>
    <definedName name="Property_Tax_Dec_2000" localSheetId="18">#REF!</definedName>
    <definedName name="Property_Tax_Dec_2000" localSheetId="19">#REF!</definedName>
    <definedName name="Property_Tax_Dec_2000" localSheetId="20">#REF!</definedName>
    <definedName name="Property_Tax_Dec_2000" localSheetId="21">#REF!</definedName>
    <definedName name="Property_Tax_Dec_2000" localSheetId="22">#REF!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 localSheetId="30">#REF!</definedName>
    <definedName name="Property_Tax_Dec_2000" localSheetId="31">#REF!</definedName>
    <definedName name="Property_Tax_Dec_2000">#REF!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 localSheetId="20">#REF!</definedName>
    <definedName name="Property_Tax_Input_Delayed_One_Year" localSheetId="21">#REF!</definedName>
    <definedName name="Property_Tax_Input_Delayed_One_Year" localSheetId="22">#REF!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 localSheetId="30">#REF!</definedName>
    <definedName name="Property_Tax_Input_Delayed_One_Year" localSheetId="31">#REF!</definedName>
    <definedName name="Property_Tax_Input_Delayed_One_Year">#REF!</definedName>
    <definedName name="Property_Taxes___Book" localSheetId="17">#REF!</definedName>
    <definedName name="Property_Taxes___Book" localSheetId="18">#REF!</definedName>
    <definedName name="Property_Taxes___Book" localSheetId="19">#REF!</definedName>
    <definedName name="Property_Taxes___Book" localSheetId="20">#REF!</definedName>
    <definedName name="Property_Taxes___Book" localSheetId="21">#REF!</definedName>
    <definedName name="Property_Taxes___Book" localSheetId="22">#REF!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 localSheetId="30">#REF!</definedName>
    <definedName name="Property_Taxes___Book" localSheetId="31">#REF!</definedName>
    <definedName name="Property_Taxes___Book">#REF!</definedName>
    <definedName name="Property_Taxes__Cash" localSheetId="17">#REF!</definedName>
    <definedName name="Property_Taxes__Cash" localSheetId="18">#REF!</definedName>
    <definedName name="Property_Taxes__Cash" localSheetId="19">#REF!</definedName>
    <definedName name="Property_Taxes__Cash" localSheetId="20">#REF!</definedName>
    <definedName name="Property_Taxes__Cash" localSheetId="21">#REF!</definedName>
    <definedName name="Property_Taxes__Cash" localSheetId="22">#REF!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 localSheetId="30">#REF!</definedName>
    <definedName name="Property_Taxes__Cash" localSheetId="31">#REF!</definedName>
    <definedName name="Property_Taxes__Cash">#REF!</definedName>
    <definedName name="PSA_Line_Loss_Factor" localSheetId="17">#REF!</definedName>
    <definedName name="PSA_Line_Loss_Factor" localSheetId="18">#REF!</definedName>
    <definedName name="PSA_Line_Loss_Factor" localSheetId="19">#REF!</definedName>
    <definedName name="PSA_Line_Loss_Factor" localSheetId="20">#REF!</definedName>
    <definedName name="PSA_Line_Loss_Factor" localSheetId="21">#REF!</definedName>
    <definedName name="PSA_Line_Loss_Factor" localSheetId="22">#REF!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 localSheetId="30">#REF!</definedName>
    <definedName name="PSA_Line_Loss_Factor" localSheetId="31">#REF!</definedName>
    <definedName name="PSA_Line_Loss_Factor">#REF!</definedName>
    <definedName name="PSA_Off_Peak_Delivered_MWh" localSheetId="17">#REF!</definedName>
    <definedName name="PSA_Off_Peak_Delivered_MWh" localSheetId="18">#REF!</definedName>
    <definedName name="PSA_Off_Peak_Delivered_MWh" localSheetId="19">#REF!</definedName>
    <definedName name="PSA_Off_Peak_Delivered_MWh" localSheetId="20">#REF!</definedName>
    <definedName name="PSA_Off_Peak_Delivered_MWh" localSheetId="21">#REF!</definedName>
    <definedName name="PSA_Off_Peak_Delivered_MWh" localSheetId="22">#REF!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 localSheetId="30">#REF!</definedName>
    <definedName name="PSA_Off_Peak_Delivered_MWh" localSheetId="31">#REF!</definedName>
    <definedName name="PSA_Off_Peak_Delivered_MWh">#REF!</definedName>
    <definedName name="PSA_On_Peak_Delivered_MWh" localSheetId="17">#REF!</definedName>
    <definedName name="PSA_On_Peak_Delivered_MWh" localSheetId="18">#REF!</definedName>
    <definedName name="PSA_On_Peak_Delivered_MWh" localSheetId="19">#REF!</definedName>
    <definedName name="PSA_On_Peak_Delivered_MWh" localSheetId="20">#REF!</definedName>
    <definedName name="PSA_On_Peak_Delivered_MWh" localSheetId="21">#REF!</definedName>
    <definedName name="PSA_On_Peak_Delivered_MWh" localSheetId="22">#REF!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 localSheetId="30">#REF!</definedName>
    <definedName name="PSA_On_Peak_Delivered_MWh" localSheetId="31">#REF!</definedName>
    <definedName name="PSA_On_Peak_Delivered_MWh">#REF!</definedName>
    <definedName name="PSA_Replacement_MWh_Cost" localSheetId="17">#REF!</definedName>
    <definedName name="PSA_Replacement_MWh_Cost" localSheetId="18">#REF!</definedName>
    <definedName name="PSA_Replacement_MWh_Cost" localSheetId="19">#REF!</definedName>
    <definedName name="PSA_Replacement_MWh_Cost" localSheetId="20">#REF!</definedName>
    <definedName name="PSA_Replacement_MWh_Cost" localSheetId="21">#REF!</definedName>
    <definedName name="PSA_Replacement_MWh_Cost" localSheetId="22">#REF!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 localSheetId="30">#REF!</definedName>
    <definedName name="PSA_Replacement_MWh_Cost" localSheetId="31">#REF!</definedName>
    <definedName name="PSA_Replacement_MWh_Cost">#REF!</definedName>
    <definedName name="PST" localSheetId="17">#REF!</definedName>
    <definedName name="PST" localSheetId="18">#REF!</definedName>
    <definedName name="PST" localSheetId="19">#REF!</definedName>
    <definedName name="PST" localSheetId="20">#REF!</definedName>
    <definedName name="PST" localSheetId="21">#REF!</definedName>
    <definedName name="PST" localSheetId="22">#REF!</definedName>
    <definedName name="PST" localSheetId="26">#REF!</definedName>
    <definedName name="PST" localSheetId="27">#REF!</definedName>
    <definedName name="PST" localSheetId="28">#REF!</definedName>
    <definedName name="PST" localSheetId="29">#REF!</definedName>
    <definedName name="PST" localSheetId="30">#REF!</definedName>
    <definedName name="PST" localSheetId="31">#REF!</definedName>
    <definedName name="PST">#REF!</definedName>
    <definedName name="PSTAIR" localSheetId="17">#REF!</definedName>
    <definedName name="PSTAIR" localSheetId="18">#REF!</definedName>
    <definedName name="PSTAIR" localSheetId="19">#REF!</definedName>
    <definedName name="PSTAIR" localSheetId="20">#REF!</definedName>
    <definedName name="PSTAIR" localSheetId="21">#REF!</definedName>
    <definedName name="PSTAIR" localSheetId="22">#REF!</definedName>
    <definedName name="PSTAIR" localSheetId="26">#REF!</definedName>
    <definedName name="PSTAIR" localSheetId="27">#REF!</definedName>
    <definedName name="PSTAIR" localSheetId="28">#REF!</definedName>
    <definedName name="PSTAIR" localSheetId="29">#REF!</definedName>
    <definedName name="PSTAIR" localSheetId="30">#REF!</definedName>
    <definedName name="PSTAIR" localSheetId="31">#REF!</definedName>
    <definedName name="PSTAIR">#REF!</definedName>
    <definedName name="pv" localSheetId="2">#REF!</definedName>
    <definedName name="pv" localSheetId="16">#REF!</definedName>
    <definedName name="pv" localSheetId="7">#REF!</definedName>
    <definedName name="pv" localSheetId="9">#REF!</definedName>
    <definedName name="pv" localSheetId="13">#REF!</definedName>
    <definedName name="pv">[5]Inputs!$B$26</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20">#REF!</definedName>
    <definedName name="PV_of_1st_Quarter_Cash_Flows" localSheetId="21">#REF!</definedName>
    <definedName name="PV_of_1st_Quarter_Cash_Flows" localSheetId="22">#REF!</definedName>
    <definedName name="PV_of_1st_Quarter_Cash_Flows" localSheetId="7">#REF!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 localSheetId="30">#REF!</definedName>
    <definedName name="PV_of_1st_Quarter_Cash_Flows" localSheetId="31">#REF!</definedName>
    <definedName name="PV_of_1st_Quarter_Cash_Flows">#REF!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20">#REF!</definedName>
    <definedName name="PV_of_2nd_Quarter_Cash_Flows" localSheetId="21">#REF!</definedName>
    <definedName name="PV_of_2nd_Quarter_Cash_Flows" localSheetId="22">#REF!</definedName>
    <definedName name="PV_of_2nd_Quarter_Cash_Flows" localSheetId="7">#REF!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 localSheetId="30">#REF!</definedName>
    <definedName name="PV_of_2nd_Quarter_Cash_Flows" localSheetId="31">#REF!</definedName>
    <definedName name="PV_of_2nd_Quarter_Cash_Flows">#REF!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20">#REF!</definedName>
    <definedName name="PV_of_3rd_Quarter_Cash_Flows" localSheetId="21">#REF!</definedName>
    <definedName name="PV_of_3rd_Quarter_Cash_Flows" localSheetId="22">#REF!</definedName>
    <definedName name="PV_of_3rd_Quarter_Cash_Flows" localSheetId="7">#REF!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 localSheetId="30">#REF!</definedName>
    <definedName name="PV_of_3rd_Quarter_Cash_Flows" localSheetId="31">#REF!</definedName>
    <definedName name="PV_of_3rd_Quarter_Cash_Flows">#REF!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 localSheetId="20">#REF!</definedName>
    <definedName name="PV_of_4th_Quarter_Cash_Flows" localSheetId="21">#REF!</definedName>
    <definedName name="PV_of_4th_Quarter_Cash_Flows" localSheetId="22">#REF!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 localSheetId="30">#REF!</definedName>
    <definedName name="PV_of_4th_Quarter_Cash_Flows" localSheetId="31">#REF!</definedName>
    <definedName name="PV_of_4th_Quarter_Cash_Flows">#REF!</definedName>
    <definedName name="PV_Project_Cash_Flows" localSheetId="17">#REF!</definedName>
    <definedName name="PV_Project_Cash_Flows" localSheetId="18">#REF!</definedName>
    <definedName name="PV_Project_Cash_Flows" localSheetId="19">#REF!</definedName>
    <definedName name="PV_Project_Cash_Flows" localSheetId="20">#REF!</definedName>
    <definedName name="PV_Project_Cash_Flows" localSheetId="21">#REF!</definedName>
    <definedName name="PV_Project_Cash_Flows" localSheetId="22">#REF!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 localSheetId="30">#REF!</definedName>
    <definedName name="PV_Project_Cash_Flows" localSheetId="31">#REF!</definedName>
    <definedName name="PV_Project_Cash_Flows">#REF!</definedName>
    <definedName name="pyeper" localSheetId="17">#REF!</definedName>
    <definedName name="pyeper" localSheetId="18">#REF!</definedName>
    <definedName name="pyeper" localSheetId="19">#REF!</definedName>
    <definedName name="pyeper" localSheetId="20">#REF!</definedName>
    <definedName name="pyeper" localSheetId="21">#REF!</definedName>
    <definedName name="pyeper" localSheetId="22">#REF!</definedName>
    <definedName name="pyeper" localSheetId="26">#REF!</definedName>
    <definedName name="pyeper" localSheetId="27">#REF!</definedName>
    <definedName name="pyeper" localSheetId="28">#REF!</definedName>
    <definedName name="pyeper" localSheetId="29">#REF!</definedName>
    <definedName name="pyeper" localSheetId="30">#REF!</definedName>
    <definedName name="pyeper" localSheetId="31">#REF!</definedName>
    <definedName name="pyeper">#REF!</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21" hidden="1">{"SourcesUses",#N/A,TRUE,"CFMODEL";"TransOverview",#N/A,TRUE,"CFMODEL"}</definedName>
    <definedName name="qqqqqqq" localSheetId="22" hidden="1">{"SourcesUses",#N/A,TRUE,"CFMODEL";"TransOverview",#N/A,TRUE,"CFMODEL"}</definedName>
    <definedName name="qqqqqqq" localSheetId="23" hidden="1">{"SourcesUses",#N/A,TRUE,"CFMODEL";"TransOverview",#N/A,TRUE,"CFMODEL"}</definedName>
    <definedName name="qqqqqqq" localSheetId="2" hidden="1">{"SourcesUses",#N/A,TRUE,"CFMODEL";"TransOverview",#N/A,TRUE,"CFMODEL"}</definedName>
    <definedName name="qqqqqqq" localSheetId="16" hidden="1">{"SourcesUses",#N/A,TRUE,"CFMODEL";"TransOverview",#N/A,TRUE,"CFMODEL"}</definedName>
    <definedName name="qqqqqqq" localSheetId="3" hidden="1">{"SourcesUses",#N/A,TRUE,"CFMODEL";"TransOverview",#N/A,TRUE,"CFMODEL"}</definedName>
    <definedName name="qqqqqqq" localSheetId="4" hidden="1">{"SourcesUses",#N/A,TRUE,"CFMODEL";"TransOverview",#N/A,TRUE,"CFMODEL"}</definedName>
    <definedName name="qqqqqqq" localSheetId="7" hidden="1">{"SourcesUses",#N/A,TRUE,"CFMODEL";"TransOverview",#N/A,TRUE,"CFMODEL"}</definedName>
    <definedName name="qqqqqqq" localSheetId="9" hidden="1">{"SourcesUses",#N/A,TRUE,"CFMODEL";"TransOverview",#N/A,TRUE,"CFMODEL"}</definedName>
    <definedName name="qqqqqqq" localSheetId="13" hidden="1">{"SourcesUses",#N/A,TRUE,"CFMODEL";"TransOverview",#N/A,TRUE,"CFMODEL"}</definedName>
    <definedName name="qqqqqqq" localSheetId="15"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 localSheetId="30" hidden="1">{"SourcesUses",#N/A,TRUE,"CFMODEL";"TransOverview",#N/A,TRUE,"CFMODEL"}</definedName>
    <definedName name="qqqqqqq" localSheetId="31" hidden="1">{"SourcesUses",#N/A,TRUE,"CFMODEL";"TransOverview",#N/A,TRUE,"CFMODEL"}</definedName>
    <definedName name="qqqqqqq" hidden="1">{"SourcesUses",#N/A,TRUE,"CFMODEL";"TransOverview",#N/A,TRUE,"CFMODEL"}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21" hidden="1">{"Income Statement",#N/A,FALSE,"CFMODEL";"Balance Sheet",#N/A,FALSE,"CFMODEL"}</definedName>
    <definedName name="qqqqqqqqqqqqqqqqqq" localSheetId="22" hidden="1">{"Income Statement",#N/A,FALSE,"CFMODEL";"Balance Sheet",#N/A,FALSE,"CFMODEL"}</definedName>
    <definedName name="qqqqqqqqqqqqqqqqqq" localSheetId="23" hidden="1">{"Income Statement",#N/A,FALSE,"CFMODEL";"Balance Sheet",#N/A,FALSE,"CFMODEL"}</definedName>
    <definedName name="qqqqqqqqqqqqqqqqqq" localSheetId="2" hidden="1">{"Income Statement",#N/A,FALSE,"CFMODEL";"Balance Sheet",#N/A,FALSE,"CFMODEL"}</definedName>
    <definedName name="qqqqqqqqqqqqqqqqqq" localSheetId="16" hidden="1">{"Income Statement",#N/A,FALSE,"CFMODEL";"Balance Sheet",#N/A,FALSE,"CFMODEL"}</definedName>
    <definedName name="qqqqqqqqqqqqqqqqqq" localSheetId="3" hidden="1">{"Income Statement",#N/A,FALSE,"CFMODEL";"Balance Sheet",#N/A,FALSE,"CFMODEL"}</definedName>
    <definedName name="qqqqqqqqqqqqqqqqqq" localSheetId="4" hidden="1">{"Income Statement",#N/A,FALSE,"CFMODEL";"Balance Sheet",#N/A,FALSE,"CFMODEL"}</definedName>
    <definedName name="qqqqqqqqqqqqqqqqqq" localSheetId="7" hidden="1">{"Income Statement",#N/A,FALSE,"CFMODEL";"Balance Sheet",#N/A,FALSE,"CFMODEL"}</definedName>
    <definedName name="qqqqqqqqqqqqqqqqqq" localSheetId="9" hidden="1">{"Income Statement",#N/A,FALSE,"CFMODEL";"Balance Sheet",#N/A,FALSE,"CFMODEL"}</definedName>
    <definedName name="qqqqqqqqqqqqqqqqqq" localSheetId="13" hidden="1">{"Income Statement",#N/A,FALSE,"CFMODEL";"Balance Sheet",#N/A,FALSE,"CFMODEL"}</definedName>
    <definedName name="qqqqqqqqqqqqqqqqqq" localSheetId="15"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qqqqqqqqqqqqqqqqqq" localSheetId="30" hidden="1">{"Income Statement",#N/A,FALSE,"CFMODEL";"Balance Sheet",#N/A,FALSE,"CFMODEL"}</definedName>
    <definedName name="qqqqqqqqqqqqqqqqqq" localSheetId="31" hidden="1">{"Income Statement",#N/A,FALSE,"CFMODEL";"Balance Sheet",#N/A,FALSE,"CFMODEL"}</definedName>
    <definedName name="qqqqqqqqqqqqqqqqqq" hidden="1">{"Income Statement",#N/A,FALSE,"CFMODEL";"Balance Sheet",#N/A,FALSE,"CFMODEL"}</definedName>
    <definedName name="r.CashFlow" localSheetId="17" hidden="1">#REF!</definedName>
    <definedName name="r.CashFlow" localSheetId="18" hidden="1">#REF!</definedName>
    <definedName name="r.CashFlow" localSheetId="19" hidden="1">#REF!</definedName>
    <definedName name="r.CashFlow" localSheetId="20" hidden="1">#REF!</definedName>
    <definedName name="r.CashFlow" localSheetId="21" hidden="1">#REF!</definedName>
    <definedName name="r.CashFlow" localSheetId="22"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localSheetId="30" hidden="1">#REF!</definedName>
    <definedName name="r.CashFlow" localSheetId="31" hidden="1">#REF!</definedName>
    <definedName name="r.CashFlow" hidden="1">#REF!</definedName>
    <definedName name="r.Leverage" localSheetId="17" hidden="1">#REF!</definedName>
    <definedName name="r.Leverage" localSheetId="18" hidden="1">#REF!</definedName>
    <definedName name="r.Leverage" localSheetId="19" hidden="1">#REF!</definedName>
    <definedName name="r.Leverage" localSheetId="20" hidden="1">#REF!</definedName>
    <definedName name="r.Leverage" localSheetId="21" hidden="1">#REF!</definedName>
    <definedName name="r.Leverage" localSheetId="22"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localSheetId="30" hidden="1">#REF!</definedName>
    <definedName name="r.Leverage" localSheetId="31" hidden="1">#REF!</definedName>
    <definedName name="r.Leverage" hidden="1">#REF!</definedName>
    <definedName name="r.Liquidity" localSheetId="17" hidden="1">#REF!</definedName>
    <definedName name="r.Liquidity" localSheetId="18" hidden="1">#REF!</definedName>
    <definedName name="r.Liquidity" localSheetId="19" hidden="1">#REF!</definedName>
    <definedName name="r.Liquidity" localSheetId="20" hidden="1">#REF!</definedName>
    <definedName name="r.Liquidity" localSheetId="21" hidden="1">#REF!</definedName>
    <definedName name="r.Liquidity" localSheetId="22"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localSheetId="30" hidden="1">#REF!</definedName>
    <definedName name="r.Liquidity" localSheetId="31" hidden="1">#REF!</definedName>
    <definedName name="r.Liquidity" hidden="1">#REF!</definedName>
    <definedName name="r.Market" localSheetId="17" hidden="1">#REF!</definedName>
    <definedName name="r.Market" localSheetId="18" hidden="1">#REF!</definedName>
    <definedName name="r.Market" localSheetId="19" hidden="1">#REF!</definedName>
    <definedName name="r.Market" localSheetId="20" hidden="1">#REF!</definedName>
    <definedName name="r.Market" localSheetId="21" hidden="1">#REF!</definedName>
    <definedName name="r.Market" localSheetId="22"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localSheetId="30" hidden="1">#REF!</definedName>
    <definedName name="r.Market" localSheetId="31" hidden="1">#REF!</definedName>
    <definedName name="r.Market" hidden="1">#REF!</definedName>
    <definedName name="r.Profitability" localSheetId="17" hidden="1">#REF!</definedName>
    <definedName name="r.Profitability" localSheetId="18" hidden="1">#REF!</definedName>
    <definedName name="r.Profitability" localSheetId="19" hidden="1">#REF!</definedName>
    <definedName name="r.Profitability" localSheetId="20" hidden="1">#REF!</definedName>
    <definedName name="r.Profitability" localSheetId="21" hidden="1">#REF!</definedName>
    <definedName name="r.Profitability" localSheetId="22"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localSheetId="30" hidden="1">#REF!</definedName>
    <definedName name="r.Profitability" localSheetId="31" hidden="1">#REF!</definedName>
    <definedName name="r.Profitability" hidden="1">#REF!</definedName>
    <definedName name="r.Summary" localSheetId="17" hidden="1">#REF!</definedName>
    <definedName name="r.Summary" localSheetId="18" hidden="1">#REF!</definedName>
    <definedName name="r.Summary" localSheetId="19" hidden="1">#REF!</definedName>
    <definedName name="r.Summary" localSheetId="20" hidden="1">#REF!</definedName>
    <definedName name="r.Summary" localSheetId="21" hidden="1">#REF!</definedName>
    <definedName name="r.Summary" localSheetId="22"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localSheetId="30" hidden="1">#REF!</definedName>
    <definedName name="r.Summary" localSheetId="31" hidden="1">#REF!</definedName>
    <definedName name="r.Summary" hidden="1">#REF!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22">#REF!</definedName>
    <definedName name="ra" localSheetId="26">#REF!</definedName>
    <definedName name="ra" localSheetId="27">#REF!</definedName>
    <definedName name="ra" localSheetId="28">#REF!</definedName>
    <definedName name="ra" localSheetId="29">#REF!</definedName>
    <definedName name="ra" localSheetId="30">#REF!</definedName>
    <definedName name="ra" localSheetId="31">#REF!</definedName>
    <definedName name="ra">#REF!</definedName>
    <definedName name="RateCase" localSheetId="17">#REF!</definedName>
    <definedName name="RateCase" localSheetId="18">#REF!</definedName>
    <definedName name="RateCase" localSheetId="19">#REF!</definedName>
    <definedName name="RateCase" localSheetId="20">#REF!</definedName>
    <definedName name="RateCase" localSheetId="21">#REF!</definedName>
    <definedName name="RateCase" localSheetId="22">#REF!</definedName>
    <definedName name="RateCase" localSheetId="26">#REF!</definedName>
    <definedName name="RateCase" localSheetId="27">#REF!</definedName>
    <definedName name="RateCase" localSheetId="28">#REF!</definedName>
    <definedName name="RateCase" localSheetId="29">#REF!</definedName>
    <definedName name="RateCase" localSheetId="30">#REF!</definedName>
    <definedName name="RateCase" localSheetId="31">#REF!</definedName>
    <definedName name="RateCase">#REF!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 localSheetId="20">#REF!</definedName>
    <definedName name="Re_Fi_Term_Loan_Maturity_Year" localSheetId="21">#REF!</definedName>
    <definedName name="Re_Fi_Term_Loan_Maturity_Year" localSheetId="22">#REF!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 localSheetId="30">#REF!</definedName>
    <definedName name="Re_Fi_Term_Loan_Maturity_Year" localSheetId="31">#REF!</definedName>
    <definedName name="Re_Fi_Term_Loan_Maturity_Year">#REF!</definedName>
    <definedName name="REC" localSheetId="17">#REF!</definedName>
    <definedName name="REC" localSheetId="18">#REF!</definedName>
    <definedName name="REC" localSheetId="19">#REF!</definedName>
    <definedName name="REC" localSheetId="20">#REF!</definedName>
    <definedName name="REC" localSheetId="21">#REF!</definedName>
    <definedName name="REC" localSheetId="22">#REF!</definedName>
    <definedName name="REC" localSheetId="26">#REF!</definedName>
    <definedName name="REC" localSheetId="27">#REF!</definedName>
    <definedName name="REC" localSheetId="28">#REF!</definedName>
    <definedName name="REC" localSheetId="29">#REF!</definedName>
    <definedName name="REC" localSheetId="30">#REF!</definedName>
    <definedName name="REC" localSheetId="31">#REF!</definedName>
    <definedName name="REC">#REF!</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21" hidden="1">{"SourcesUses",#N/A,TRUE,"CFMODEL";"TransOverview",#N/A,TRUE,"CFMODEL"}</definedName>
    <definedName name="reference3" localSheetId="22" hidden="1">{"SourcesUses",#N/A,TRUE,"CFMODEL";"TransOverview",#N/A,TRUE,"CFMODEL"}</definedName>
    <definedName name="reference3" localSheetId="23" hidden="1">{"SourcesUses",#N/A,TRUE,"CFMODEL";"TransOverview",#N/A,TRUE,"CFMODEL"}</definedName>
    <definedName name="reference3" localSheetId="2" hidden="1">{"SourcesUses",#N/A,TRUE,"CFMODEL";"TransOverview",#N/A,TRUE,"CFMODEL"}</definedName>
    <definedName name="reference3" localSheetId="16" hidden="1">{"SourcesUses",#N/A,TRUE,"CFMODEL";"TransOverview",#N/A,TRUE,"CFMODEL"}</definedName>
    <definedName name="reference3" localSheetId="3" hidden="1">{"SourcesUses",#N/A,TRUE,"CFMODEL";"TransOverview",#N/A,TRUE,"CFMODEL"}</definedName>
    <definedName name="reference3" localSheetId="4" hidden="1">{"SourcesUses",#N/A,TRUE,"CFMODEL";"TransOverview",#N/A,TRUE,"CFMODEL"}</definedName>
    <definedName name="reference3" localSheetId="7" hidden="1">{"SourcesUses",#N/A,TRUE,"CFMODEL";"TransOverview",#N/A,TRUE,"CFMODEL"}</definedName>
    <definedName name="reference3" localSheetId="9" hidden="1">{"SourcesUses",#N/A,TRUE,"CFMODEL";"TransOverview",#N/A,TRUE,"CFMODEL"}</definedName>
    <definedName name="reference3" localSheetId="13" hidden="1">{"SourcesUses",#N/A,TRUE,"CFMODEL";"TransOverview",#N/A,TRUE,"CFMODEL"}</definedName>
    <definedName name="reference3" localSheetId="15"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 localSheetId="30" hidden="1">{"SourcesUses",#N/A,TRUE,"CFMODEL";"TransOverview",#N/A,TRUE,"CFMODEL"}</definedName>
    <definedName name="reference3" localSheetId="31" hidden="1">{"SourcesUses",#N/A,TRUE,"CFMODEL";"TransOverview",#N/A,TRUE,"CFMODEL"}</definedName>
    <definedName name="reference3"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21" hidden="1">{"SourcesUses",#N/A,TRUE,"CFMODEL";"TransOverview",#N/A,TRUE,"CFMODEL"}</definedName>
    <definedName name="reference32" localSheetId="22" hidden="1">{"SourcesUses",#N/A,TRUE,"CFMODEL";"TransOverview",#N/A,TRUE,"CFMODEL"}</definedName>
    <definedName name="reference32" localSheetId="23" hidden="1">{"SourcesUses",#N/A,TRUE,"CFMODEL";"TransOverview",#N/A,TRUE,"CFMODEL"}</definedName>
    <definedName name="reference32" localSheetId="2" hidden="1">{"SourcesUses",#N/A,TRUE,"CFMODEL";"TransOverview",#N/A,TRUE,"CFMODEL"}</definedName>
    <definedName name="reference32" localSheetId="16" hidden="1">{"SourcesUses",#N/A,TRUE,"CFMODEL";"TransOverview",#N/A,TRUE,"CFMODEL"}</definedName>
    <definedName name="reference32" localSheetId="3" hidden="1">{"SourcesUses",#N/A,TRUE,"CFMODEL";"TransOverview",#N/A,TRUE,"CFMODEL"}</definedName>
    <definedName name="reference32" localSheetId="4" hidden="1">{"SourcesUses",#N/A,TRUE,"CFMODEL";"TransOverview",#N/A,TRUE,"CFMODEL"}</definedName>
    <definedName name="reference32" localSheetId="7" hidden="1">{"SourcesUses",#N/A,TRUE,"CFMODEL";"TransOverview",#N/A,TRUE,"CFMODEL"}</definedName>
    <definedName name="reference32" localSheetId="9" hidden="1">{"SourcesUses",#N/A,TRUE,"CFMODEL";"TransOverview",#N/A,TRUE,"CFMODEL"}</definedName>
    <definedName name="reference32" localSheetId="13" hidden="1">{"SourcesUses",#N/A,TRUE,"CFMODEL";"TransOverview",#N/A,TRUE,"CFMODEL"}</definedName>
    <definedName name="reference32" localSheetId="15"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erence32" localSheetId="30" hidden="1">{"SourcesUses",#N/A,TRUE,"CFMODEL";"TransOverview",#N/A,TRUE,"CFMODEL"}</definedName>
    <definedName name="reference32" localSheetId="31" hidden="1">{"SourcesUses",#N/A,TRUE,"CFMODEL";"TransOverview",#N/A,TRUE,"CFMODEL"}</definedName>
    <definedName name="reference32" hidden="1">{"SourcesUses",#N/A,TRUE,"CFMODEL";"TransOverview",#N/A,TRUE,"CFMODEL"}</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20">#REF!</definedName>
    <definedName name="Refi_Debt_Service_Coverage_Ratio_List" localSheetId="21">#REF!</definedName>
    <definedName name="Refi_Debt_Service_Coverage_Ratio_List" localSheetId="22">#REF!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 localSheetId="30">#REF!</definedName>
    <definedName name="Refi_Debt_Service_Coverage_Ratio_List" localSheetId="31">#REF!</definedName>
    <definedName name="Refi_Debt_Service_Coverage_Ratio_List">#REF!</definedName>
    <definedName name="Refi_DSCR_Criteria" localSheetId="17">#REF!</definedName>
    <definedName name="Refi_DSCR_Criteria" localSheetId="18">#REF!</definedName>
    <definedName name="Refi_DSCR_Criteria" localSheetId="19">#REF!</definedName>
    <definedName name="Refi_DSCR_Criteria" localSheetId="20">#REF!</definedName>
    <definedName name="Refi_DSCR_Criteria" localSheetId="21">#REF!</definedName>
    <definedName name="Refi_DSCR_Criteria" localSheetId="22">#REF!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 localSheetId="30">#REF!</definedName>
    <definedName name="Refi_DSCR_Criteria" localSheetId="31">#REF!</definedName>
    <definedName name="Refi_DSCR_Criteria">#REF!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20">#REF!</definedName>
    <definedName name="Refinancing_Amortization_Schedule" localSheetId="21">#REF!</definedName>
    <definedName name="Refinancing_Amortization_Schedule" localSheetId="22">#REF!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 localSheetId="30">#REF!</definedName>
    <definedName name="Refinancing_Amortization_Schedule" localSheetId="31">#REF!</definedName>
    <definedName name="Refinancing_Amortization_Schedule">#REF!</definedName>
    <definedName name="Reggie" localSheetId="17">#REF!</definedName>
    <definedName name="Reggie" localSheetId="18">#REF!</definedName>
    <definedName name="Reggie" localSheetId="19">#REF!</definedName>
    <definedName name="Reggie" localSheetId="20">#REF!</definedName>
    <definedName name="Reggie" localSheetId="21">#REF!</definedName>
    <definedName name="Reggie" localSheetId="22">#REF!</definedName>
    <definedName name="Reggie" localSheetId="26">#REF!</definedName>
    <definedName name="Reggie" localSheetId="27">#REF!</definedName>
    <definedName name="Reggie" localSheetId="28">#REF!</definedName>
    <definedName name="Reggie" localSheetId="29">#REF!</definedName>
    <definedName name="Reggie" localSheetId="30">#REF!</definedName>
    <definedName name="Reggie" localSheetId="31">#REF!</definedName>
    <definedName name="Reggie">#REF!</definedName>
    <definedName name="Reggie1" localSheetId="17">#REF!</definedName>
    <definedName name="Reggie1" localSheetId="18">#REF!</definedName>
    <definedName name="Reggie1" localSheetId="19">#REF!</definedName>
    <definedName name="Reggie1" localSheetId="20">#REF!</definedName>
    <definedName name="Reggie1" localSheetId="21">#REF!</definedName>
    <definedName name="Reggie1" localSheetId="22">#REF!</definedName>
    <definedName name="Reggie1" localSheetId="26">#REF!</definedName>
    <definedName name="Reggie1" localSheetId="27">#REF!</definedName>
    <definedName name="Reggie1" localSheetId="28">#REF!</definedName>
    <definedName name="Reggie1" localSheetId="29">#REF!</definedName>
    <definedName name="Reggie1" localSheetId="30">#REF!</definedName>
    <definedName name="Reggie1" localSheetId="31">#REF!</definedName>
    <definedName name="Reggie1">#REF!</definedName>
    <definedName name="Repairs_Discount_Factor" localSheetId="17">#REF!</definedName>
    <definedName name="Repairs_Discount_Factor" localSheetId="18">#REF!</definedName>
    <definedName name="Repairs_Discount_Factor" localSheetId="19">#REF!</definedName>
    <definedName name="Repairs_Discount_Factor" localSheetId="20">#REF!</definedName>
    <definedName name="Repairs_Discount_Factor" localSheetId="21">#REF!</definedName>
    <definedName name="Repairs_Discount_Factor" localSheetId="22">#REF!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 localSheetId="30">#REF!</definedName>
    <definedName name="Repairs_Discount_Factor" localSheetId="31">#REF!</definedName>
    <definedName name="Repairs_Discount_Factor">#REF!</definedName>
    <definedName name="repo_meanreversion" localSheetId="17">#REF!</definedName>
    <definedName name="repo_meanreversion" localSheetId="18">#REF!</definedName>
    <definedName name="repo_meanreversion" localSheetId="19">#REF!</definedName>
    <definedName name="repo_meanreversion" localSheetId="20">#REF!</definedName>
    <definedName name="repo_meanreversion" localSheetId="21">#REF!</definedName>
    <definedName name="repo_meanreversion" localSheetId="22">#REF!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 localSheetId="30">#REF!</definedName>
    <definedName name="repo_meanreversion" localSheetId="31">#REF!</definedName>
    <definedName name="repo_meanreversion">#REF!</definedName>
    <definedName name="repo_model" localSheetId="17">#REF!</definedName>
    <definedName name="repo_model" localSheetId="18">#REF!</definedName>
    <definedName name="repo_model" localSheetId="19">#REF!</definedName>
    <definedName name="repo_model" localSheetId="20">#REF!</definedName>
    <definedName name="repo_model" localSheetId="21">#REF!</definedName>
    <definedName name="repo_model" localSheetId="22">#REF!</definedName>
    <definedName name="repo_model" localSheetId="26">#REF!</definedName>
    <definedName name="repo_model" localSheetId="27">#REF!</definedName>
    <definedName name="repo_model" localSheetId="28">#REF!</definedName>
    <definedName name="repo_model" localSheetId="29">#REF!</definedName>
    <definedName name="repo_model" localSheetId="30">#REF!</definedName>
    <definedName name="repo_model" localSheetId="31">#REF!</definedName>
    <definedName name="repo_model">#REF!</definedName>
    <definedName name="repo_volatility" localSheetId="17">#REF!</definedName>
    <definedName name="repo_volatility" localSheetId="18">#REF!</definedName>
    <definedName name="repo_volatility" localSheetId="19">#REF!</definedName>
    <definedName name="repo_volatility" localSheetId="20">#REF!</definedName>
    <definedName name="repo_volatility" localSheetId="21">#REF!</definedName>
    <definedName name="repo_volatility" localSheetId="22">#REF!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 localSheetId="30">#REF!</definedName>
    <definedName name="repo_volatility" localSheetId="31">#REF!</definedName>
    <definedName name="repo_volatility">#REF!</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21" hidden="1">{"'Attachment'!$A$1:$L$49"}</definedName>
    <definedName name="rert" localSheetId="22" hidden="1">{"'Attachment'!$A$1:$L$49"}</definedName>
    <definedName name="rert" localSheetId="23" hidden="1">{"'Attachment'!$A$1:$L$49"}</definedName>
    <definedName name="rert" localSheetId="2" hidden="1">{"'Attachment'!$A$1:$L$49"}</definedName>
    <definedName name="rert" localSheetId="16" hidden="1">{"'Attachment'!$A$1:$L$49"}</definedName>
    <definedName name="rert" localSheetId="3" hidden="1">{"'Attachment'!$A$1:$L$49"}</definedName>
    <definedName name="rert" localSheetId="4" hidden="1">{"'Attachment'!$A$1:$L$49"}</definedName>
    <definedName name="rert" localSheetId="7" hidden="1">{"'Attachment'!$A$1:$L$49"}</definedName>
    <definedName name="rert" localSheetId="9" hidden="1">{"'Attachment'!$A$1:$L$49"}</definedName>
    <definedName name="rert" localSheetId="13" hidden="1">{"'Attachment'!$A$1:$L$49"}</definedName>
    <definedName name="rert" localSheetId="15"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rt" localSheetId="30" hidden="1">{"'Attachment'!$A$1:$L$49"}</definedName>
    <definedName name="rert" localSheetId="31" hidden="1">{"'Attachment'!$A$1:$L$49"}</definedName>
    <definedName name="rert" hidden="1">{"'Attachment'!$A$1:$L$49"}</definedName>
    <definedName name="RES_MTR">1.8</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20">#REF!</definedName>
    <definedName name="Residual_Credit_Enhancement_LOC_Amount" localSheetId="21">#REF!</definedName>
    <definedName name="Residual_Credit_Enhancement_LOC_Amount" localSheetId="22">#REF!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 localSheetId="30">#REF!</definedName>
    <definedName name="Residual_Credit_Enhancement_LOC_Amount" localSheetId="31">#REF!</definedName>
    <definedName name="Residual_Credit_Enhancement_LOC_Amount">#REF!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20">#REF!</definedName>
    <definedName name="Residual_Credit_Enhancement_LOC_Arrangement_Fee" localSheetId="21">#REF!</definedName>
    <definedName name="Residual_Credit_Enhancement_LOC_Arrangement_Fee" localSheetId="22">#REF!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 localSheetId="30">#REF!</definedName>
    <definedName name="Residual_Credit_Enhancement_LOC_Arrangement_Fee" localSheetId="31">#REF!</definedName>
    <definedName name="Residual_Credit_Enhancement_LOC_Arrangement_Fee">#REF!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20">#REF!</definedName>
    <definedName name="Residual_Credit_Enhancement_LOC_Arrangement_Fee_Rate" localSheetId="21">#REF!</definedName>
    <definedName name="Residual_Credit_Enhancement_LOC_Arrangement_Fee_Rate" localSheetId="22">#REF!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 localSheetId="30">#REF!</definedName>
    <definedName name="Residual_Credit_Enhancement_LOC_Arrangement_Fee_Rate" localSheetId="31">#REF!</definedName>
    <definedName name="Residual_Credit_Enhancement_LOC_Arrangement_Fee_Rate">#REF!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 localSheetId="20">#REF!</definedName>
    <definedName name="Residual_Credit_Enhancement_LOC_Commitment_Fee_Rate" localSheetId="21">#REF!</definedName>
    <definedName name="Residual_Credit_Enhancement_LOC_Commitment_Fee_Rate" localSheetId="22">#REF!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 localSheetId="30">#REF!</definedName>
    <definedName name="Residual_Credit_Enhancement_LOC_Commitment_Fee_Rate" localSheetId="31">#REF!</definedName>
    <definedName name="Residual_Credit_Enhancement_LOC_Commitment_Fee_Rate">#REF!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 localSheetId="20">#REF!</definedName>
    <definedName name="Residual_Credit_Enhancement_LOC_Fee" localSheetId="21">#REF!</definedName>
    <definedName name="Residual_Credit_Enhancement_LOC_Fee" localSheetId="22">#REF!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 localSheetId="30">#REF!</definedName>
    <definedName name="Residual_Credit_Enhancement_LOC_Fee" localSheetId="31">#REF!</definedName>
    <definedName name="Residual_Credit_Enhancement_LOC_Fee">#REF!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 localSheetId="20">#REF!</definedName>
    <definedName name="Residual_Credit_Enhancement_LOC_Fee_Operation" localSheetId="21">#REF!</definedName>
    <definedName name="Residual_Credit_Enhancement_LOC_Fee_Operation" localSheetId="22">#REF!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 localSheetId="30">#REF!</definedName>
    <definedName name="Residual_Credit_Enhancement_LOC_Fee_Operation" localSheetId="31">#REF!</definedName>
    <definedName name="Residual_Credit_Enhancement_LOC_Fee_Operation">#REF!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 localSheetId="20">#REF!</definedName>
    <definedName name="Residual_Credit_Enhancement_LOC_Fee_Rate" localSheetId="21">#REF!</definedName>
    <definedName name="Residual_Credit_Enhancement_LOC_Fee_Rate" localSheetId="22">#REF!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 localSheetId="30">#REF!</definedName>
    <definedName name="Residual_Credit_Enhancement_LOC_Fee_Rate" localSheetId="31">#REF!</definedName>
    <definedName name="Residual_Credit_Enhancement_LOC_Fee_Rate">#REF!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 localSheetId="20">#REF!</definedName>
    <definedName name="Residual_Credit_Enhancement_LOC_Percentage" localSheetId="21">#REF!</definedName>
    <definedName name="Residual_Credit_Enhancement_LOC_Percentage" localSheetId="22">#REF!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 localSheetId="30">#REF!</definedName>
    <definedName name="Residual_Credit_Enhancement_LOC_Percentage" localSheetId="31">#REF!</definedName>
    <definedName name="Residual_Credit_Enhancement_LOC_Percentage">#REF!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 localSheetId="20">#REF!</definedName>
    <definedName name="Residual_Credit_Enhancement_LOC_Upfront_Fee" localSheetId="21">#REF!</definedName>
    <definedName name="Residual_Credit_Enhancement_LOC_Upfront_Fee" localSheetId="22">#REF!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 localSheetId="30">#REF!</definedName>
    <definedName name="Residual_Credit_Enhancement_LOC_Upfront_Fee" localSheetId="31">#REF!</definedName>
    <definedName name="Residual_Credit_Enhancement_LOC_Upfront_Fee">#REF!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 localSheetId="20">#REF!</definedName>
    <definedName name="Residual_Credit_Enhancement_LOC_Upfront_Fee_Rate" localSheetId="21">#REF!</definedName>
    <definedName name="Residual_Credit_Enhancement_LOC_Upfront_Fee_Rate" localSheetId="22">#REF!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 localSheetId="30">#REF!</definedName>
    <definedName name="Residual_Credit_Enhancement_LOC_Upfront_Fee_Rate" localSheetId="31">#REF!</definedName>
    <definedName name="Residual_Credit_Enhancement_LOC_Upfront_Fee_Rate">#REF!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 localSheetId="20">#REF!</definedName>
    <definedName name="Restricted_Construction_Contingency_Amount" localSheetId="21">#REF!</definedName>
    <definedName name="Restricted_Construction_Contingency_Amount" localSheetId="22">#REF!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 localSheetId="30">#REF!</definedName>
    <definedName name="Restricted_Construction_Contingency_Amount" localSheetId="31">#REF!</definedName>
    <definedName name="Restricted_Construction_Contingency_Amount">#REF!</definedName>
    <definedName name="RETADD" localSheetId="17">#REF!</definedName>
    <definedName name="RETADD" localSheetId="18">#REF!</definedName>
    <definedName name="RETADD" localSheetId="19">#REF!</definedName>
    <definedName name="RETADD" localSheetId="20">#REF!</definedName>
    <definedName name="RETADD" localSheetId="21">#REF!</definedName>
    <definedName name="RETADD" localSheetId="22">#REF!</definedName>
    <definedName name="RETADD" localSheetId="26">#REF!</definedName>
    <definedName name="RETADD" localSheetId="27">#REF!</definedName>
    <definedName name="RETADD" localSheetId="28">#REF!</definedName>
    <definedName name="RETADD" localSheetId="29">#REF!</definedName>
    <definedName name="RETADD" localSheetId="30">#REF!</definedName>
    <definedName name="RETADD" localSheetId="31">#REF!</definedName>
    <definedName name="RETADD">#REF!</definedName>
    <definedName name="retro_table" localSheetId="17">#REF!</definedName>
    <definedName name="retro_table" localSheetId="18">#REF!</definedName>
    <definedName name="retro_table" localSheetId="19">#REF!</definedName>
    <definedName name="retro_table" localSheetId="20">#REF!</definedName>
    <definedName name="retro_table" localSheetId="21">#REF!</definedName>
    <definedName name="retro_table" localSheetId="22">#REF!</definedName>
    <definedName name="retro_table" localSheetId="26">#REF!</definedName>
    <definedName name="retro_table" localSheetId="27">#REF!</definedName>
    <definedName name="retro_table" localSheetId="28">#REF!</definedName>
    <definedName name="retro_table" localSheetId="29">#REF!</definedName>
    <definedName name="retro_table" localSheetId="30">#REF!</definedName>
    <definedName name="retro_table" localSheetId="31">#REF!</definedName>
    <definedName name="retro_table">#REF!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 localSheetId="20">#REF!</definedName>
    <definedName name="Revolver_Related_Costs___Closing" localSheetId="21">#REF!</definedName>
    <definedName name="Revolver_Related_Costs___Closing" localSheetId="22">#REF!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 localSheetId="30">#REF!</definedName>
    <definedName name="Revolver_Related_Costs___Closing" localSheetId="31">#REF!</definedName>
    <definedName name="Revolver_Related_Costs___Closing">#REF!</definedName>
    <definedName name="Right_of_Way_Base_Year" localSheetId="17">#REF!</definedName>
    <definedName name="Right_of_Way_Base_Year" localSheetId="18">#REF!</definedName>
    <definedName name="Right_of_Way_Base_Year" localSheetId="19">#REF!</definedName>
    <definedName name="Right_of_Way_Base_Year" localSheetId="20">#REF!</definedName>
    <definedName name="Right_of_Way_Base_Year" localSheetId="21">#REF!</definedName>
    <definedName name="Right_of_Way_Base_Year" localSheetId="22">#REF!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 localSheetId="30">#REF!</definedName>
    <definedName name="Right_of_Way_Base_Year" localSheetId="31">#REF!</definedName>
    <definedName name="Right_of_Way_Base_Year">#REF!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 localSheetId="20">#REF!</definedName>
    <definedName name="Right_of_Way_Escalation_Factor" localSheetId="21">#REF!</definedName>
    <definedName name="Right_of_Way_Escalation_Factor" localSheetId="22">#REF!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 localSheetId="30">#REF!</definedName>
    <definedName name="Right_of_Way_Escalation_Factor" localSheetId="31">#REF!</definedName>
    <definedName name="Right_of_Way_Escalation_Factor">#REF!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 localSheetId="20">#REF!</definedName>
    <definedName name="Right_of_Way_Inputs_per_Year" localSheetId="21">#REF!</definedName>
    <definedName name="Right_of_Way_Inputs_per_Year" localSheetId="22">#REF!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 localSheetId="30">#REF!</definedName>
    <definedName name="Right_of_Way_Inputs_per_Year" localSheetId="31">#REF!</definedName>
    <definedName name="Right_of_Way_Inputs_per_Year">#REF!</definedName>
    <definedName name="Right_of_Way_Payments" localSheetId="17">#REF!</definedName>
    <definedName name="Right_of_Way_Payments" localSheetId="18">#REF!</definedName>
    <definedName name="Right_of_Way_Payments" localSheetId="19">#REF!</definedName>
    <definedName name="Right_of_Way_Payments" localSheetId="20">#REF!</definedName>
    <definedName name="Right_of_Way_Payments" localSheetId="21">#REF!</definedName>
    <definedName name="Right_of_Way_Payments" localSheetId="22">#REF!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 localSheetId="30">#REF!</definedName>
    <definedName name="Right_of_Way_Payments" localSheetId="31">#REF!</definedName>
    <definedName name="Right_of_Way_Payments">#REF!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 localSheetId="20">#REF!</definedName>
    <definedName name="Right_of_Way_Payments_in_1999" localSheetId="21">#REF!</definedName>
    <definedName name="Right_of_Way_Payments_in_1999" localSheetId="22">#REF!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 localSheetId="30">#REF!</definedName>
    <definedName name="Right_of_Way_Payments_in_1999" localSheetId="31">#REF!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20">#REF!</definedName>
    <definedName name="ROE_Quarterly_Calculation_15_Years" localSheetId="21">#REF!</definedName>
    <definedName name="ROE_Quarterly_Calculation_15_Years" localSheetId="22">#REF!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 localSheetId="30">#REF!</definedName>
    <definedName name="ROE_Quarterly_Calculation_15_Years" localSheetId="31">#REF!</definedName>
    <definedName name="ROE_Quarterly_Calculation_15_Years">#REF!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20">#REF!</definedName>
    <definedName name="ROE_Quarterly_Calculation_20_Years" localSheetId="21">#REF!</definedName>
    <definedName name="ROE_Quarterly_Calculation_20_Years" localSheetId="22">#REF!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 localSheetId="30">#REF!</definedName>
    <definedName name="ROE_Quarterly_Calculation_20_Years" localSheetId="31">#REF!</definedName>
    <definedName name="ROE_Quarterly_Calculation_20_Years">#REF!</definedName>
    <definedName name="rough" localSheetId="17">IF('CARE Table 1'!Values_Entered,HEADER_ROW+'CARE Table 1'!Number_of_Payments,HEADER_ROW)</definedName>
    <definedName name="rough" localSheetId="18">IF('CARE Table 2'!Values_Entered,HEADER_ROW+'CARE Table 2'!Number_of_Payments,HEADER_ROW)</definedName>
    <definedName name="rough" localSheetId="19">IF('CARE Table 3A _3B'!Values_Entered,HEADER_ROW+'CARE Table 3A _3B'!Number_of_Payments,HEADER_ROW)</definedName>
    <definedName name="rough" localSheetId="20">IF('CARE Table 4'!Values_Entered,HEADER_ROW+'CARE Table 4'!Number_of_Payments,HEADER_ROW)</definedName>
    <definedName name="rough" localSheetId="21">IF('CARE Table 5'!Values_Entered,HEADER_ROW+'CARE Table 5'!Number_of_Payments,HEADER_ROW)</definedName>
    <definedName name="rough" localSheetId="22">IF('CARE Table 6'!Values_Entered,HEADER_ROW+'CARE Table 6'!Number_of_Payments,HEADER_ROW)</definedName>
    <definedName name="rough" localSheetId="23">IF('CARE Table 7'!Values_Entered,HEADER_ROW+'CARE Table 7'!Number_of_Payments,HEADER_ROW)</definedName>
    <definedName name="rough" localSheetId="1">IF('ESA Summary'!Values_Entered,HEADER_ROW+'ESA Summary'!Number_of_Payments,HEADER_ROW)</definedName>
    <definedName name="rough" localSheetId="2">IF('ESA Table 1'!Values_Entered,HEADER_ROW+'ESA Table 1'!Number_of_Payments,HEADER_ROW)</definedName>
    <definedName name="rough" localSheetId="16">IF('ESA Table 10'!Values_Entered,HEADER_ROW+'ESA Table 10'!Number_of_Payments,HEADER_ROW)</definedName>
    <definedName name="rough" localSheetId="3">IF('ESA Table 2'!Values_Entered,HEADER_ROW+'ESA Table 2'!Number_of_Payments,HEADER_ROW)</definedName>
    <definedName name="rough" localSheetId="4">IF('ESA Table 2A MFWB'!Values_Entered,HEADER_ROW+'ESA Table 2A MFWB'!Number_of_Payments,HEADER_ROW)</definedName>
    <definedName name="rough" localSheetId="5">IF('ESA Table 2B (WholeHome)'!Values_Entered,HEADER_ROW+'ESA Table 2B (WholeHome)'!Number_of_Payments,HEADER_ROW)</definedName>
    <definedName name="rough" localSheetId="6">IF('ESA Table 2C (BE)'!Values_Entered,HEADER_ROW+'ESA Table 2C (BE)'!Number_of_Payments,HEADER_ROW)</definedName>
    <definedName name="rough" localSheetId="7">IF('ESA Table 2D'!Values_Entered,HEADER_ROW+'ESA Table 2D'!Number_of_Payments,HEADER_ROW)</definedName>
    <definedName name="rough" localSheetId="9">IF('ESA Table 3A-H'!Values_Entered,HEADER_ROW+'ESA Table 3A-H'!Number_of_Payments,HEADER_ROW)</definedName>
    <definedName name="rough" localSheetId="10">IF('ESA Table 4A-E'!Values_Entered,HEADER_ROW+'ESA Table 4A-E'!Number_of_Payments,HEADER_ROW)</definedName>
    <definedName name="rough" localSheetId="11">IF('ESA Table 5A-5F'!Values_Entered,HEADER_ROW+'ESA Table 5A-5F'!Number_of_Payments,HEADER_ROW)</definedName>
    <definedName name="rough" localSheetId="12">IF('ESA Table 6'!Values_Entered,HEADER_ROW+'ESA Table 6'!Number_of_Payments,HEADER_ROW)</definedName>
    <definedName name="rough" localSheetId="13">IF('ESA Table 7'!Values_Entered,HEADER_ROW+'ESA Table 7'!Number_of_Payments,HEADER_ROW)</definedName>
    <definedName name="rough" localSheetId="14">IF('ESA Table 8'!Values_Entered,HEADER_ROW+'ESA Table 8'!Number_of_Payments,HEADER_ROW)</definedName>
    <definedName name="rough" localSheetId="15">IF('ESA Table 9'!Values_Entered,HEADER_ROW+'ESA Table 9'!Number_of_Payments,HEADER_ROW)</definedName>
    <definedName name="rough" localSheetId="26">IF('FERA Table 1'!Values_Entered,HEADER_ROW+'FERA Table 1'!Number_of_Payments,HEADER_ROW)</definedName>
    <definedName name="rough" localSheetId="27">IF('FERA Table 2'!Values_Entered,HEADER_ROW+'FERA Table 2'!Number_of_Payments,HEADER_ROW)</definedName>
    <definedName name="rough" localSheetId="28">IF('FERA Table 3A _3B'!Values_Entered,HEADER_ROW+'FERA Table 3A _3B'!Number_of_Payments,HEADER_ROW)</definedName>
    <definedName name="rough" localSheetId="29">IF('FERA Table 4'!Values_Entered,HEADER_ROW+'FERA Table 4'!Number_of_Payments,HEADER_ROW)</definedName>
    <definedName name="rough" localSheetId="30">IF('FERA Table 5'!Values_Entered,HEADER_ROW+'FERA Table 5'!Number_of_Payments,HEADER_ROW)</definedName>
    <definedName name="rough" localSheetId="31">IF('FERA Table 6'!Values_Entered,HEADER_ROW+'FERA Table 6'!Number_of_Payments,HEADER_ROW)</definedName>
    <definedName name="rough">IF(Values_Entered,HEADER_ROW+Number_of_Payments,HEADER_ROW)</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21" hidden="1">{"SourcesUses",#N/A,TRUE,#N/A;"TransOverview",#N/A,TRUE,"CFMODEL"}</definedName>
    <definedName name="rrrrr" localSheetId="22" hidden="1">{"SourcesUses",#N/A,TRUE,#N/A;"TransOverview",#N/A,TRUE,"CFMODEL"}</definedName>
    <definedName name="rrrrr" localSheetId="23" hidden="1">{"SourcesUses",#N/A,TRUE,#N/A;"TransOverview",#N/A,TRUE,"CFMODEL"}</definedName>
    <definedName name="rrrrr" localSheetId="2" hidden="1">{"SourcesUses",#N/A,TRUE,#N/A;"TransOverview",#N/A,TRUE,"CFMODEL"}</definedName>
    <definedName name="rrrrr" localSheetId="16" hidden="1">{"SourcesUses",#N/A,TRUE,#N/A;"TransOverview",#N/A,TRUE,"CFMODEL"}</definedName>
    <definedName name="rrrrr" localSheetId="3" hidden="1">{"SourcesUses",#N/A,TRUE,#N/A;"TransOverview",#N/A,TRUE,"CFMODEL"}</definedName>
    <definedName name="rrrrr" localSheetId="4" hidden="1">{"SourcesUses",#N/A,TRUE,#N/A;"TransOverview",#N/A,TRUE,"CFMODEL"}</definedName>
    <definedName name="rrrrr" localSheetId="7" hidden="1">{"SourcesUses",#N/A,TRUE,#N/A;"TransOverview",#N/A,TRUE,"CFMODEL"}</definedName>
    <definedName name="rrrrr" localSheetId="9" hidden="1">{"SourcesUses",#N/A,TRUE,#N/A;"TransOverview",#N/A,TRUE,"CFMODEL"}</definedName>
    <definedName name="rrrrr" localSheetId="13" hidden="1">{"SourcesUses",#N/A,TRUE,#N/A;"TransOverview",#N/A,TRUE,"CFMODEL"}</definedName>
    <definedName name="rrrrr" localSheetId="15"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 localSheetId="30" hidden="1">{"SourcesUses",#N/A,TRUE,#N/A;"TransOverview",#N/A,TRUE,"CFMODEL"}</definedName>
    <definedName name="rrrrr" localSheetId="31" hidden="1">{"SourcesUses",#N/A,TRUE,#N/A;"TransOverview",#N/A,TRUE,"CFMODEL"}</definedName>
    <definedName name="rrrrr" hidden="1">{"SourcesUses",#N/A,TRUE,#N/A;"TransOverview",#N/A,TRUE,"CFMODEL"}</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21" hidden="1">{"SourcesUses",#N/A,TRUE,"FundsFlow";"TransOverview",#N/A,TRUE,"FundsFlow"}</definedName>
    <definedName name="rrrrrr" localSheetId="22" hidden="1">{"SourcesUses",#N/A,TRUE,"FundsFlow";"TransOverview",#N/A,TRUE,"FundsFlow"}</definedName>
    <definedName name="rrrrrr" localSheetId="23" hidden="1">{"SourcesUses",#N/A,TRUE,"FundsFlow";"TransOverview",#N/A,TRUE,"FundsFlow"}</definedName>
    <definedName name="rrrrrr" localSheetId="2" hidden="1">{"SourcesUses",#N/A,TRUE,"FundsFlow";"TransOverview",#N/A,TRUE,"FundsFlow"}</definedName>
    <definedName name="rrrrrr" localSheetId="16" hidden="1">{"SourcesUses",#N/A,TRUE,"FundsFlow";"TransOverview",#N/A,TRUE,"FundsFlow"}</definedName>
    <definedName name="rrrrrr" localSheetId="3" hidden="1">{"SourcesUses",#N/A,TRUE,"FundsFlow";"TransOverview",#N/A,TRUE,"FundsFlow"}</definedName>
    <definedName name="rrrrrr" localSheetId="4" hidden="1">{"SourcesUses",#N/A,TRUE,"FundsFlow";"TransOverview",#N/A,TRUE,"FundsFlow"}</definedName>
    <definedName name="rrrrrr" localSheetId="7" hidden="1">{"SourcesUses",#N/A,TRUE,"FundsFlow";"TransOverview",#N/A,TRUE,"FundsFlow"}</definedName>
    <definedName name="rrrrrr" localSheetId="9" hidden="1">{"SourcesUses",#N/A,TRUE,"FundsFlow";"TransOverview",#N/A,TRUE,"FundsFlow"}</definedName>
    <definedName name="rrrrrr" localSheetId="13" hidden="1">{"SourcesUses",#N/A,TRUE,"FundsFlow";"TransOverview",#N/A,TRUE,"FundsFlow"}</definedName>
    <definedName name="rrrrrr" localSheetId="15"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 localSheetId="30" hidden="1">{"SourcesUses",#N/A,TRUE,"FundsFlow";"TransOverview",#N/A,TRUE,"FundsFlow"}</definedName>
    <definedName name="rrrrrr" localSheetId="31" hidden="1">{"SourcesUses",#N/A,TRUE,"FundsFlow";"TransOverview",#N/A,TRUE,"FundsFlow"}</definedName>
    <definedName name="rrrrrr"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21" hidden="1">{"SourcesUses",#N/A,TRUE,"FundsFlow";"TransOverview",#N/A,TRUE,"FundsFlow"}</definedName>
    <definedName name="rrrrrr2" localSheetId="22" hidden="1">{"SourcesUses",#N/A,TRUE,"FundsFlow";"TransOverview",#N/A,TRUE,"FundsFlow"}</definedName>
    <definedName name="rrrrrr2" localSheetId="23" hidden="1">{"SourcesUses",#N/A,TRUE,"FundsFlow";"TransOverview",#N/A,TRUE,"FundsFlow"}</definedName>
    <definedName name="rrrrrr2" localSheetId="2" hidden="1">{"SourcesUses",#N/A,TRUE,"FundsFlow";"TransOverview",#N/A,TRUE,"FundsFlow"}</definedName>
    <definedName name="rrrrrr2" localSheetId="16" hidden="1">{"SourcesUses",#N/A,TRUE,"FundsFlow";"TransOverview",#N/A,TRUE,"FundsFlow"}</definedName>
    <definedName name="rrrrrr2" localSheetId="3" hidden="1">{"SourcesUses",#N/A,TRUE,"FundsFlow";"TransOverview",#N/A,TRUE,"FundsFlow"}</definedName>
    <definedName name="rrrrrr2" localSheetId="4" hidden="1">{"SourcesUses",#N/A,TRUE,"FundsFlow";"TransOverview",#N/A,TRUE,"FundsFlow"}</definedName>
    <definedName name="rrrrrr2" localSheetId="7" hidden="1">{"SourcesUses",#N/A,TRUE,"FundsFlow";"TransOverview",#N/A,TRUE,"FundsFlow"}</definedName>
    <definedName name="rrrrrr2" localSheetId="9" hidden="1">{"SourcesUses",#N/A,TRUE,"FundsFlow";"TransOverview",#N/A,TRUE,"FundsFlow"}</definedName>
    <definedName name="rrrrrr2" localSheetId="13" hidden="1">{"SourcesUses",#N/A,TRUE,"FundsFlow";"TransOverview",#N/A,TRUE,"FundsFlow"}</definedName>
    <definedName name="rrrrrr2" localSheetId="15"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rrrrr2" localSheetId="30" hidden="1">{"SourcesUses",#N/A,TRUE,"FundsFlow";"TransOverview",#N/A,TRUE,"FundsFlow"}</definedName>
    <definedName name="rrrrrr2" localSheetId="31" hidden="1">{"SourcesUses",#N/A,TRUE,"FundsFlow";"TransOverview",#N/A,TRUE,"FundsFlow"}</definedName>
    <definedName name="rrrrrr2" hidden="1">{"SourcesUses",#N/A,TRUE,"FundsFlow";"TransOverview",#N/A,TRUE,"FundsFlow"}</definedName>
    <definedName name="Run_Mkt_Shares" localSheetId="2">#REF!</definedName>
    <definedName name="Run_Mkt_Shares" localSheetId="16">#REF!</definedName>
    <definedName name="Run_Mkt_Shares" localSheetId="7">#REF!</definedName>
    <definedName name="Run_Mkt_Shares" localSheetId="9">#REF!</definedName>
    <definedName name="Run_Mkt_Shares" localSheetId="13">#REF!</definedName>
    <definedName name="Run_Mkt_Shares">'[9]Mkt Share Calculator'!$K$6:$N$13</definedName>
    <definedName name="Run_Year" localSheetId="2">#REF!</definedName>
    <definedName name="Run_Year" localSheetId="16">#REF!</definedName>
    <definedName name="Run_Year" localSheetId="7">#REF!</definedName>
    <definedName name="Run_Year" localSheetId="9">#REF!</definedName>
    <definedName name="Run_Year" localSheetId="13">#REF!</definedName>
    <definedName name="Run_Year">'[9]Mkt Share Calculator'!$B$6</definedName>
    <definedName name="Salary_Escalation_1996" localSheetId="2">#REF!</definedName>
    <definedName name="Salary_Escalation_1996" localSheetId="16">#REF!</definedName>
    <definedName name="Salary_Escalation_1996" localSheetId="7">#REF!</definedName>
    <definedName name="Salary_Escalation_1996" localSheetId="9">#REF!</definedName>
    <definedName name="Salary_Escalation_1996" localSheetId="13">#REF!</definedName>
    <definedName name="Salary_Escalation_1996">'[17]FED G&amp;A Assumption Rates'!$B$8</definedName>
    <definedName name="Salary_Escalation_1997" localSheetId="2">#REF!</definedName>
    <definedName name="Salary_Escalation_1997" localSheetId="16">#REF!</definedName>
    <definedName name="Salary_Escalation_1997" localSheetId="7">#REF!</definedName>
    <definedName name="Salary_Escalation_1997" localSheetId="9">#REF!</definedName>
    <definedName name="Salary_Escalation_1997" localSheetId="13">#REF!</definedName>
    <definedName name="Salary_Escalation_1997">'[17]FED G&amp;A Assumption Rates'!$C$8</definedName>
    <definedName name="Salary_Escalation_1998" localSheetId="2">#REF!</definedName>
    <definedName name="Salary_Escalation_1998" localSheetId="16">#REF!</definedName>
    <definedName name="Salary_Escalation_1998" localSheetId="7">#REF!</definedName>
    <definedName name="Salary_Escalation_1998" localSheetId="9">#REF!</definedName>
    <definedName name="Salary_Escalation_1998" localSheetId="13">#REF!</definedName>
    <definedName name="Salary_Escalation_1998">'[17]FED G&amp;A Assumption Rates'!$D$8</definedName>
    <definedName name="Salary_Escalation_1999" localSheetId="2">#REF!</definedName>
    <definedName name="Salary_Escalation_1999" localSheetId="16">#REF!</definedName>
    <definedName name="Salary_Escalation_1999" localSheetId="7">#REF!</definedName>
    <definedName name="Salary_Escalation_1999" localSheetId="9">#REF!</definedName>
    <definedName name="Salary_Escalation_1999" localSheetId="13">#REF!</definedName>
    <definedName name="Salary_Escalation_1999">'[17]FED G&amp;A Assumption Rates'!$E$8</definedName>
    <definedName name="Salary_Escalation_2000" localSheetId="2">#REF!</definedName>
    <definedName name="Salary_Escalation_2000" localSheetId="16">#REF!</definedName>
    <definedName name="Salary_Escalation_2000" localSheetId="7">#REF!</definedName>
    <definedName name="Salary_Escalation_2000" localSheetId="9">#REF!</definedName>
    <definedName name="Salary_Escalation_2000" localSheetId="13">#REF!</definedName>
    <definedName name="Salary_Escalation_2000">'[17]FED G&amp;A Assumption Rates'!$F$8</definedName>
    <definedName name="Sale_of_Assets_Year" localSheetId="17">#REF!</definedName>
    <definedName name="Sale_of_Assets_Year" localSheetId="18">#REF!</definedName>
    <definedName name="Sale_of_Assets_Year" localSheetId="19">#REF!</definedName>
    <definedName name="Sale_of_Assets_Year" localSheetId="20">#REF!</definedName>
    <definedName name="Sale_of_Assets_Year" localSheetId="21">#REF!</definedName>
    <definedName name="Sale_of_Assets_Year" localSheetId="22">#REF!</definedName>
    <definedName name="Sale_of_Assets_Year" localSheetId="7">#REF!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 localSheetId="30">#REF!</definedName>
    <definedName name="Sale_of_Assets_Year" localSheetId="31">#REF!</definedName>
    <definedName name="Sale_of_Assets_Year">#REF!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20">#REF!</definedName>
    <definedName name="Sale_Price_of_Assets_Input" localSheetId="21">#REF!</definedName>
    <definedName name="Sale_Price_of_Assets_Input" localSheetId="22">#REF!</definedName>
    <definedName name="Sale_Price_of_Assets_Input" localSheetId="7">#REF!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 localSheetId="30">#REF!</definedName>
    <definedName name="Sale_Price_of_Assets_Input" localSheetId="31">#REF!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 localSheetId="2">#REF!</definedName>
    <definedName name="Scenario_Name" localSheetId="16">#REF!</definedName>
    <definedName name="Scenario_Name" localSheetId="7">#REF!</definedName>
    <definedName name="Scenario_Name" localSheetId="9">#REF!</definedName>
    <definedName name="Scenario_Name" localSheetId="13">#REF!</definedName>
    <definedName name="Scenario_Name">'[9]Mkt Share Calculator'!$C$3</definedName>
    <definedName name="scgbs" localSheetId="17">#REF!</definedName>
    <definedName name="scgbs" localSheetId="18">#REF!</definedName>
    <definedName name="scgbs" localSheetId="19">#REF!</definedName>
    <definedName name="scgbs" localSheetId="20">#REF!</definedName>
    <definedName name="scgbs" localSheetId="21">#REF!</definedName>
    <definedName name="scgbs" localSheetId="22">#REF!</definedName>
    <definedName name="scgbs" localSheetId="7">#REF!</definedName>
    <definedName name="scgbs" localSheetId="26">#REF!</definedName>
    <definedName name="scgbs" localSheetId="27">#REF!</definedName>
    <definedName name="scgbs" localSheetId="28">#REF!</definedName>
    <definedName name="scgbs" localSheetId="29">#REF!</definedName>
    <definedName name="scgbs" localSheetId="30">#REF!</definedName>
    <definedName name="scgbs" localSheetId="31">#REF!</definedName>
    <definedName name="scgbs">#REF!</definedName>
    <definedName name="scgpl" localSheetId="17">#REF!</definedName>
    <definedName name="scgpl" localSheetId="18">#REF!</definedName>
    <definedName name="scgpl" localSheetId="19">#REF!</definedName>
    <definedName name="scgpl" localSheetId="20">#REF!</definedName>
    <definedName name="scgpl" localSheetId="21">#REF!</definedName>
    <definedName name="scgpl" localSheetId="22">#REF!</definedName>
    <definedName name="scgpl" localSheetId="7">#REF!</definedName>
    <definedName name="scgpl" localSheetId="26">#REF!</definedName>
    <definedName name="scgpl" localSheetId="27">#REF!</definedName>
    <definedName name="scgpl" localSheetId="28">#REF!</definedName>
    <definedName name="scgpl" localSheetId="29">#REF!</definedName>
    <definedName name="scgpl" localSheetId="30">#REF!</definedName>
    <definedName name="scgpl" localSheetId="31">#REF!</definedName>
    <definedName name="scgpl">#REF!</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2" hidden="1">{#N/A,#N/A,FALSE,"Aging Summary";#N/A,#N/A,FALSE,"Ratio Analysis";#N/A,#N/A,FALSE,"Test 120 Day Accts";#N/A,#N/A,FALSE,"Tickmarks"}</definedName>
    <definedName name="sdafsadf" localSheetId="23" hidden="1">{#N/A,#N/A,FALSE,"Aging Summary";#N/A,#N/A,FALSE,"Ratio Analysis";#N/A,#N/A,FALSE,"Test 120 Day Accts";#N/A,#N/A,FALSE,"Tickmarks"}</definedName>
    <definedName name="sdafsadf" localSheetId="2"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3"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7" hidden="1">{#N/A,#N/A,FALSE,"Aging Summary";#N/A,#N/A,FALSE,"Ratio Analysis";#N/A,#N/A,FALSE,"Test 120 Day Accts";#N/A,#N/A,FALSE,"Tickmarks"}</definedName>
    <definedName name="sdafsadf" localSheetId="9" hidden="1">{#N/A,#N/A,FALSE,"Aging Summary";#N/A,#N/A,FALSE,"Ratio Analysis";#N/A,#N/A,FALSE,"Test 120 Day Accts";#N/A,#N/A,FALSE,"Tickmarks"}</definedName>
    <definedName name="sdafsadf" localSheetId="13" hidden="1">{#N/A,#N/A,FALSE,"Aging Summary";#N/A,#N/A,FALSE,"Ratio Analysis";#N/A,#N/A,FALSE,"Test 120 Day Accts";#N/A,#N/A,FALSE,"Tickmarks"}</definedName>
    <definedName name="sdafsadf" localSheetId="15"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afsadf" localSheetId="30" hidden="1">{#N/A,#N/A,FALSE,"Aging Summary";#N/A,#N/A,FALSE,"Ratio Analysis";#N/A,#N/A,FALSE,"Test 120 Day Accts";#N/A,#N/A,FALSE,"Tickmarks"}</definedName>
    <definedName name="sdafsadf" localSheetId="31" hidden="1">{#N/A,#N/A,FALSE,"Aging Summary";#N/A,#N/A,FALSE,"Ratio Analysis";#N/A,#N/A,FALSE,"Test 120 Day Accts";#N/A,#N/A,FALSE,"Tickmarks"}</definedName>
    <definedName name="sdafsadf" hidden="1">{#N/A,#N/A,FALSE,"Aging Summary";#N/A,#N/A,FALSE,"Ratio Analysis";#N/A,#N/A,FALSE,"Test 120 Day Accts";#N/A,#N/A,FALSE,"Tickmarks"}</definedName>
    <definedName name="sdf" localSheetId="2">#REF!</definedName>
    <definedName name="sdf" localSheetId="16">#REF!</definedName>
    <definedName name="sdf" localSheetId="7">#REF!</definedName>
    <definedName name="sdf" localSheetId="9">#REF!</definedName>
    <definedName name="sdf" localSheetId="13">#REF!</definedName>
    <definedName name="sdf">[27]lookup!$C$4:$F$29</definedName>
    <definedName name="sdge" hidden="1">12</definedName>
    <definedName name="SDHRS" localSheetId="17">#REF!</definedName>
    <definedName name="SDHRS" localSheetId="18">#REF!</definedName>
    <definedName name="SDHRS" localSheetId="19">#REF!</definedName>
    <definedName name="SDHRS" localSheetId="20">#REF!</definedName>
    <definedName name="SDHRS" localSheetId="21">#REF!</definedName>
    <definedName name="SDHRS" localSheetId="22">#REF!</definedName>
    <definedName name="SDHRS" localSheetId="7">#REF!</definedName>
    <definedName name="SDHRS" localSheetId="26">#REF!</definedName>
    <definedName name="SDHRS" localSheetId="27">#REF!</definedName>
    <definedName name="SDHRS" localSheetId="28">#REF!</definedName>
    <definedName name="SDHRS" localSheetId="29">#REF!</definedName>
    <definedName name="SDHRS" localSheetId="30">#REF!</definedName>
    <definedName name="SDHRS" localSheetId="31">#REF!</definedName>
    <definedName name="SDHRS">#REF!</definedName>
    <definedName name="Sempra" localSheetId="17">#REF!</definedName>
    <definedName name="Sempra" localSheetId="18">#REF!</definedName>
    <definedName name="Sempra" localSheetId="19">#REF!</definedName>
    <definedName name="Sempra" localSheetId="20">#REF!</definedName>
    <definedName name="Sempra" localSheetId="21">#REF!</definedName>
    <definedName name="Sempra" localSheetId="22">#REF!</definedName>
    <definedName name="Sempra" localSheetId="26">#REF!</definedName>
    <definedName name="Sempra" localSheetId="27">#REF!</definedName>
    <definedName name="Sempra" localSheetId="28">#REF!</definedName>
    <definedName name="Sempra" localSheetId="29">#REF!</definedName>
    <definedName name="Sempra" localSheetId="30">#REF!</definedName>
    <definedName name="Sempra" localSheetId="31">#REF!</definedName>
    <definedName name="Sempra">#REF!</definedName>
    <definedName name="sencount" hidden="1">1</definedName>
    <definedName name="Sensitivity_Switch" localSheetId="17">#REF!</definedName>
    <definedName name="Sensitivity_Switch" localSheetId="18">#REF!</definedName>
    <definedName name="Sensitivity_Switch" localSheetId="19">#REF!</definedName>
    <definedName name="Sensitivity_Switch" localSheetId="20">#REF!</definedName>
    <definedName name="Sensitivity_Switch" localSheetId="21">#REF!</definedName>
    <definedName name="Sensitivity_Switch" localSheetId="22">#REF!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 localSheetId="30">#REF!</definedName>
    <definedName name="Sensitivity_Switch" localSheetId="31">#REF!</definedName>
    <definedName name="Sensitivity_Switch">#REF!</definedName>
    <definedName name="Sensor" localSheetId="17">#REF!</definedName>
    <definedName name="Sensor" localSheetId="18">#REF!</definedName>
    <definedName name="Sensor" localSheetId="19">#REF!</definedName>
    <definedName name="Sensor" localSheetId="20">#REF!</definedName>
    <definedName name="Sensor" localSheetId="21">#REF!</definedName>
    <definedName name="Sensor" localSheetId="22">#REF!</definedName>
    <definedName name="Sensor" localSheetId="26">#REF!</definedName>
    <definedName name="Sensor" localSheetId="27">#REF!</definedName>
    <definedName name="Sensor" localSheetId="28">#REF!</definedName>
    <definedName name="Sensor" localSheetId="29">#REF!</definedName>
    <definedName name="Sensor" localSheetId="30">#REF!</definedName>
    <definedName name="Sensor" localSheetId="31">#REF!</definedName>
    <definedName name="Sensor">#REF!</definedName>
    <definedName name="Servicios_DGN_prorrateo" localSheetId="17">#REF!</definedName>
    <definedName name="Servicios_DGN_prorrateo" localSheetId="18">#REF!</definedName>
    <definedName name="Servicios_DGN_prorrateo" localSheetId="19">#REF!</definedName>
    <definedName name="Servicios_DGN_prorrateo" localSheetId="20">#REF!</definedName>
    <definedName name="Servicios_DGN_prorrateo" localSheetId="21">#REF!</definedName>
    <definedName name="Servicios_DGN_prorrateo" localSheetId="22">#REF!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 localSheetId="30">#REF!</definedName>
    <definedName name="Servicios_DGN_prorrateo" localSheetId="31">#REF!</definedName>
    <definedName name="Servicios_DGN_prorrateo">#REF!</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7" hidden="1">#REF!</definedName>
    <definedName name="skfskfksk" localSheetId="18" hidden="1">#REF!</definedName>
    <definedName name="skfskfksk" localSheetId="19" hidden="1">#REF!</definedName>
    <definedName name="skfskfksk" localSheetId="20" hidden="1">#REF!</definedName>
    <definedName name="skfskfksk" localSheetId="21" hidden="1">#REF!</definedName>
    <definedName name="skfskfksk" localSheetId="22"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localSheetId="30" hidden="1">#REF!</definedName>
    <definedName name="skfskfksk" localSheetId="31" hidden="1">#REF!</definedName>
    <definedName name="skfskfksk" hidden="1">#REF!</definedName>
    <definedName name="SL_Conversion_Date" localSheetId="17">#REF!</definedName>
    <definedName name="SL_Conversion_Date" localSheetId="18">#REF!</definedName>
    <definedName name="SL_Conversion_Date" localSheetId="19">#REF!</definedName>
    <definedName name="SL_Conversion_Date" localSheetId="20">#REF!</definedName>
    <definedName name="SL_Conversion_Date" localSheetId="21">#REF!</definedName>
    <definedName name="SL_Conversion_Date" localSheetId="22">#REF!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 localSheetId="30">#REF!</definedName>
    <definedName name="SL_Conversion_Date" localSheetId="31">#REF!</definedName>
    <definedName name="SL_Conversion_Date">#REF!</definedName>
    <definedName name="SL_Conversion_Month" localSheetId="17">#REF!</definedName>
    <definedName name="SL_Conversion_Month" localSheetId="18">#REF!</definedName>
    <definedName name="SL_Conversion_Month" localSheetId="19">#REF!</definedName>
    <definedName name="SL_Conversion_Month" localSheetId="20">#REF!</definedName>
    <definedName name="SL_Conversion_Month" localSheetId="21">#REF!</definedName>
    <definedName name="SL_Conversion_Month" localSheetId="22">#REF!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 localSheetId="30">#REF!</definedName>
    <definedName name="SL_Conversion_Month" localSheetId="31">#REF!</definedName>
    <definedName name="SL_Conversion_Month">#REF!</definedName>
    <definedName name="SL_Conversion_Year" localSheetId="17">#REF!</definedName>
    <definedName name="SL_Conversion_Year" localSheetId="18">#REF!</definedName>
    <definedName name="SL_Conversion_Year" localSheetId="19">#REF!</definedName>
    <definedName name="SL_Conversion_Year" localSheetId="20">#REF!</definedName>
    <definedName name="SL_Conversion_Year" localSheetId="21">#REF!</definedName>
    <definedName name="SL_Conversion_Year" localSheetId="22">#REF!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 localSheetId="30">#REF!</definedName>
    <definedName name="SL_Conversion_Year" localSheetId="31">#REF!</definedName>
    <definedName name="SL_Conversion_Year">#REF!</definedName>
    <definedName name="SL_Maturity_Date" localSheetId="17">#REF!</definedName>
    <definedName name="SL_Maturity_Date" localSheetId="18">#REF!</definedName>
    <definedName name="SL_Maturity_Date" localSheetId="19">#REF!</definedName>
    <definedName name="SL_Maturity_Date" localSheetId="20">#REF!</definedName>
    <definedName name="SL_Maturity_Date" localSheetId="21">#REF!</definedName>
    <definedName name="SL_Maturity_Date" localSheetId="22">#REF!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 localSheetId="30">#REF!</definedName>
    <definedName name="SL_Maturity_Date" localSheetId="31">#REF!</definedName>
    <definedName name="SL_Maturity_Date">#REF!</definedName>
    <definedName name="SL_Maturity_Year" localSheetId="17">#REF!</definedName>
    <definedName name="SL_Maturity_Year" localSheetId="18">#REF!</definedName>
    <definedName name="SL_Maturity_Year" localSheetId="19">#REF!</definedName>
    <definedName name="SL_Maturity_Year" localSheetId="20">#REF!</definedName>
    <definedName name="SL_Maturity_Year" localSheetId="21">#REF!</definedName>
    <definedName name="SL_Maturity_Year" localSheetId="22">#REF!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 localSheetId="30">#REF!</definedName>
    <definedName name="SL_Maturity_Year" localSheetId="31">#REF!</definedName>
    <definedName name="SL_Maturity_Year">#REF!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 localSheetId="20">#REF!</definedName>
    <definedName name="SL_Tranche_A_Interest_Expense_Construction" localSheetId="21">#REF!</definedName>
    <definedName name="SL_Tranche_A_Interest_Expense_Construction" localSheetId="22">#REF!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 localSheetId="30">#REF!</definedName>
    <definedName name="SL_Tranche_A_Interest_Expense_Construction" localSheetId="31">#REF!</definedName>
    <definedName name="SL_Tranche_A_Interest_Expense_Construction">#REF!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 localSheetId="20">#REF!</definedName>
    <definedName name="SL_Tranche_A_Notes_Interest_Expense" localSheetId="21">#REF!</definedName>
    <definedName name="SL_Tranche_A_Notes_Interest_Expense" localSheetId="22">#REF!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 localSheetId="30">#REF!</definedName>
    <definedName name="SL_Tranche_A_Notes_Interest_Expense" localSheetId="31">#REF!</definedName>
    <definedName name="SL_Tranche_A_Notes_Interest_Expense">#REF!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 localSheetId="20">#REF!</definedName>
    <definedName name="SL_Tranche_A_Notes_Principal_Payments" localSheetId="21">#REF!</definedName>
    <definedName name="SL_Tranche_A_Notes_Principal_Payments" localSheetId="22">#REF!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 localSheetId="30">#REF!</definedName>
    <definedName name="SL_Tranche_A_Notes_Principal_Payments" localSheetId="31">#REF!</definedName>
    <definedName name="SL_Tranche_A_Notes_Principal_Payments">#REF!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 localSheetId="20">#REF!</definedName>
    <definedName name="SL_Tranche_C_Certificates_Principal_Payments" localSheetId="21">#REF!</definedName>
    <definedName name="SL_Tranche_C_Certificates_Principal_Payments" localSheetId="22">#REF!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 localSheetId="30">#REF!</definedName>
    <definedName name="SL_Tranche_C_Certificates_Principal_Payments" localSheetId="31">#REF!</definedName>
    <definedName name="SL_Tranche_C_Certificates_Principal_Payments">#REF!</definedName>
    <definedName name="Sleepy_Hollow_Payment" localSheetId="17">#REF!</definedName>
    <definedName name="Sleepy_Hollow_Payment" localSheetId="18">#REF!</definedName>
    <definedName name="Sleepy_Hollow_Payment" localSheetId="19">#REF!</definedName>
    <definedName name="Sleepy_Hollow_Payment" localSheetId="20">#REF!</definedName>
    <definedName name="Sleepy_Hollow_Payment" localSheetId="21">#REF!</definedName>
    <definedName name="Sleepy_Hollow_Payment" localSheetId="22">#REF!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 localSheetId="30">#REF!</definedName>
    <definedName name="Sleepy_Hollow_Payment" localSheetId="31">#REF!</definedName>
    <definedName name="Sleepy_Hollow_Payment">#REF!</definedName>
    <definedName name="smll_mtr">1.85</definedName>
    <definedName name="SpotDates" localSheetId="2">#REF!</definedName>
    <definedName name="SpotDates" localSheetId="16">#REF!</definedName>
    <definedName name="SpotDates" localSheetId="7">#REF!</definedName>
    <definedName name="SpotDates" localSheetId="9">#REF!</definedName>
    <definedName name="SpotDates" localSheetId="13">#REF!</definedName>
    <definedName name="SpotDates">'[18]Spot&amp;Imbalance'!$L$1:$BU$2</definedName>
    <definedName name="SpotMTM" localSheetId="2">#REF!</definedName>
    <definedName name="SpotMTM" localSheetId="16">#REF!</definedName>
    <definedName name="SpotMTM" localSheetId="7">#REF!</definedName>
    <definedName name="SpotMTM" localSheetId="9">#REF!</definedName>
    <definedName name="SpotMTM" localSheetId="13">#REF!</definedName>
    <definedName name="SpotMTM">'[18]Spot&amp;Imbalance'!$B$62:$BU$105</definedName>
    <definedName name="SpotVol" localSheetId="2">#REF!</definedName>
    <definedName name="SpotVol" localSheetId="16">#REF!</definedName>
    <definedName name="SpotVol" localSheetId="7">#REF!</definedName>
    <definedName name="SpotVol" localSheetId="9">#REF!</definedName>
    <definedName name="SpotVol" localSheetId="13">#REF!</definedName>
    <definedName name="SpotVol">'[18]Spot&amp;Imbalance'!$B$7:$BU$50</definedName>
    <definedName name="Spread" localSheetId="17">#REF!</definedName>
    <definedName name="Spread" localSheetId="18">#REF!</definedName>
    <definedName name="Spread" localSheetId="19">#REF!</definedName>
    <definedName name="Spread" localSheetId="20">#REF!</definedName>
    <definedName name="Spread" localSheetId="21">#REF!</definedName>
    <definedName name="Spread" localSheetId="22">#REF!</definedName>
    <definedName name="Spread" localSheetId="7">#REF!</definedName>
    <definedName name="Spread" localSheetId="26">#REF!</definedName>
    <definedName name="Spread" localSheetId="27">#REF!</definedName>
    <definedName name="Spread" localSheetId="28">#REF!</definedName>
    <definedName name="Spread" localSheetId="29">#REF!</definedName>
    <definedName name="Spread" localSheetId="30">#REF!</definedName>
    <definedName name="Spread" localSheetId="31">#REF!</definedName>
    <definedName name="Spread">#REF!</definedName>
    <definedName name="spread_meanreversion" localSheetId="17">#REF!</definedName>
    <definedName name="spread_meanreversion" localSheetId="18">#REF!</definedName>
    <definedName name="spread_meanreversion" localSheetId="19">#REF!</definedName>
    <definedName name="spread_meanreversion" localSheetId="20">#REF!</definedName>
    <definedName name="spread_meanreversion" localSheetId="21">#REF!</definedName>
    <definedName name="spread_meanreversion" localSheetId="22">#REF!</definedName>
    <definedName name="spread_meanreversion" localSheetId="7">#REF!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 localSheetId="30">#REF!</definedName>
    <definedName name="spread_meanreversion" localSheetId="31">#REF!</definedName>
    <definedName name="spread_meanreversion">#REF!</definedName>
    <definedName name="spread_meanreversion2" localSheetId="17">#REF!</definedName>
    <definedName name="spread_meanreversion2" localSheetId="18">#REF!</definedName>
    <definedName name="spread_meanreversion2" localSheetId="19">#REF!</definedName>
    <definedName name="spread_meanreversion2" localSheetId="20">#REF!</definedName>
    <definedName name="spread_meanreversion2" localSheetId="21">#REF!</definedName>
    <definedName name="spread_meanreversion2" localSheetId="22">#REF!</definedName>
    <definedName name="spread_meanreversion2" localSheetId="7">#REF!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 localSheetId="30">#REF!</definedName>
    <definedName name="spread_meanreversion2" localSheetId="31">#REF!</definedName>
    <definedName name="spread_meanreversion2">#REF!</definedName>
    <definedName name="spread_meshpoints" localSheetId="17">#REF!</definedName>
    <definedName name="spread_meshpoints" localSheetId="18">#REF!</definedName>
    <definedName name="spread_meshpoints" localSheetId="19">#REF!</definedName>
    <definedName name="spread_meshpoints" localSheetId="20">#REF!</definedName>
    <definedName name="spread_meshpoints" localSheetId="21">#REF!</definedName>
    <definedName name="spread_meshpoints" localSheetId="22">#REF!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 localSheetId="30">#REF!</definedName>
    <definedName name="spread_meshpoints" localSheetId="31">#REF!</definedName>
    <definedName name="spread_meshpoints">#REF!</definedName>
    <definedName name="spread_model" localSheetId="17">#REF!</definedName>
    <definedName name="spread_model" localSheetId="18">#REF!</definedName>
    <definedName name="spread_model" localSheetId="19">#REF!</definedName>
    <definedName name="spread_model" localSheetId="20">#REF!</definedName>
    <definedName name="spread_model" localSheetId="21">#REF!</definedName>
    <definedName name="spread_model" localSheetId="22">#REF!</definedName>
    <definedName name="spread_model" localSheetId="26">#REF!</definedName>
    <definedName name="spread_model" localSheetId="27">#REF!</definedName>
    <definedName name="spread_model" localSheetId="28">#REF!</definedName>
    <definedName name="spread_model" localSheetId="29">#REF!</definedName>
    <definedName name="spread_model" localSheetId="30">#REF!</definedName>
    <definedName name="spread_model" localSheetId="31">#REF!</definedName>
    <definedName name="spread_model">#REF!</definedName>
    <definedName name="spread_volatility" localSheetId="17">#REF!</definedName>
    <definedName name="spread_volatility" localSheetId="18">#REF!</definedName>
    <definedName name="spread_volatility" localSheetId="19">#REF!</definedName>
    <definedName name="spread_volatility" localSheetId="20">#REF!</definedName>
    <definedName name="spread_volatility" localSheetId="21">#REF!</definedName>
    <definedName name="spread_volatility" localSheetId="22">#REF!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 localSheetId="30">#REF!</definedName>
    <definedName name="spread_volatility" localSheetId="31">#REF!</definedName>
    <definedName name="spread_volatility">#REF!</definedName>
    <definedName name="spread_volatility2" localSheetId="17">#REF!</definedName>
    <definedName name="spread_volatility2" localSheetId="18">#REF!</definedName>
    <definedName name="spread_volatility2" localSheetId="19">#REF!</definedName>
    <definedName name="spread_volatility2" localSheetId="20">#REF!</definedName>
    <definedName name="spread_volatility2" localSheetId="21">#REF!</definedName>
    <definedName name="spread_volatility2" localSheetId="22">#REF!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 localSheetId="30">#REF!</definedName>
    <definedName name="spread_volatility2" localSheetId="31">#REF!</definedName>
    <definedName name="spread_volatility2">#REF!</definedName>
    <definedName name="SPWS_WBID">"2FFB1B3F-8871-4190-9222-8139C9167BAF"</definedName>
    <definedName name="ssnra">#REF!</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21" hidden="1">{"SourcesUses",#N/A,TRUE,#N/A;"TransOverview",#N/A,TRUE,"CFMODEL"}</definedName>
    <definedName name="sss" localSheetId="22" hidden="1">{"SourcesUses",#N/A,TRUE,#N/A;"TransOverview",#N/A,TRUE,"CFMODEL"}</definedName>
    <definedName name="sss" localSheetId="23" hidden="1">{"SourcesUses",#N/A,TRUE,#N/A;"TransOverview",#N/A,TRUE,"CFMODEL"}</definedName>
    <definedName name="sss" localSheetId="2" hidden="1">{"SourcesUses",#N/A,TRUE,#N/A;"TransOverview",#N/A,TRUE,"CFMODEL"}</definedName>
    <definedName name="sss" localSheetId="16" hidden="1">{"SourcesUses",#N/A,TRUE,#N/A;"TransOverview",#N/A,TRUE,"CFMODEL"}</definedName>
    <definedName name="sss" localSheetId="3" hidden="1">{"SourcesUses",#N/A,TRUE,#N/A;"TransOverview",#N/A,TRUE,"CFMODEL"}</definedName>
    <definedName name="sss" localSheetId="4" hidden="1">{"SourcesUses",#N/A,TRUE,#N/A;"TransOverview",#N/A,TRUE,"CFMODEL"}</definedName>
    <definedName name="sss" localSheetId="7" hidden="1">{"SourcesUses",#N/A,TRUE,#N/A;"TransOverview",#N/A,TRUE,"CFMODEL"}</definedName>
    <definedName name="sss" localSheetId="9" hidden="1">{"SourcesUses",#N/A,TRUE,#N/A;"TransOverview",#N/A,TRUE,"CFMODEL"}</definedName>
    <definedName name="sss" localSheetId="13" hidden="1">{"SourcesUses",#N/A,TRUE,#N/A;"TransOverview",#N/A,TRUE,"CFMODEL"}</definedName>
    <definedName name="sss" localSheetId="15"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 localSheetId="30" hidden="1">{"SourcesUses",#N/A,TRUE,#N/A;"TransOverview",#N/A,TRUE,"CFMODEL"}</definedName>
    <definedName name="sss" localSheetId="31" hidden="1">{"SourcesUses",#N/A,TRUE,#N/A;"TransOverview",#N/A,TRUE,"CFMODEL"}</definedName>
    <definedName name="sss" hidden="1">{"SourcesUses",#N/A,TRUE,#N/A;"TransOverview",#N/A,TRUE,"CFMODEL"}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21" hidden="1">{"Income Statement",#N/A,FALSE,"CFMODEL";"Balance Sheet",#N/A,FALSE,"CFMODEL"}</definedName>
    <definedName name="sssssssssssssssss" localSheetId="22" hidden="1">{"Income Statement",#N/A,FALSE,"CFMODEL";"Balance Sheet",#N/A,FALSE,"CFMODEL"}</definedName>
    <definedName name="sssssssssssssssss" localSheetId="23" hidden="1">{"Income Statement",#N/A,FALSE,"CFMODEL";"Balance Sheet",#N/A,FALSE,"CFMODEL"}</definedName>
    <definedName name="sssssssssssssssss" localSheetId="2" hidden="1">{"Income Statement",#N/A,FALSE,"CFMODEL";"Balance Sheet",#N/A,FALSE,"CFMODEL"}</definedName>
    <definedName name="sssssssssssssssss" localSheetId="16" hidden="1">{"Income Statement",#N/A,FALSE,"CFMODEL";"Balance Sheet",#N/A,FALSE,"CFMODEL"}</definedName>
    <definedName name="sssssssssssssssss" localSheetId="3" hidden="1">{"Income Statement",#N/A,FALSE,"CFMODEL";"Balance Sheet",#N/A,FALSE,"CFMODEL"}</definedName>
    <definedName name="sssssssssssssssss" localSheetId="4" hidden="1">{"Income Statement",#N/A,FALSE,"CFMODEL";"Balance Sheet",#N/A,FALSE,"CFMODEL"}</definedName>
    <definedName name="sssssssssssssssss" localSheetId="7" hidden="1">{"Income Statement",#N/A,FALSE,"CFMODEL";"Balance Sheet",#N/A,FALSE,"CFMODEL"}</definedName>
    <definedName name="sssssssssssssssss" localSheetId="9" hidden="1">{"Income Statement",#N/A,FALSE,"CFMODEL";"Balance Sheet",#N/A,FALSE,"CFMODEL"}</definedName>
    <definedName name="sssssssssssssssss" localSheetId="13" hidden="1">{"Income Statement",#N/A,FALSE,"CFMODEL";"Balance Sheet",#N/A,FALSE,"CFMODEL"}</definedName>
    <definedName name="sssssssssssssssss" localSheetId="15"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 localSheetId="30" hidden="1">{"Income Statement",#N/A,FALSE,"CFMODEL";"Balance Sheet",#N/A,FALSE,"CFMODEL"}</definedName>
    <definedName name="sssssssssssssssss" localSheetId="31" hidden="1">{"Income Statement",#N/A,FALSE,"CFMODEL";"Balance Sheet",#N/A,FALSE,"CFMODEL"}</definedName>
    <definedName name="sssssssssssssssss"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21" hidden="1">{"Income Statement",#N/A,FALSE,"CFMODEL";"Balance Sheet",#N/A,FALSE,"CFMODEL"}</definedName>
    <definedName name="sssssssssssssssssss" localSheetId="22" hidden="1">{"Income Statement",#N/A,FALSE,"CFMODEL";"Balance Sheet",#N/A,FALSE,"CFMODEL"}</definedName>
    <definedName name="sssssssssssssssssss" localSheetId="23" hidden="1">{"Income Statement",#N/A,FALSE,"CFMODEL";"Balance Sheet",#N/A,FALSE,"CFMODEL"}</definedName>
    <definedName name="sssssssssssssssssss" localSheetId="2" hidden="1">{"Income Statement",#N/A,FALSE,"CFMODEL";"Balance Sheet",#N/A,FALSE,"CFMODEL"}</definedName>
    <definedName name="sssssssssssssssssss" localSheetId="16" hidden="1">{"Income Statement",#N/A,FALSE,"CFMODEL";"Balance Sheet",#N/A,FALSE,"CFMODEL"}</definedName>
    <definedName name="sssssssssssssssssss" localSheetId="3" hidden="1">{"Income Statement",#N/A,FALSE,"CFMODEL";"Balance Sheet",#N/A,FALSE,"CFMODEL"}</definedName>
    <definedName name="sssssssssssssssssss" localSheetId="4" hidden="1">{"Income Statement",#N/A,FALSE,"CFMODEL";"Balance Sheet",#N/A,FALSE,"CFMODEL"}</definedName>
    <definedName name="sssssssssssssssssss" localSheetId="7" hidden="1">{"Income Statement",#N/A,FALSE,"CFMODEL";"Balance Sheet",#N/A,FALSE,"CFMODEL"}</definedName>
    <definedName name="sssssssssssssssssss" localSheetId="9" hidden="1">{"Income Statement",#N/A,FALSE,"CFMODEL";"Balance Sheet",#N/A,FALSE,"CFMODEL"}</definedName>
    <definedName name="sssssssssssssssssss" localSheetId="13" hidden="1">{"Income Statement",#N/A,FALSE,"CFMODEL";"Balance Sheet",#N/A,FALSE,"CFMODEL"}</definedName>
    <definedName name="sssssssssssssssssss" localSheetId="15"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ssssssssssssssssss" localSheetId="30" hidden="1">{"Income Statement",#N/A,FALSE,"CFMODEL";"Balance Sheet",#N/A,FALSE,"CFMODEL"}</definedName>
    <definedName name="sssssssssssssssssss" localSheetId="31" hidden="1">{"Income Statement",#N/A,FALSE,"CFMODEL";"Balance Sheet",#N/A,FALSE,"CFMODEL"}</definedName>
    <definedName name="sssssssssssssssssss" hidden="1">{"Income Statement",#N/A,FALSE,"CFMODEL";"Balance Sheet",#N/A,FALSE,"CFMODEL"}</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20">#REF!</definedName>
    <definedName name="Staged_Online_Incremental_Net_Cash_Flow_in_Year_1" localSheetId="21">#REF!</definedName>
    <definedName name="Staged_Online_Incremental_Net_Cash_Flow_in_Year_1" localSheetId="22">#REF!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 localSheetId="30">#REF!</definedName>
    <definedName name="Staged_Online_Incremental_Net_Cash_Flow_in_Year_1" localSheetId="31">#REF!</definedName>
    <definedName name="Staged_Online_Incremental_Net_Cash_Flow_in_Year_1">#REF!</definedName>
    <definedName name="STATEGAS" localSheetId="17">#REF!</definedName>
    <definedName name="STATEGAS" localSheetId="18">#REF!</definedName>
    <definedName name="STATEGAS" localSheetId="19">#REF!</definedName>
    <definedName name="STATEGAS" localSheetId="20">#REF!</definedName>
    <definedName name="STATEGAS" localSheetId="21">#REF!</definedName>
    <definedName name="STATEGAS" localSheetId="22">#REF!</definedName>
    <definedName name="STATEGAS" localSheetId="26">#REF!</definedName>
    <definedName name="STATEGAS" localSheetId="27">#REF!</definedName>
    <definedName name="STATEGAS" localSheetId="28">#REF!</definedName>
    <definedName name="STATEGAS" localSheetId="29">#REF!</definedName>
    <definedName name="STATEGAS" localSheetId="30">#REF!</definedName>
    <definedName name="STATEGAS" localSheetId="31">#REF!</definedName>
    <definedName name="STATEGAS">#REF!</definedName>
    <definedName name="STATELEC" localSheetId="17">#REF!</definedName>
    <definedName name="STATELEC" localSheetId="18">#REF!</definedName>
    <definedName name="STATELEC" localSheetId="19">#REF!</definedName>
    <definedName name="STATELEC" localSheetId="20">#REF!</definedName>
    <definedName name="STATELEC" localSheetId="21">#REF!</definedName>
    <definedName name="STATELEC" localSheetId="22">#REF!</definedName>
    <definedName name="STATELEC" localSheetId="26">#REF!</definedName>
    <definedName name="STATELEC" localSheetId="27">#REF!</definedName>
    <definedName name="STATELEC" localSheetId="28">#REF!</definedName>
    <definedName name="STATELEC" localSheetId="29">#REF!</definedName>
    <definedName name="STATELEC" localSheetId="30">#REF!</definedName>
    <definedName name="STATELEC" localSheetId="31">#REF!</definedName>
    <definedName name="STATELEC">#REF!</definedName>
    <definedName name="swap_meanreversion" localSheetId="17">#REF!</definedName>
    <definedName name="swap_meanreversion" localSheetId="18">#REF!</definedName>
    <definedName name="swap_meanreversion" localSheetId="19">#REF!</definedName>
    <definedName name="swap_meanreversion" localSheetId="20">#REF!</definedName>
    <definedName name="swap_meanreversion" localSheetId="21">#REF!</definedName>
    <definedName name="swap_meanreversion" localSheetId="22">#REF!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 localSheetId="30">#REF!</definedName>
    <definedName name="swap_meanreversion" localSheetId="31">#REF!</definedName>
    <definedName name="swap_meanreversion">#REF!</definedName>
    <definedName name="swap_model" localSheetId="17">#REF!</definedName>
    <definedName name="swap_model" localSheetId="18">#REF!</definedName>
    <definedName name="swap_model" localSheetId="19">#REF!</definedName>
    <definedName name="swap_model" localSheetId="20">#REF!</definedName>
    <definedName name="swap_model" localSheetId="21">#REF!</definedName>
    <definedName name="swap_model" localSheetId="22">#REF!</definedName>
    <definedName name="swap_model" localSheetId="26">#REF!</definedName>
    <definedName name="swap_model" localSheetId="27">#REF!</definedName>
    <definedName name="swap_model" localSheetId="28">#REF!</definedName>
    <definedName name="swap_model" localSheetId="29">#REF!</definedName>
    <definedName name="swap_model" localSheetId="30">#REF!</definedName>
    <definedName name="swap_model" localSheetId="31">#REF!</definedName>
    <definedName name="swap_model">#REF!</definedName>
    <definedName name="swap_volatility" localSheetId="17">#REF!</definedName>
    <definedName name="swap_volatility" localSheetId="18">#REF!</definedName>
    <definedName name="swap_volatility" localSheetId="19">#REF!</definedName>
    <definedName name="swap_volatility" localSheetId="20">#REF!</definedName>
    <definedName name="swap_volatility" localSheetId="21">#REF!</definedName>
    <definedName name="swap_volatility" localSheetId="22">#REF!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 localSheetId="30">#REF!</definedName>
    <definedName name="swap_volatility" localSheetId="31">#REF!</definedName>
    <definedName name="swap_volatility">#REF!</definedName>
    <definedName name="SwapBasisDates" localSheetId="2">#REF!</definedName>
    <definedName name="SwapBasisDates" localSheetId="16">#REF!</definedName>
    <definedName name="SwapBasisDates" localSheetId="7">#REF!</definedName>
    <definedName name="SwapBasisDates" localSheetId="9">#REF!</definedName>
    <definedName name="SwapBasisDates" localSheetId="13">#REF!</definedName>
    <definedName name="SwapBasisDates">[18]BasisSwap!$J$1:$BT$2</definedName>
    <definedName name="SwapBasisMTM" localSheetId="2">#REF!</definedName>
    <definedName name="SwapBasisMTM" localSheetId="16">#REF!</definedName>
    <definedName name="SwapBasisMTM" localSheetId="7">#REF!</definedName>
    <definedName name="SwapBasisMTM" localSheetId="9">#REF!</definedName>
    <definedName name="SwapBasisMTM" localSheetId="13">#REF!</definedName>
    <definedName name="SwapBasisMTM">[18]BasisSwap!$B$34:$BT$50</definedName>
    <definedName name="SwapBasisVol" localSheetId="2">#REF!</definedName>
    <definedName name="SwapBasisVol" localSheetId="16">#REF!</definedName>
    <definedName name="SwapBasisVol" localSheetId="7">#REF!</definedName>
    <definedName name="SwapBasisVol" localSheetId="9">#REF!</definedName>
    <definedName name="SwapBasisVol" localSheetId="13">#REF!</definedName>
    <definedName name="SwapBasisVol">[18]BasisSwap!$B$7:$BT$25</definedName>
    <definedName name="SwapFFDates" localSheetId="2">#REF!</definedName>
    <definedName name="SwapFFDates" localSheetId="16">#REF!</definedName>
    <definedName name="SwapFFDates" localSheetId="7">#REF!</definedName>
    <definedName name="SwapFFDates" localSheetId="9">#REF!</definedName>
    <definedName name="SwapFFDates" localSheetId="13">#REF!</definedName>
    <definedName name="SwapFFDates">[18]FFSwap!$J$1:$BT$2</definedName>
    <definedName name="SwapFFMTM" localSheetId="2">#REF!</definedName>
    <definedName name="SwapFFMTM" localSheetId="16">#REF!</definedName>
    <definedName name="SwapFFMTM" localSheetId="7">#REF!</definedName>
    <definedName name="SwapFFMTM" localSheetId="9">#REF!</definedName>
    <definedName name="SwapFFMTM" localSheetId="13">#REF!</definedName>
    <definedName name="SwapFFMTM">[18]FFSwap!$B$34:$BT$50</definedName>
    <definedName name="SwapFFVol" localSheetId="2">#REF!</definedName>
    <definedName name="SwapFFVol" localSheetId="16">#REF!</definedName>
    <definedName name="SwapFFVol" localSheetId="7">#REF!</definedName>
    <definedName name="SwapFFVol" localSheetId="9">#REF!</definedName>
    <definedName name="SwapFFVol" localSheetId="13">#REF!</definedName>
    <definedName name="SwapFFVol">[18]FFSwap!$B$7:$BT$25</definedName>
    <definedName name="swaption_meanreversion" localSheetId="17">#REF!</definedName>
    <definedName name="swaption_meanreversion" localSheetId="18">#REF!</definedName>
    <definedName name="swaption_meanreversion" localSheetId="19">#REF!</definedName>
    <definedName name="swaption_meanreversion" localSheetId="20">#REF!</definedName>
    <definedName name="swaption_meanreversion" localSheetId="21">#REF!</definedName>
    <definedName name="swaption_meanreversion" localSheetId="22">#REF!</definedName>
    <definedName name="swaption_meanreversion" localSheetId="7">#REF!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 localSheetId="30">#REF!</definedName>
    <definedName name="swaption_meanreversion" localSheetId="31">#REF!</definedName>
    <definedName name="swaption_meanreversion">#REF!</definedName>
    <definedName name="swaption_model" localSheetId="17">#REF!</definedName>
    <definedName name="swaption_model" localSheetId="18">#REF!</definedName>
    <definedName name="swaption_model" localSheetId="19">#REF!</definedName>
    <definedName name="swaption_model" localSheetId="20">#REF!</definedName>
    <definedName name="swaption_model" localSheetId="21">#REF!</definedName>
    <definedName name="swaption_model" localSheetId="22">#REF!</definedName>
    <definedName name="swaption_model" localSheetId="7">#REF!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 localSheetId="30">#REF!</definedName>
    <definedName name="swaption_model" localSheetId="31">#REF!</definedName>
    <definedName name="swaption_model">#REF!</definedName>
    <definedName name="swaption_volatility" localSheetId="17">#REF!</definedName>
    <definedName name="swaption_volatility" localSheetId="18">#REF!</definedName>
    <definedName name="swaption_volatility" localSheetId="19">#REF!</definedName>
    <definedName name="swaption_volatility" localSheetId="20">#REF!</definedName>
    <definedName name="swaption_volatility" localSheetId="21">#REF!</definedName>
    <definedName name="swaption_volatility" localSheetId="22">#REF!</definedName>
    <definedName name="swaption_volatility" localSheetId="7">#REF!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 localSheetId="30">#REF!</definedName>
    <definedName name="swaption_volatility" localSheetId="31">#REF!</definedName>
    <definedName name="swaption_volatility">#REF!</definedName>
    <definedName name="SWPC_Mgmt_Fee_Base_year" localSheetId="2">#REF!</definedName>
    <definedName name="SWPC_Mgmt_Fee_Base_year" localSheetId="16">#REF!</definedName>
    <definedName name="SWPC_Mgmt_Fee_Base_year" localSheetId="7">#REF!</definedName>
    <definedName name="SWPC_Mgmt_Fee_Base_year" localSheetId="9">#REF!</definedName>
    <definedName name="SWPC_Mgmt_Fee_Base_year" localSheetId="13">#REF!</definedName>
    <definedName name="SWPC_Mgmt_Fee_Base_year">[4]Inputs!$B$162</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20">#REF!</definedName>
    <definedName name="Synthetic_Lease_Financial_Partial_Year_Factor" localSheetId="21">#REF!</definedName>
    <definedName name="Synthetic_Lease_Financial_Partial_Year_Factor" localSheetId="22">#REF!</definedName>
    <definedName name="Synthetic_Lease_Financial_Partial_Year_Factor" localSheetId="7">#REF!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 localSheetId="30">#REF!</definedName>
    <definedName name="Synthetic_Lease_Financial_Partial_Year_Factor" localSheetId="31">#REF!</definedName>
    <definedName name="Synthetic_Lease_Financial_Partial_Year_Factor">#REF!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20">#REF!</definedName>
    <definedName name="Synthetic_Lease_Tranche_A_Interest_Expense" localSheetId="21">#REF!</definedName>
    <definedName name="Synthetic_Lease_Tranche_A_Interest_Expense" localSheetId="22">#REF!</definedName>
    <definedName name="Synthetic_Lease_Tranche_A_Interest_Expense" localSheetId="7">#REF!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 localSheetId="30">#REF!</definedName>
    <definedName name="Synthetic_Lease_Tranche_A_Interest_Expense" localSheetId="31">#REF!</definedName>
    <definedName name="Synthetic_Lease_Tranche_A_Interest_Expense">#REF!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20">#REF!</definedName>
    <definedName name="Synthetic_Lease_Tranche_C_Interest_Expense" localSheetId="21">#REF!</definedName>
    <definedName name="Synthetic_Lease_Tranche_C_Interest_Expense" localSheetId="22">#REF!</definedName>
    <definedName name="Synthetic_Lease_Tranche_C_Interest_Expense" localSheetId="7">#REF!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 localSheetId="30">#REF!</definedName>
    <definedName name="Synthetic_Lease_Tranche_C_Interest_Expense" localSheetId="31">#REF!</definedName>
    <definedName name="Synthetic_Lease_Tranche_C_Interest_Expense">#REF!</definedName>
    <definedName name="T_CREDIT">0.00017</definedName>
    <definedName name="Table1" localSheetId="17">#REF!</definedName>
    <definedName name="Table1" localSheetId="18">#REF!</definedName>
    <definedName name="Table1" localSheetId="19">#REF!</definedName>
    <definedName name="Table1" localSheetId="20">#REF!</definedName>
    <definedName name="Table1" localSheetId="21">#REF!</definedName>
    <definedName name="Table1" localSheetId="22">#REF!</definedName>
    <definedName name="Table1" localSheetId="26">#REF!</definedName>
    <definedName name="Table1" localSheetId="27">#REF!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1_list" localSheetId="17">#REF!</definedName>
    <definedName name="Table1_list" localSheetId="18">#REF!</definedName>
    <definedName name="Table1_list" localSheetId="19">#REF!</definedName>
    <definedName name="Table1_list" localSheetId="20">#REF!</definedName>
    <definedName name="Table1_list" localSheetId="21">#REF!</definedName>
    <definedName name="Table1_list" localSheetId="22">#REF!</definedName>
    <definedName name="Table1_list" localSheetId="26">#REF!</definedName>
    <definedName name="Table1_list" localSheetId="27">#REF!</definedName>
    <definedName name="Table1_list" localSheetId="28">#REF!</definedName>
    <definedName name="Table1_list" localSheetId="29">#REF!</definedName>
    <definedName name="Table1_list" localSheetId="30">#REF!</definedName>
    <definedName name="Table1_list" localSheetId="31">#REF!</definedName>
    <definedName name="Table1_list">#REF!</definedName>
    <definedName name="TableName">"Dummy"</definedName>
    <definedName name="Tax_Rate" localSheetId="2">#REF!</definedName>
    <definedName name="Tax_Rate" localSheetId="16">#REF!</definedName>
    <definedName name="Tax_Rate" localSheetId="7">#REF!</definedName>
    <definedName name="Tax_Rate" localSheetId="9">#REF!</definedName>
    <definedName name="Tax_Rate" localSheetId="13">#REF!</definedName>
    <definedName name="Tax_Rate">[9]Assumptions!$C$20</definedName>
    <definedName name="TaxReturn1992" localSheetId="17">#REF!</definedName>
    <definedName name="TaxReturn1992" localSheetId="18">#REF!</definedName>
    <definedName name="TaxReturn1992" localSheetId="19">#REF!</definedName>
    <definedName name="TaxReturn1992" localSheetId="20">#REF!</definedName>
    <definedName name="TaxReturn1992" localSheetId="21">#REF!</definedName>
    <definedName name="TaxReturn1992" localSheetId="22">#REF!</definedName>
    <definedName name="TaxReturn1992" localSheetId="7">#REF!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 localSheetId="30">#REF!</definedName>
    <definedName name="TaxReturn1992" localSheetId="31">#REF!</definedName>
    <definedName name="TaxReturn1992">#REF!</definedName>
    <definedName name="TaxReturn1993" localSheetId="17">#REF!</definedName>
    <definedName name="TaxReturn1993" localSheetId="18">#REF!</definedName>
    <definedName name="TaxReturn1993" localSheetId="19">#REF!</definedName>
    <definedName name="TaxReturn1993" localSheetId="20">#REF!</definedName>
    <definedName name="TaxReturn1993" localSheetId="21">#REF!</definedName>
    <definedName name="TaxReturn1993" localSheetId="22">#REF!</definedName>
    <definedName name="TaxReturn1993" localSheetId="7">#REF!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 localSheetId="30">#REF!</definedName>
    <definedName name="TaxReturn1993" localSheetId="31">#REF!</definedName>
    <definedName name="TaxReturn1993">#REF!</definedName>
    <definedName name="TBal" localSheetId="17">#REF!</definedName>
    <definedName name="TBal" localSheetId="18">#REF!</definedName>
    <definedName name="TBal" localSheetId="19">#REF!</definedName>
    <definedName name="TBal" localSheetId="20">#REF!</definedName>
    <definedName name="TBal" localSheetId="21">#REF!</definedName>
    <definedName name="TBal" localSheetId="22">#REF!</definedName>
    <definedName name="TBal" localSheetId="7">#REF!</definedName>
    <definedName name="TBal" localSheetId="26">#REF!</definedName>
    <definedName name="TBal" localSheetId="27">#REF!</definedName>
    <definedName name="TBal" localSheetId="28">#REF!</definedName>
    <definedName name="TBal" localSheetId="29">#REF!</definedName>
    <definedName name="TBal" localSheetId="30">#REF!</definedName>
    <definedName name="TBal" localSheetId="31">#REF!</definedName>
    <definedName name="TBal">#REF!</definedName>
    <definedName name="tblChgCodes" localSheetId="17">#REF!</definedName>
    <definedName name="tblChgCodes" localSheetId="18">#REF!</definedName>
    <definedName name="tblChgCodes" localSheetId="19">#REF!</definedName>
    <definedName name="tblChgCodes" localSheetId="20">#REF!</definedName>
    <definedName name="tblChgCodes" localSheetId="21">#REF!</definedName>
    <definedName name="tblChgCodes" localSheetId="22">#REF!</definedName>
    <definedName name="tblChgCodes" localSheetId="26">#REF!</definedName>
    <definedName name="tblChgCodes" localSheetId="27">#REF!</definedName>
    <definedName name="tblChgCodes" localSheetId="28">#REF!</definedName>
    <definedName name="tblChgCodes" localSheetId="29">#REF!</definedName>
    <definedName name="tblChgCodes" localSheetId="30">#REF!</definedName>
    <definedName name="tblChgCodes" localSheetId="31">#REF!</definedName>
    <definedName name="tblChgCodes">#REF!</definedName>
    <definedName name="TblConsTypes" localSheetId="17">#REF!</definedName>
    <definedName name="TblConsTypes" localSheetId="18">#REF!</definedName>
    <definedName name="TblConsTypes" localSheetId="19">#REF!</definedName>
    <definedName name="TblConsTypes" localSheetId="20">#REF!</definedName>
    <definedName name="TblConsTypes" localSheetId="21">#REF!</definedName>
    <definedName name="TblConsTypes" localSheetId="22">#REF!</definedName>
    <definedName name="TblConsTypes" localSheetId="26">#REF!</definedName>
    <definedName name="TblConsTypes" localSheetId="27">#REF!</definedName>
    <definedName name="TblConsTypes" localSheetId="28">#REF!</definedName>
    <definedName name="TblConsTypes" localSheetId="29">#REF!</definedName>
    <definedName name="TblConsTypes" localSheetId="30">#REF!</definedName>
    <definedName name="TblConsTypes" localSheetId="31">#REF!</definedName>
    <definedName name="TblConsTypes">#REF!</definedName>
    <definedName name="tblRates" localSheetId="17">#REF!</definedName>
    <definedName name="tblRates" localSheetId="18">#REF!</definedName>
    <definedName name="tblRates" localSheetId="19">#REF!</definedName>
    <definedName name="tblRates" localSheetId="20">#REF!</definedName>
    <definedName name="tblRates" localSheetId="21">#REF!</definedName>
    <definedName name="tblRates" localSheetId="22">#REF!</definedName>
    <definedName name="tblRates" localSheetId="26">#REF!</definedName>
    <definedName name="tblRates" localSheetId="27">#REF!</definedName>
    <definedName name="tblRates" localSheetId="28">#REF!</definedName>
    <definedName name="tblRates" localSheetId="29">#REF!</definedName>
    <definedName name="tblRates" localSheetId="30">#REF!</definedName>
    <definedName name="tblRates" localSheetId="31">#REF!</definedName>
    <definedName name="tblRates">#REF!</definedName>
    <definedName name="tblrptrate" localSheetId="17">#REF!</definedName>
    <definedName name="tblrptrate" localSheetId="18">#REF!</definedName>
    <definedName name="tblrptrate" localSheetId="19">#REF!</definedName>
    <definedName name="tblrptrate" localSheetId="20">#REF!</definedName>
    <definedName name="tblrptrate" localSheetId="21">#REF!</definedName>
    <definedName name="tblrptrate" localSheetId="22">#REF!</definedName>
    <definedName name="tblrptrate" localSheetId="26">#REF!</definedName>
    <definedName name="tblrptrate" localSheetId="27">#REF!</definedName>
    <definedName name="tblrptrate" localSheetId="28">#REF!</definedName>
    <definedName name="tblrptrate" localSheetId="29">#REF!</definedName>
    <definedName name="tblrptrate" localSheetId="30">#REF!</definedName>
    <definedName name="tblrptrate" localSheetId="31">#REF!</definedName>
    <definedName name="tblrptrate">#REF!</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2" hidden="1">{#N/A,#N/A,FALSE,"Aging Summary";#N/A,#N/A,FALSE,"Ratio Analysis";#N/A,#N/A,FALSE,"Test 120 Day Accts";#N/A,#N/A,FALSE,"Tickmarks"}</definedName>
    <definedName name="TDM" localSheetId="23" hidden="1">{#N/A,#N/A,FALSE,"Aging Summary";#N/A,#N/A,FALSE,"Ratio Analysis";#N/A,#N/A,FALSE,"Test 120 Day Accts";#N/A,#N/A,FALSE,"Tickmarks"}</definedName>
    <definedName name="TDM" localSheetId="2"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3"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7" hidden="1">{#N/A,#N/A,FALSE,"Aging Summary";#N/A,#N/A,FALSE,"Ratio Analysis";#N/A,#N/A,FALSE,"Test 120 Day Accts";#N/A,#N/A,FALSE,"Tickmarks"}</definedName>
    <definedName name="TDM" localSheetId="9" hidden="1">{#N/A,#N/A,FALSE,"Aging Summary";#N/A,#N/A,FALSE,"Ratio Analysis";#N/A,#N/A,FALSE,"Test 120 Day Accts";#N/A,#N/A,FALSE,"Tickmarks"}</definedName>
    <definedName name="TDM" localSheetId="13" hidden="1">{#N/A,#N/A,FALSE,"Aging Summary";#N/A,#N/A,FALSE,"Ratio Analysis";#N/A,#N/A,FALSE,"Test 120 Day Accts";#N/A,#N/A,FALSE,"Tickmarks"}</definedName>
    <definedName name="TDM" localSheetId="15"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DM" localSheetId="30" hidden="1">{#N/A,#N/A,FALSE,"Aging Summary";#N/A,#N/A,FALSE,"Ratio Analysis";#N/A,#N/A,FALSE,"Test 120 Day Accts";#N/A,#N/A,FALSE,"Tickmarks"}</definedName>
    <definedName name="TDM" localSheetId="31"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2" hidden="1">{"by_month",#N/A,TRUE,"template";"destec_month",#N/A,TRUE,"template";"by_quarter",#N/A,TRUE,"template";"destec_quarter",#N/A,TRUE,"template";"by_year",#N/A,TRUE,"template";"destec_annual",#N/A,TRUE,"template"}</definedName>
    <definedName name="template2" localSheetId="23" hidden="1">{"by_month",#N/A,TRUE,"template";"destec_month",#N/A,TRUE,"template";"by_quarter",#N/A,TRUE,"template";"destec_quarter",#N/A,TRUE,"template";"by_year",#N/A,TRUE,"template";"destec_annual",#N/A,TRUE,"template"}</definedName>
    <definedName name="template2" localSheetId="2"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3"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7" hidden="1">{"by_month",#N/A,TRUE,"template";"destec_month",#N/A,TRUE,"template";"by_quarter",#N/A,TRUE,"template";"destec_quarter",#N/A,TRUE,"template";"by_year",#N/A,TRUE,"template";"destec_annual",#N/A,TRUE,"template"}</definedName>
    <definedName name="template2" localSheetId="9" hidden="1">{"by_month",#N/A,TRUE,"template";"destec_month",#N/A,TRUE,"template";"by_quarter",#N/A,TRUE,"template";"destec_quarter",#N/A,TRUE,"template";"by_year",#N/A,TRUE,"template";"destec_annual",#N/A,TRUE,"template"}</definedName>
    <definedName name="template2" localSheetId="13" hidden="1">{"by_month",#N/A,TRUE,"template";"destec_month",#N/A,TRUE,"template";"by_quarter",#N/A,TRUE,"template";"destec_quarter",#N/A,TRUE,"template";"by_year",#N/A,TRUE,"template";"destec_annual",#N/A,TRUE,"template"}</definedName>
    <definedName name="template2" localSheetId="15"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mplate2" localSheetId="30" hidden="1">{"by_month",#N/A,TRUE,"template";"destec_month",#N/A,TRUE,"template";"by_quarter",#N/A,TRUE,"template";"destec_quarter",#N/A,TRUE,"template";"by_year",#N/A,TRUE,"template";"destec_annual",#N/A,TRUE,"template"}</definedName>
    <definedName name="template2" localSheetId="31"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2" hidden="1">{"Page_1",#N/A,FALSE,"BAD4Q98";"Page_2",#N/A,FALSE,"BAD4Q98";"Page_3",#N/A,FALSE,"BAD4Q98";"Page_4",#N/A,FALSE,"BAD4Q98";"Page_5",#N/A,FALSE,"BAD4Q98";"Page_6",#N/A,FALSE,"BAD4Q98";"Input_1",#N/A,FALSE,"BAD4Q98";"Input_2",#N/A,FALSE,"BAD4Q98"}</definedName>
    <definedName name="terst2" localSheetId="23" hidden="1">{"Page_1",#N/A,FALSE,"BAD4Q98";"Page_2",#N/A,FALSE,"BAD4Q98";"Page_3",#N/A,FALSE,"BAD4Q98";"Page_4",#N/A,FALSE,"BAD4Q98";"Page_5",#N/A,FALSE,"BAD4Q98";"Page_6",#N/A,FALSE,"BAD4Q98";"Input_1",#N/A,FALSE,"BAD4Q98";"Input_2",#N/A,FALSE,"BAD4Q98"}</definedName>
    <definedName name="terst2" localSheetId="2"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3"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7" hidden="1">{"Page_1",#N/A,FALSE,"BAD4Q98";"Page_2",#N/A,FALSE,"BAD4Q98";"Page_3",#N/A,FALSE,"BAD4Q98";"Page_4",#N/A,FALSE,"BAD4Q98";"Page_5",#N/A,FALSE,"BAD4Q98";"Page_6",#N/A,FALSE,"BAD4Q98";"Input_1",#N/A,FALSE,"BAD4Q98";"Input_2",#N/A,FALSE,"BAD4Q98"}</definedName>
    <definedName name="terst2" localSheetId="9" hidden="1">{"Page_1",#N/A,FALSE,"BAD4Q98";"Page_2",#N/A,FALSE,"BAD4Q98";"Page_3",#N/A,FALSE,"BAD4Q98";"Page_4",#N/A,FALSE,"BAD4Q98";"Page_5",#N/A,FALSE,"BAD4Q98";"Page_6",#N/A,FALSE,"BAD4Q98";"Input_1",#N/A,FALSE,"BAD4Q98";"Input_2",#N/A,FALSE,"BAD4Q98"}</definedName>
    <definedName name="terst2" localSheetId="13" hidden="1">{"Page_1",#N/A,FALSE,"BAD4Q98";"Page_2",#N/A,FALSE,"BAD4Q98";"Page_3",#N/A,FALSE,"BAD4Q98";"Page_4",#N/A,FALSE,"BAD4Q98";"Page_5",#N/A,FALSE,"BAD4Q98";"Page_6",#N/A,FALSE,"BAD4Q98";"Input_1",#N/A,FALSE,"BAD4Q98";"Input_2",#N/A,FALSE,"BAD4Q98"}</definedName>
    <definedName name="terst2" localSheetId="15"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rst2" localSheetId="30" hidden="1">{"Page_1",#N/A,FALSE,"BAD4Q98";"Page_2",#N/A,FALSE,"BAD4Q98";"Page_3",#N/A,FALSE,"BAD4Q98";"Page_4",#N/A,FALSE,"BAD4Q98";"Page_5",#N/A,FALSE,"BAD4Q98";"Page_6",#N/A,FALSE,"BAD4Q98";"Input_1",#N/A,FALSE,"BAD4Q98";"Input_2",#N/A,FALSE,"BAD4Q98"}</definedName>
    <definedName name="terst2" localSheetId="31"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2" hidden="1">{"Page_1",#N/A,FALSE,"BAD4Q98";"Page_2",#N/A,FALSE,"BAD4Q98";"Page_3",#N/A,FALSE,"BAD4Q98";"Page_4",#N/A,FALSE,"BAD4Q98";"Page_5",#N/A,FALSE,"BAD4Q98";"Page_6",#N/A,FALSE,"BAD4Q98";"Input_1",#N/A,FALSE,"BAD4Q98";"Input_2",#N/A,FALSE,"BAD4Q98"}</definedName>
    <definedName name="test" localSheetId="23" hidden="1">{"Page_1",#N/A,FALSE,"BAD4Q98";"Page_2",#N/A,FALSE,"BAD4Q98";"Page_3",#N/A,FALSE,"BAD4Q98";"Page_4",#N/A,FALSE,"BAD4Q98";"Page_5",#N/A,FALSE,"BAD4Q98";"Page_6",#N/A,FALSE,"BAD4Q98";"Input_1",#N/A,FALSE,"BAD4Q98";"Input_2",#N/A,FALSE,"BAD4Q98"}</definedName>
    <definedName name="test" localSheetId="2"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3"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7" hidden="1">{"Page_1",#N/A,FALSE,"BAD4Q98";"Page_2",#N/A,FALSE,"BAD4Q98";"Page_3",#N/A,FALSE,"BAD4Q98";"Page_4",#N/A,FALSE,"BAD4Q98";"Page_5",#N/A,FALSE,"BAD4Q98";"Page_6",#N/A,FALSE,"BAD4Q98";"Input_1",#N/A,FALSE,"BAD4Q98";"Input_2",#N/A,FALSE,"BAD4Q98"}</definedName>
    <definedName name="test" localSheetId="9" hidden="1">{"Page_1",#N/A,FALSE,"BAD4Q98";"Page_2",#N/A,FALSE,"BAD4Q98";"Page_3",#N/A,FALSE,"BAD4Q98";"Page_4",#N/A,FALSE,"BAD4Q98";"Page_5",#N/A,FALSE,"BAD4Q98";"Page_6",#N/A,FALSE,"BAD4Q98";"Input_1",#N/A,FALSE,"BAD4Q98";"Input_2",#N/A,FALSE,"BAD4Q98"}</definedName>
    <definedName name="test" localSheetId="13"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 localSheetId="30" hidden="1">{"Page_1",#N/A,FALSE,"BAD4Q98";"Page_2",#N/A,FALSE,"BAD4Q98";"Page_3",#N/A,FALSE,"BAD4Q98";"Page_4",#N/A,FALSE,"BAD4Q98";"Page_5",#N/A,FALSE,"BAD4Q98";"Page_6",#N/A,FALSE,"BAD4Q98";"Input_1",#N/A,FALSE,"BAD4Q98";"Input_2",#N/A,FALSE,"BAD4Q98"}</definedName>
    <definedName name="test" localSheetId="31"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21" hidden="1">{"Control_DataContact",#N/A,FALSE,"Control"}</definedName>
    <definedName name="test_1" localSheetId="22" hidden="1">{"Control_DataContact",#N/A,FALSE,"Control"}</definedName>
    <definedName name="test_1" localSheetId="23" hidden="1">{"Control_DataContact",#N/A,FALSE,"Control"}</definedName>
    <definedName name="test_1" localSheetId="2" hidden="1">{"Control_DataContact",#N/A,FALSE,"Control"}</definedName>
    <definedName name="test_1" localSheetId="16" hidden="1">{"Control_DataContact",#N/A,FALSE,"Control"}</definedName>
    <definedName name="test_1" localSheetId="3" hidden="1">{"Control_DataContact",#N/A,FALSE,"Control"}</definedName>
    <definedName name="test_1" localSheetId="4" hidden="1">{"Control_DataContact",#N/A,FALSE,"Control"}</definedName>
    <definedName name="test_1" localSheetId="7" hidden="1">{"Control_DataContact",#N/A,FALSE,"Control"}</definedName>
    <definedName name="test_1" localSheetId="9" hidden="1">{"Control_DataContact",#N/A,FALSE,"Control"}</definedName>
    <definedName name="test_1" localSheetId="13" hidden="1">{"Control_DataContact",#N/A,FALSE,"Control"}</definedName>
    <definedName name="test_1" localSheetId="15"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_1" localSheetId="30" hidden="1">{"Control_DataContact",#N/A,FALSE,"Control"}</definedName>
    <definedName name="test_1" localSheetId="31" hidden="1">{"Control_DataContact",#N/A,FALSE,"Control"}</definedName>
    <definedName name="test_1" hidden="1">{"Control_DataContact",#N/A,FALSE,"Control"}</definedName>
    <definedName name="TEST0">#REF!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6">#REF!</definedName>
    <definedName name="TEST1" localSheetId="27">#REF!</definedName>
    <definedName name="TEST1" localSheetId="28">#REF!</definedName>
    <definedName name="TEST1" localSheetId="29">#REF!</definedName>
    <definedName name="TEST1" localSheetId="30">#REF!</definedName>
    <definedName name="TEST1" localSheetId="31">#REF!</definedName>
    <definedName name="TEST1">#REF!</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21" hidden="1">{"Sch.D_P_1Gas",#N/A,FALSE,"Sch.D";"Sch.D_P_2Elec",#N/A,FALSE,"Sch.D"}</definedName>
    <definedName name="test1_1" localSheetId="22" hidden="1">{"Sch.D_P_1Gas",#N/A,FALSE,"Sch.D";"Sch.D_P_2Elec",#N/A,FALSE,"Sch.D"}</definedName>
    <definedName name="test1_1" localSheetId="23" hidden="1">{"Sch.D_P_1Gas",#N/A,FALSE,"Sch.D";"Sch.D_P_2Elec",#N/A,FALSE,"Sch.D"}</definedName>
    <definedName name="test1_1" localSheetId="2" hidden="1">{"Sch.D_P_1Gas",#N/A,FALSE,"Sch.D";"Sch.D_P_2Elec",#N/A,FALSE,"Sch.D"}</definedName>
    <definedName name="test1_1" localSheetId="16" hidden="1">{"Sch.D_P_1Gas",#N/A,FALSE,"Sch.D";"Sch.D_P_2Elec",#N/A,FALSE,"Sch.D"}</definedName>
    <definedName name="test1_1" localSheetId="3" hidden="1">{"Sch.D_P_1Gas",#N/A,FALSE,"Sch.D";"Sch.D_P_2Elec",#N/A,FALSE,"Sch.D"}</definedName>
    <definedName name="test1_1" localSheetId="4" hidden="1">{"Sch.D_P_1Gas",#N/A,FALSE,"Sch.D";"Sch.D_P_2Elec",#N/A,FALSE,"Sch.D"}</definedName>
    <definedName name="test1_1" localSheetId="7" hidden="1">{"Sch.D_P_1Gas",#N/A,FALSE,"Sch.D";"Sch.D_P_2Elec",#N/A,FALSE,"Sch.D"}</definedName>
    <definedName name="test1_1" localSheetId="9" hidden="1">{"Sch.D_P_1Gas",#N/A,FALSE,"Sch.D";"Sch.D_P_2Elec",#N/A,FALSE,"Sch.D"}</definedName>
    <definedName name="test1_1" localSheetId="13" hidden="1">{"Sch.D_P_1Gas",#N/A,FALSE,"Sch.D";"Sch.D_P_2Elec",#N/A,FALSE,"Sch.D"}</definedName>
    <definedName name="test1_1" localSheetId="15"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1_1" localSheetId="30" hidden="1">{"Sch.D_P_1Gas",#N/A,FALSE,"Sch.D";"Sch.D_P_2Elec",#N/A,FALSE,"Sch.D"}</definedName>
    <definedName name="test1_1" localSheetId="31" hidden="1">{"Sch.D_P_1Gas",#N/A,FALSE,"Sch.D";"Sch.D_P_2Elec",#N/A,FALSE,"Sch.D"}</definedName>
    <definedName name="test1_1" hidden="1">{"Sch.D_P_1Gas",#N/A,FALSE,"Sch.D";"Sch.D_P_2Elec",#N/A,FALSE,"Sch.D"}</definedName>
    <definedName name="TEST2">#REF!</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21" hidden="1">{"SourcesUses",#N/A,TRUE,#N/A;"TransOverview",#N/A,TRUE,"CFMODEL"}</definedName>
    <definedName name="test2006" localSheetId="22" hidden="1">{"SourcesUses",#N/A,TRUE,#N/A;"TransOverview",#N/A,TRUE,"CFMODEL"}</definedName>
    <definedName name="test2006" localSheetId="23" hidden="1">{"SourcesUses",#N/A,TRUE,#N/A;"TransOverview",#N/A,TRUE,"CFMODEL"}</definedName>
    <definedName name="test2006" localSheetId="2" hidden="1">{"SourcesUses",#N/A,TRUE,#N/A;"TransOverview",#N/A,TRUE,"CFMODEL"}</definedName>
    <definedName name="test2006" localSheetId="16" hidden="1">{"SourcesUses",#N/A,TRUE,#N/A;"TransOverview",#N/A,TRUE,"CFMODEL"}</definedName>
    <definedName name="test2006" localSheetId="3" hidden="1">{"SourcesUses",#N/A,TRUE,#N/A;"TransOverview",#N/A,TRUE,"CFMODEL"}</definedName>
    <definedName name="test2006" localSheetId="4" hidden="1">{"SourcesUses",#N/A,TRUE,#N/A;"TransOverview",#N/A,TRUE,"CFMODEL"}</definedName>
    <definedName name="test2006" localSheetId="7" hidden="1">{"SourcesUses",#N/A,TRUE,#N/A;"TransOverview",#N/A,TRUE,"CFMODEL"}</definedName>
    <definedName name="test2006" localSheetId="9" hidden="1">{"SourcesUses",#N/A,TRUE,#N/A;"TransOverview",#N/A,TRUE,"CFMODEL"}</definedName>
    <definedName name="test2006" localSheetId="13" hidden="1">{"SourcesUses",#N/A,TRUE,#N/A;"TransOverview",#N/A,TRUE,"CFMODEL"}</definedName>
    <definedName name="test2006" localSheetId="15"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2006" localSheetId="30" hidden="1">{"SourcesUses",#N/A,TRUE,#N/A;"TransOverview",#N/A,TRUE,"CFMODEL"}</definedName>
    <definedName name="test2006" localSheetId="31" hidden="1">{"SourcesUses",#N/A,TRUE,#N/A;"TransOverview",#N/A,TRUE,"CFMODEL"}</definedName>
    <definedName name="test2006" hidden="1">{"SourcesUses",#N/A,TRUE,#N/A;"TransOverview",#N/A,TRUE,"CFMODEL"}</definedName>
    <definedName name="TEST3">#REF!</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2" hidden="1">{"Sch.E_PayrollExp",#N/A,TRUE,"Sch.E,F,G,H";"Sch.F_PayrollTaxes",#N/A,TRUE,"Sch.E,F,G,H";"Sch.G_IncentComp",#N/A,TRUE,"Sch.E,F,G,H";"Sch.H_P1_EmplBeneSum",#N/A,TRUE,"Sch.E,F,G,H"}</definedName>
    <definedName name="test3_1" localSheetId="23" hidden="1">{"Sch.E_PayrollExp",#N/A,TRUE,"Sch.E,F,G,H";"Sch.F_PayrollTaxes",#N/A,TRUE,"Sch.E,F,G,H";"Sch.G_IncentComp",#N/A,TRUE,"Sch.E,F,G,H";"Sch.H_P1_EmplBeneSum",#N/A,TRUE,"Sch.E,F,G,H"}</definedName>
    <definedName name="test3_1" localSheetId="2"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3"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7" hidden="1">{"Sch.E_PayrollExp",#N/A,TRUE,"Sch.E,F,G,H";"Sch.F_PayrollTaxes",#N/A,TRUE,"Sch.E,F,G,H";"Sch.G_IncentComp",#N/A,TRUE,"Sch.E,F,G,H";"Sch.H_P1_EmplBeneSum",#N/A,TRUE,"Sch.E,F,G,H"}</definedName>
    <definedName name="test3_1" localSheetId="9" hidden="1">{"Sch.E_PayrollExp",#N/A,TRUE,"Sch.E,F,G,H";"Sch.F_PayrollTaxes",#N/A,TRUE,"Sch.E,F,G,H";"Sch.G_IncentComp",#N/A,TRUE,"Sch.E,F,G,H";"Sch.H_P1_EmplBeneSum",#N/A,TRUE,"Sch.E,F,G,H"}</definedName>
    <definedName name="test3_1" localSheetId="13" hidden="1">{"Sch.E_PayrollExp",#N/A,TRUE,"Sch.E,F,G,H";"Sch.F_PayrollTaxes",#N/A,TRUE,"Sch.E,F,G,H";"Sch.G_IncentComp",#N/A,TRUE,"Sch.E,F,G,H";"Sch.H_P1_EmplBeneSum",#N/A,TRUE,"Sch.E,F,G,H"}</definedName>
    <definedName name="test3_1" localSheetId="15"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3_1" localSheetId="30" hidden="1">{"Sch.E_PayrollExp",#N/A,TRUE,"Sch.E,F,G,H";"Sch.F_PayrollTaxes",#N/A,TRUE,"Sch.E,F,G,H";"Sch.G_IncentComp",#N/A,TRUE,"Sch.E,F,G,H";"Sch.H_P1_EmplBeneSum",#N/A,TRUE,"Sch.E,F,G,H"}</definedName>
    <definedName name="test3_1" localSheetId="31"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7">#REF!</definedName>
    <definedName name="TESTHKEY" localSheetId="18">#REF!</definedName>
    <definedName name="TESTHKEY" localSheetId="19">#REF!</definedName>
    <definedName name="TESTHKEY" localSheetId="20">#REF!</definedName>
    <definedName name="TESTHKEY" localSheetId="21">#REF!</definedName>
    <definedName name="TESTHKEY" localSheetId="22">#REF!</definedName>
    <definedName name="TESTHKEY" localSheetId="26">#REF!</definedName>
    <definedName name="TESTHKEY" localSheetId="27">#REF!</definedName>
    <definedName name="TESTHKEY" localSheetId="28">#REF!</definedName>
    <definedName name="TESTHKEY" localSheetId="29">#REF!</definedName>
    <definedName name="TESTHKEY" localSheetId="30">#REF!</definedName>
    <definedName name="TESTHKEY" localSheetId="31">#REF!</definedName>
    <definedName name="TESTHKEY">#REF!</definedName>
    <definedName name="TESTKEYS" localSheetId="17">#REF!</definedName>
    <definedName name="TESTKEYS" localSheetId="18">#REF!</definedName>
    <definedName name="TESTKEYS" localSheetId="19">#REF!</definedName>
    <definedName name="TESTKEYS" localSheetId="20">#REF!</definedName>
    <definedName name="TESTKEYS" localSheetId="21">#REF!</definedName>
    <definedName name="TESTKEYS" localSheetId="22">#REF!</definedName>
    <definedName name="TESTKEYS" localSheetId="26">#REF!</definedName>
    <definedName name="TESTKEYS" localSheetId="27">#REF!</definedName>
    <definedName name="TESTKEYS" localSheetId="28">#REF!</definedName>
    <definedName name="TESTKEYS" localSheetId="29">#REF!</definedName>
    <definedName name="TESTKEYS" localSheetId="30">#REF!</definedName>
    <definedName name="TESTKEYS" localSheetId="31">#REF!</definedName>
    <definedName name="TESTKEYS">#REF!</definedName>
    <definedName name="TESTVKEY" localSheetId="17">#REF!</definedName>
    <definedName name="TESTVKEY" localSheetId="18">#REF!</definedName>
    <definedName name="TESTVKEY" localSheetId="19">#REF!</definedName>
    <definedName name="TESTVKEY" localSheetId="20">#REF!</definedName>
    <definedName name="TESTVKEY" localSheetId="21">#REF!</definedName>
    <definedName name="TESTVKEY" localSheetId="22">#REF!</definedName>
    <definedName name="TESTVKEY" localSheetId="26">#REF!</definedName>
    <definedName name="TESTVKEY" localSheetId="27">#REF!</definedName>
    <definedName name="TESTVKEY" localSheetId="28">#REF!</definedName>
    <definedName name="TESTVKEY" localSheetId="29">#REF!</definedName>
    <definedName name="TESTVKEY" localSheetId="30">#REF!</definedName>
    <definedName name="TESTVKEY" localSheetId="31">#REF!</definedName>
    <definedName name="TESTVKEY">#REF!</definedName>
    <definedName name="TextRefCopyRangeCount" hidden="1">39</definedName>
    <definedName name="Ticker">"EFTC"</definedName>
    <definedName name="Total_Ancillary_Service_Revenues">#REF!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20">#REF!</definedName>
    <definedName name="Total_Annual_Capacity_Revenues" localSheetId="21">#REF!</definedName>
    <definedName name="Total_Annual_Capacity_Revenues" localSheetId="22">#REF!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 localSheetId="30">#REF!</definedName>
    <definedName name="Total_Annual_Capacity_Revenues" localSheetId="31">#REF!</definedName>
    <definedName name="Total_Annual_Capacity_Revenues">#REF!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20">#REF!</definedName>
    <definedName name="Total_Base_Plant_Delivered_MWh" localSheetId="21">#REF!</definedName>
    <definedName name="Total_Base_Plant_Delivered_MWh" localSheetId="22">#REF!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 localSheetId="30">#REF!</definedName>
    <definedName name="Total_Base_Plant_Delivered_MWh" localSheetId="31">#REF!</definedName>
    <definedName name="Total_Base_Plant_Delivered_MWh">#REF!</definedName>
    <definedName name="Total_Draws" localSheetId="17">#REF!</definedName>
    <definedName name="Total_Draws" localSheetId="18">#REF!</definedName>
    <definedName name="Total_Draws" localSheetId="19">#REF!</definedName>
    <definedName name="Total_Draws" localSheetId="20">#REF!</definedName>
    <definedName name="Total_Draws" localSheetId="21">#REF!</definedName>
    <definedName name="Total_Draws" localSheetId="22">#REF!</definedName>
    <definedName name="Total_Draws" localSheetId="26">#REF!</definedName>
    <definedName name="Total_Draws" localSheetId="27">#REF!</definedName>
    <definedName name="Total_Draws" localSheetId="28">#REF!</definedName>
    <definedName name="Total_Draws" localSheetId="29">#REF!</definedName>
    <definedName name="Total_Draws" localSheetId="30">#REF!</definedName>
    <definedName name="Total_Draws" localSheetId="31">#REF!</definedName>
    <definedName name="Total_Draws">#REF!</definedName>
    <definedName name="Total_Gas_Cost" localSheetId="17">#REF!</definedName>
    <definedName name="Total_Gas_Cost" localSheetId="18">#REF!</definedName>
    <definedName name="Total_Gas_Cost" localSheetId="19">#REF!</definedName>
    <definedName name="Total_Gas_Cost" localSheetId="20">#REF!</definedName>
    <definedName name="Total_Gas_Cost" localSheetId="21">#REF!</definedName>
    <definedName name="Total_Gas_Cost" localSheetId="22">#REF!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 localSheetId="30">#REF!</definedName>
    <definedName name="Total_Gas_Cost" localSheetId="31">#REF!</definedName>
    <definedName name="Total_Gas_Cost">#REF!</definedName>
    <definedName name="Total_Market_Delivered_MWh" localSheetId="17">#REF!</definedName>
    <definedName name="Total_Market_Delivered_MWh" localSheetId="18">#REF!</definedName>
    <definedName name="Total_Market_Delivered_MWh" localSheetId="19">#REF!</definedName>
    <definedName name="Total_Market_Delivered_MWh" localSheetId="20">#REF!</definedName>
    <definedName name="Total_Market_Delivered_MWh" localSheetId="21">#REF!</definedName>
    <definedName name="Total_Market_Delivered_MWh" localSheetId="22">#REF!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 localSheetId="30">#REF!</definedName>
    <definedName name="Total_Market_Delivered_MWh" localSheetId="31">#REF!</definedName>
    <definedName name="Total_Market_Delivered_MWh">#REF!</definedName>
    <definedName name="Total_Project_Cost" localSheetId="17">#REF!</definedName>
    <definedName name="Total_Project_Cost" localSheetId="18">#REF!</definedName>
    <definedName name="Total_Project_Cost" localSheetId="19">#REF!</definedName>
    <definedName name="Total_Project_Cost" localSheetId="20">#REF!</definedName>
    <definedName name="Total_Project_Cost" localSheetId="21">#REF!</definedName>
    <definedName name="Total_Project_Cost" localSheetId="22">#REF!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 localSheetId="30">#REF!</definedName>
    <definedName name="Total_Project_Cost" localSheetId="31">#REF!</definedName>
    <definedName name="Total_Project_Cost">#REF!</definedName>
    <definedName name="Total_PSA_Delivered_MWh" localSheetId="17">#REF!</definedName>
    <definedName name="Total_PSA_Delivered_MWh" localSheetId="18">#REF!</definedName>
    <definedName name="Total_PSA_Delivered_MWh" localSheetId="19">#REF!</definedName>
    <definedName name="Total_PSA_Delivered_MWh" localSheetId="20">#REF!</definedName>
    <definedName name="Total_PSA_Delivered_MWh" localSheetId="21">#REF!</definedName>
    <definedName name="Total_PSA_Delivered_MWh" localSheetId="22">#REF!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 localSheetId="30">#REF!</definedName>
    <definedName name="Total_PSA_Delivered_MWh" localSheetId="31">#REF!</definedName>
    <definedName name="Total_PSA_Delivered_MWh">#REF!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 localSheetId="20">#REF!</definedName>
    <definedName name="Total_Variable_Energy_Revenues" localSheetId="21">#REF!</definedName>
    <definedName name="Total_Variable_Energy_Revenues" localSheetId="22">#REF!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 localSheetId="30">#REF!</definedName>
    <definedName name="Total_Variable_Energy_Revenues" localSheetId="31">#REF!</definedName>
    <definedName name="Total_Variable_Energy_Revenues">#REF!</definedName>
    <definedName name="TownCode" localSheetId="17">#REF!</definedName>
    <definedName name="TownCode" localSheetId="18">#REF!</definedName>
    <definedName name="TownCode" localSheetId="19">#REF!</definedName>
    <definedName name="TownCode" localSheetId="20">#REF!</definedName>
    <definedName name="TownCode" localSheetId="21">#REF!</definedName>
    <definedName name="TownCode" localSheetId="22">#REF!</definedName>
    <definedName name="TownCode" localSheetId="26">#REF!</definedName>
    <definedName name="TownCode" localSheetId="27">#REF!</definedName>
    <definedName name="TownCode" localSheetId="28">#REF!</definedName>
    <definedName name="TownCode" localSheetId="29">#REF!</definedName>
    <definedName name="TownCode" localSheetId="30">#REF!</definedName>
    <definedName name="TownCode" localSheetId="31">#REF!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 localSheetId="2">#REF!</definedName>
    <definedName name="Tranche_A_Notes_Pct_Construction" localSheetId="16">#REF!</definedName>
    <definedName name="Tranche_A_Notes_Pct_Construction" localSheetId="7">#REF!</definedName>
    <definedName name="Tranche_A_Notes_Pct_Construction" localSheetId="9">#REF!</definedName>
    <definedName name="Tranche_A_Notes_Pct_Construction" localSheetId="13">#REF!</definedName>
    <definedName name="Tranche_A_Notes_Pct_Construction">[28]Inputs!$B$450</definedName>
    <definedName name="Tranche_B_Notes_Pct_Construction" localSheetId="2">#REF!</definedName>
    <definedName name="Tranche_B_Notes_Pct_Construction" localSheetId="16">#REF!</definedName>
    <definedName name="Tranche_B_Notes_Pct_Construction" localSheetId="7">#REF!</definedName>
    <definedName name="Tranche_B_Notes_Pct_Construction" localSheetId="9">#REF!</definedName>
    <definedName name="Tranche_B_Notes_Pct_Construction" localSheetId="13">#REF!</definedName>
    <definedName name="Tranche_B_Notes_Pct_Construction">[28]Inputs!$B$451</definedName>
    <definedName name="TUCU" localSheetId="17" hidden="1">#REF!</definedName>
    <definedName name="TUCU" localSheetId="18" hidden="1">#REF!</definedName>
    <definedName name="TUCU" localSheetId="19" hidden="1">#REF!</definedName>
    <definedName name="TUCU" localSheetId="20" hidden="1">#REF!</definedName>
    <definedName name="TUCU" localSheetId="21" hidden="1">#REF!</definedName>
    <definedName name="TUCU" localSheetId="22" hidden="1">#REF!</definedName>
    <definedName name="TUCU" localSheetId="7" hidden="1">#REF!</definedName>
    <definedName name="TUCU" localSheetId="26" hidden="1">#REF!</definedName>
    <definedName name="TUCU" localSheetId="27" hidden="1">#REF!</definedName>
    <definedName name="TUCU" localSheetId="28" hidden="1">#REF!</definedName>
    <definedName name="TUCU" localSheetId="29" hidden="1">#REF!</definedName>
    <definedName name="TUCU" localSheetId="30" hidden="1">#REF!</definedName>
    <definedName name="TUCU" localSheetId="31" hidden="1">#REF!</definedName>
    <definedName name="TUCU" hidden="1">#REF!</definedName>
    <definedName name="turnover" localSheetId="17">#REF!</definedName>
    <definedName name="turnover" localSheetId="18">#REF!</definedName>
    <definedName name="turnover" localSheetId="19">#REF!</definedName>
    <definedName name="turnover" localSheetId="20">#REF!</definedName>
    <definedName name="turnover" localSheetId="21">#REF!</definedName>
    <definedName name="turnover" localSheetId="22">#REF!</definedName>
    <definedName name="turnover" localSheetId="7">#REF!</definedName>
    <definedName name="turnover" localSheetId="26">#REF!</definedName>
    <definedName name="turnover" localSheetId="27">#REF!</definedName>
    <definedName name="turnover" localSheetId="28">#REF!</definedName>
    <definedName name="turnover" localSheetId="29">#REF!</definedName>
    <definedName name="turnover" localSheetId="30">#REF!</definedName>
    <definedName name="turnover" localSheetId="31">#REF!</definedName>
    <definedName name="turnover">#REF!</definedName>
    <definedName name="tytyt" localSheetId="17">#REF!</definedName>
    <definedName name="tytyt" localSheetId="18">#REF!</definedName>
    <definedName name="tytyt" localSheetId="19">#REF!</definedName>
    <definedName name="tytyt" localSheetId="20">#REF!</definedName>
    <definedName name="tytyt" localSheetId="21">#REF!</definedName>
    <definedName name="tytyt" localSheetId="22">#REF!</definedName>
    <definedName name="tytyt" localSheetId="7">#REF!</definedName>
    <definedName name="tytyt" localSheetId="26">#REF!</definedName>
    <definedName name="tytyt" localSheetId="27">#REF!</definedName>
    <definedName name="tytyt" localSheetId="28">#REF!</definedName>
    <definedName name="tytyt" localSheetId="29">#REF!</definedName>
    <definedName name="tytyt" localSheetId="30">#REF!</definedName>
    <definedName name="tytyt" localSheetId="31">#REF!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20">#REF!</definedName>
    <definedName name="Unlevered_Monthly_Cash_Flows" localSheetId="21">#REF!</definedName>
    <definedName name="Unlevered_Monthly_Cash_Flows" localSheetId="22">#REF!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 localSheetId="30">#REF!</definedName>
    <definedName name="Unlevered_Monthly_Cash_Flows" localSheetId="31">#REF!</definedName>
    <definedName name="Unlevered_Monthly_Cash_Flows">#REF!</definedName>
    <definedName name="Unused_Commitment" localSheetId="17">#REF!</definedName>
    <definedName name="Unused_Commitment" localSheetId="18">#REF!</definedName>
    <definedName name="Unused_Commitment" localSheetId="19">#REF!</definedName>
    <definedName name="Unused_Commitment" localSheetId="20">#REF!</definedName>
    <definedName name="Unused_Commitment" localSheetId="21">#REF!</definedName>
    <definedName name="Unused_Commitment" localSheetId="22">#REF!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 localSheetId="30">#REF!</definedName>
    <definedName name="Unused_Commitment" localSheetId="31">#REF!</definedName>
    <definedName name="Unused_Commitment">#REF!</definedName>
    <definedName name="USGenLLC_Taxes" localSheetId="17">#REF!</definedName>
    <definedName name="USGenLLC_Taxes" localSheetId="18">#REF!</definedName>
    <definedName name="USGenLLC_Taxes" localSheetId="19">#REF!</definedName>
    <definedName name="USGenLLC_Taxes" localSheetId="20">#REF!</definedName>
    <definedName name="USGenLLC_Taxes" localSheetId="21">#REF!</definedName>
    <definedName name="USGenLLC_Taxes" localSheetId="22">#REF!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 localSheetId="30">#REF!</definedName>
    <definedName name="USGenLLC_Taxes" localSheetId="31">#REF!</definedName>
    <definedName name="USGenLLC_Taxes">#REF!</definedName>
    <definedName name="Utility" localSheetId="17">'[8]misc tables'!$B$16:$B$17</definedName>
    <definedName name="Utility" localSheetId="18">'[8]misc tables'!$B$16:$B$17</definedName>
    <definedName name="Utility" localSheetId="19">'[8]misc tables'!$B$16:$B$17</definedName>
    <definedName name="Utility" localSheetId="20">'[8]misc tables'!$B$16:$B$17</definedName>
    <definedName name="Utility" localSheetId="21">'[8]misc tables'!$B$16:$B$17</definedName>
    <definedName name="Utility" localSheetId="22">'[8]misc tables'!$B$16:$B$17</definedName>
    <definedName name="Utility" localSheetId="2">#REF!</definedName>
    <definedName name="Utility" localSheetId="16">#REF!</definedName>
    <definedName name="Utility" localSheetId="7">#REF!</definedName>
    <definedName name="Utility" localSheetId="9">#REF!</definedName>
    <definedName name="Utility" localSheetId="13">#REF!</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 localSheetId="30">'[8]misc tables'!$B$16:$B$17</definedName>
    <definedName name="Utility" localSheetId="31">'[8]misc tables'!$B$16:$B$17</definedName>
    <definedName name="Utility">'[8]misc tables'!$B$16:$B$17</definedName>
    <definedName name="v" localSheetId="2">#REF!</definedName>
    <definedName name="v" localSheetId="16">#REF!</definedName>
    <definedName name="v" localSheetId="7">#REF!</definedName>
    <definedName name="v" localSheetId="9">#REF!</definedName>
    <definedName name="v" localSheetId="13">#REF!</definedName>
    <definedName name="v">[2]Parameters!$D$18</definedName>
    <definedName name="val" localSheetId="2">#REF!</definedName>
    <definedName name="val" localSheetId="16">#REF!</definedName>
    <definedName name="val" localSheetId="7">#REF!</definedName>
    <definedName name="val" localSheetId="9">#REF!</definedName>
    <definedName name="val" localSheetId="13">#REF!</definedName>
    <definedName name="val">[2]Parameters!$D$6</definedName>
    <definedName name="Validation" localSheetId="17">#REF!</definedName>
    <definedName name="Validation" localSheetId="18">#REF!</definedName>
    <definedName name="Validation" localSheetId="19">#REF!</definedName>
    <definedName name="Validation" localSheetId="20">#REF!</definedName>
    <definedName name="Validation" localSheetId="21">#REF!</definedName>
    <definedName name="Validation" localSheetId="22">#REF!</definedName>
    <definedName name="Validation" localSheetId="7">#REF!</definedName>
    <definedName name="Validation" localSheetId="26">#REF!</definedName>
    <definedName name="Validation" localSheetId="27">#REF!</definedName>
    <definedName name="Validation" localSheetId="28">#REF!</definedName>
    <definedName name="Validation" localSheetId="29">#REF!</definedName>
    <definedName name="Validation" localSheetId="30">#REF!</definedName>
    <definedName name="Validation" localSheetId="31">#REF!</definedName>
    <definedName name="Validation">#REF!</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1">IF(LOAN_AMOUNT*INTEREST_RATE*LOAN_YEARS*LOAN_START&gt;0,1,0)</definedName>
    <definedName name="Values_Entered" localSheetId="2">IF(LOAN_AMOUNT*INTEREST_RATE*LOAN_YEARS*LOAN_START&gt;0,1,0)</definedName>
    <definedName name="Values_Entered" localSheetId="16">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9">IF(LOAN_AMOUNT*INTEREST_RATE*LOAN_YEARS*LOAN_START&gt;0,1,0)</definedName>
    <definedName name="Values_Entered" localSheetId="10">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IF(LOAN_AMOUNT*INTEREST_RATE*LOAN_YEARS*LOAN_START&gt;0,1,0)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21">IF(LOAN_AMOUNT_PREF*INTEREST_RATE_PREF*LOAN_YEARS_PREF*LOAN_START_PREF&gt;0,1,0)</definedName>
    <definedName name="Values_Entered_Pref" localSheetId="22">IF(LOAN_AMOUNT_PREF*INTEREST_RATE_PREF*LOAN_YEARS_PREF*LOAN_START_PREF&gt;0,1,0)</definedName>
    <definedName name="Values_Entered_Pref" localSheetId="23">IF(LOAN_AMOUNT_PREF*INTEREST_RATE_PREF*LOAN_YEARS_PREF*LOAN_START_PREF&gt;0,1,0)</definedName>
    <definedName name="Values_Entered_Pref" localSheetId="1">IF(LOAN_AMOUNT_PREF*INTEREST_RATE_PREF*LOAN_YEARS_PREF*LOAN_START_PREF&gt;0,1,0)</definedName>
    <definedName name="Values_Entered_Pref" localSheetId="2">IF(LOAN_AMOUNT_PREF*INTEREST_RATE_PREF*LOAN_YEARS_PREF*LOAN_START_PREF&gt;0,1,0)</definedName>
    <definedName name="Values_Entered_Pref" localSheetId="16">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5">IF(LOAN_AMOUNT_PREF*INTEREST_RATE_PREF*LOAN_YEARS_PREF*LOAN_START_PREF&gt;0,1,0)</definedName>
    <definedName name="Values_Entered_Pref" localSheetId="6">IF(LOAN_AMOUNT_PREF*INTEREST_RATE_PREF*LOAN_YEARS_PREF*LOAN_START_PREF&gt;0,1,0)</definedName>
    <definedName name="Values_Entered_Pref" localSheetId="7">IF(LOAN_AMOUNT_PREF*INTEREST_RATE_PREF*LOAN_YEARS_PREF*LOAN_START_PREF&gt;0,1,0)</definedName>
    <definedName name="Values_Entered_Pref" localSheetId="9">IF(LOAN_AMOUNT_PREF*INTEREST_RATE_PREF*LOAN_YEARS_PREF*LOAN_START_PREF&gt;0,1,0)</definedName>
    <definedName name="Values_Entered_Pref" localSheetId="10">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 localSheetId="30">IF(LOAN_AMOUNT_PREF*INTEREST_RATE_PREF*LOAN_YEARS_PREF*LOAN_START_PREF&gt;0,1,0)</definedName>
    <definedName name="Values_Entered_Pref" localSheetId="31">IF(LOAN_AMOUNT_PREF*INTEREST_RATE_PREF*LOAN_YEARS_PREF*LOAN_START_PREF&gt;0,1,0)</definedName>
    <definedName name="Values_Entered_Pref">IF(LOAN_AMOUNT_PREF*INTEREST_RATE_PREF*LOAN_YEARS_PREF*LOAN_START_PREF&gt;0,1,0)</definedName>
    <definedName name="vol_data" localSheetId="2">#REF!</definedName>
    <definedName name="vol_data" localSheetId="16">#REF!</definedName>
    <definedName name="vol_data" localSheetId="7">#REF!</definedName>
    <definedName name="vol_data" localSheetId="9">#REF!</definedName>
    <definedName name="vol_data" localSheetId="13">#REF!</definedName>
    <definedName name="vol_data">[5]Inputs!$H$3</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21" hidden="1">{"SourcesUses",#N/A,TRUE,"CFMODEL";"TransOverview",#N/A,TRUE,"CFMODEL"}</definedName>
    <definedName name="w" localSheetId="22" hidden="1">{"SourcesUses",#N/A,TRUE,"CFMODEL";"TransOverview",#N/A,TRUE,"CFMODEL"}</definedName>
    <definedName name="w" localSheetId="23" hidden="1">{"SourcesUses",#N/A,TRUE,"CFMODEL";"TransOverview",#N/A,TRUE,"CFMODEL"}</definedName>
    <definedName name="w" localSheetId="2" hidden="1">{"SourcesUses",#N/A,TRUE,"CFMODEL";"TransOverview",#N/A,TRUE,"CFMODEL"}</definedName>
    <definedName name="w" localSheetId="16" hidden="1">{"SourcesUses",#N/A,TRUE,"CFMODEL";"TransOverview",#N/A,TRUE,"CFMODEL"}</definedName>
    <definedName name="w" localSheetId="3" hidden="1">{"SourcesUses",#N/A,TRUE,"CFMODEL";"TransOverview",#N/A,TRUE,"CFMODEL"}</definedName>
    <definedName name="w" localSheetId="4" hidden="1">{"SourcesUses",#N/A,TRUE,"CFMODEL";"TransOverview",#N/A,TRUE,"CFMODEL"}</definedName>
    <definedName name="w" localSheetId="7" hidden="1">{"SourcesUses",#N/A,TRUE,"CFMODEL";"TransOverview",#N/A,TRUE,"CFMODEL"}</definedName>
    <definedName name="w" localSheetId="9" hidden="1">{"SourcesUses",#N/A,TRUE,"CFMODEL";"TransOverview",#N/A,TRUE,"CFMODEL"}</definedName>
    <definedName name="w" localSheetId="13" hidden="1">{"SourcesUses",#N/A,TRUE,"CFMODEL";"TransOverview",#N/A,TRUE,"CFMODEL"}</definedName>
    <definedName name="w" localSheetId="15"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 localSheetId="30" hidden="1">{"SourcesUses",#N/A,TRUE,"CFMODEL";"TransOverview",#N/A,TRUE,"CFMODEL"}</definedName>
    <definedName name="w" localSheetId="31" hidden="1">{"SourcesUses",#N/A,TRUE,"CFMODEL";"TransOverview",#N/A,TRUE,"CFMODEL"}</definedName>
    <definedName name="w" hidden="1">{"SourcesUses",#N/A,TRUE,"CFMODEL";"TransOverview",#N/A,TRUE,"CFMODEL"}</definedName>
    <definedName name="W_NWC_NCashAP">#REF!</definedName>
    <definedName name="W_NWC_NCashAR" localSheetId="17">#REF!</definedName>
    <definedName name="W_NWC_NCashAR" localSheetId="18">#REF!</definedName>
    <definedName name="W_NWC_NCashAR" localSheetId="19">#REF!</definedName>
    <definedName name="W_NWC_NCashAR" localSheetId="20">#REF!</definedName>
    <definedName name="W_NWC_NCashAR" localSheetId="21">#REF!</definedName>
    <definedName name="W_NWC_NCashAR" localSheetId="22">#REF!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 localSheetId="30">#REF!</definedName>
    <definedName name="W_NWC_NCashAR" localSheetId="31">#REF!</definedName>
    <definedName name="W_NWC_NCashAR">#REF!</definedName>
    <definedName name="W_NWC_NCashComNPurch" localSheetId="17">#REF!</definedName>
    <definedName name="W_NWC_NCashComNPurch" localSheetId="18">#REF!</definedName>
    <definedName name="W_NWC_NCashComNPurch" localSheetId="19">#REF!</definedName>
    <definedName name="W_NWC_NCashComNPurch" localSheetId="20">#REF!</definedName>
    <definedName name="W_NWC_NCashComNPurch" localSheetId="21">#REF!</definedName>
    <definedName name="W_NWC_NCashComNPurch" localSheetId="22">#REF!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 localSheetId="30">#REF!</definedName>
    <definedName name="W_NWC_NCashComNPurch" localSheetId="31">#REF!</definedName>
    <definedName name="W_NWC_NCashComNPurch">#REF!</definedName>
    <definedName name="W_NWC_NCashCustDep" localSheetId="17">#REF!</definedName>
    <definedName name="W_NWC_NCashCustDep" localSheetId="18">#REF!</definedName>
    <definedName name="W_NWC_NCashCustDep" localSheetId="19">#REF!</definedName>
    <definedName name="W_NWC_NCashCustDep" localSheetId="20">#REF!</definedName>
    <definedName name="W_NWC_NCashCustDep" localSheetId="21">#REF!</definedName>
    <definedName name="W_NWC_NCashCustDep" localSheetId="22">#REF!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 localSheetId="30">#REF!</definedName>
    <definedName name="W_NWC_NCashCustDep" localSheetId="31">#REF!</definedName>
    <definedName name="W_NWC_NCashCustDep">#REF!</definedName>
    <definedName name="W_NWC_NCashDivPay" localSheetId="17">#REF!</definedName>
    <definedName name="W_NWC_NCashDivPay" localSheetId="18">#REF!</definedName>
    <definedName name="W_NWC_NCashDivPay" localSheetId="19">#REF!</definedName>
    <definedName name="W_NWC_NCashDivPay" localSheetId="20">#REF!</definedName>
    <definedName name="W_NWC_NCashDivPay" localSheetId="21">#REF!</definedName>
    <definedName name="W_NWC_NCashDivPay" localSheetId="22">#REF!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 localSheetId="30">#REF!</definedName>
    <definedName name="W_NWC_NCashDivPay" localSheetId="31">#REF!</definedName>
    <definedName name="W_NWC_NCashDivPay">#REF!</definedName>
    <definedName name="W_NWC_NCashEnergyAssets" localSheetId="17">#REF!</definedName>
    <definedName name="W_NWC_NCashEnergyAssets" localSheetId="18">#REF!</definedName>
    <definedName name="W_NWC_NCashEnergyAssets" localSheetId="19">#REF!</definedName>
    <definedName name="W_NWC_NCashEnergyAssets" localSheetId="20">#REF!</definedName>
    <definedName name="W_NWC_NCashEnergyAssets" localSheetId="21">#REF!</definedName>
    <definedName name="W_NWC_NCashEnergyAssets" localSheetId="22">#REF!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 localSheetId="30">#REF!</definedName>
    <definedName name="W_NWC_NCashEnergyAssets" localSheetId="31">#REF!</definedName>
    <definedName name="W_NWC_NCashEnergyAssets">#REF!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 localSheetId="20">#REF!</definedName>
    <definedName name="W_NWC_NCashEnergyLiabilities" localSheetId="21">#REF!</definedName>
    <definedName name="W_NWC_NCashEnergyLiabilities" localSheetId="22">#REF!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 localSheetId="30">#REF!</definedName>
    <definedName name="W_NWC_NCashEnergyLiabilities" localSheetId="31">#REF!</definedName>
    <definedName name="W_NWC_NCashEnergyLiabilities">#REF!</definedName>
    <definedName name="W_NWC_NCashIntPay" localSheetId="17">#REF!</definedName>
    <definedName name="W_NWC_NCashIntPay" localSheetId="18">#REF!</definedName>
    <definedName name="W_NWC_NCashIntPay" localSheetId="19">#REF!</definedName>
    <definedName name="W_NWC_NCashIntPay" localSheetId="20">#REF!</definedName>
    <definedName name="W_NWC_NCashIntPay" localSheetId="21">#REF!</definedName>
    <definedName name="W_NWC_NCashIntPay" localSheetId="22">#REF!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 localSheetId="30">#REF!</definedName>
    <definedName name="W_NWC_NCashIntPay" localSheetId="31">#REF!</definedName>
    <definedName name="W_NWC_NCashIntPay">#REF!</definedName>
    <definedName name="W_NWC_NCashInventory" localSheetId="17">#REF!</definedName>
    <definedName name="W_NWC_NCashInventory" localSheetId="18">#REF!</definedName>
    <definedName name="W_NWC_NCashInventory" localSheetId="19">#REF!</definedName>
    <definedName name="W_NWC_NCashInventory" localSheetId="20">#REF!</definedName>
    <definedName name="W_NWC_NCashInventory" localSheetId="21">#REF!</definedName>
    <definedName name="W_NWC_NCashInventory" localSheetId="22">#REF!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 localSheetId="30">#REF!</definedName>
    <definedName name="W_NWC_NCashInventory" localSheetId="31">#REF!</definedName>
    <definedName name="W_NWC_NCashInventory">#REF!</definedName>
    <definedName name="W_NWC_NCashNP" localSheetId="17">#REF!</definedName>
    <definedName name="W_NWC_NCashNP" localSheetId="18">#REF!</definedName>
    <definedName name="W_NWC_NCashNP" localSheetId="19">#REF!</definedName>
    <definedName name="W_NWC_NCashNP" localSheetId="20">#REF!</definedName>
    <definedName name="W_NWC_NCashNP" localSheetId="21">#REF!</definedName>
    <definedName name="W_NWC_NCashNP" localSheetId="22">#REF!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 localSheetId="30">#REF!</definedName>
    <definedName name="W_NWC_NCashNP" localSheetId="31">#REF!</definedName>
    <definedName name="W_NWC_NCashNP">#REF!</definedName>
    <definedName name="W_NWC_NCashNR" localSheetId="17">#REF!</definedName>
    <definedName name="W_NWC_NCashNR" localSheetId="18">#REF!</definedName>
    <definedName name="W_NWC_NCashNR" localSheetId="19">#REF!</definedName>
    <definedName name="W_NWC_NCashNR" localSheetId="20">#REF!</definedName>
    <definedName name="W_NWC_NCashNR" localSheetId="21">#REF!</definedName>
    <definedName name="W_NWC_NCashNR" localSheetId="22">#REF!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 localSheetId="30">#REF!</definedName>
    <definedName name="W_NWC_NCashNR" localSheetId="31">#REF!</definedName>
    <definedName name="W_NWC_NCashNR">#REF!</definedName>
    <definedName name="W_NWC_NCashOthAssets" localSheetId="17">#REF!</definedName>
    <definedName name="W_NWC_NCashOthAssets" localSheetId="18">#REF!</definedName>
    <definedName name="W_NWC_NCashOthAssets" localSheetId="19">#REF!</definedName>
    <definedName name="W_NWC_NCashOthAssets" localSheetId="20">#REF!</definedName>
    <definedName name="W_NWC_NCashOthAssets" localSheetId="21">#REF!</definedName>
    <definedName name="W_NWC_NCashOthAssets" localSheetId="22">#REF!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 localSheetId="30">#REF!</definedName>
    <definedName name="W_NWC_NCashOthAssets" localSheetId="31">#REF!</definedName>
    <definedName name="W_NWC_NCashOthAssets">#REF!</definedName>
    <definedName name="W_NWC_NCashOthLiabilities" localSheetId="17">#REF!</definedName>
    <definedName name="W_NWC_NCashOthLiabilities" localSheetId="18">#REF!</definedName>
    <definedName name="W_NWC_NCashOthLiabilities" localSheetId="19">#REF!</definedName>
    <definedName name="W_NWC_NCashOthLiabilities" localSheetId="20">#REF!</definedName>
    <definedName name="W_NWC_NCashOthLiabilities" localSheetId="21">#REF!</definedName>
    <definedName name="W_NWC_NCashOthLiabilities" localSheetId="22">#REF!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 localSheetId="30">#REF!</definedName>
    <definedName name="W_NWC_NCashOthLiabilities" localSheetId="31">#REF!</definedName>
    <definedName name="W_NWC_NCashOthLiabilities">#REF!</definedName>
    <definedName name="W_NWC_NCashRegAssets" localSheetId="17">#REF!</definedName>
    <definedName name="W_NWC_NCashRegAssets" localSheetId="18">#REF!</definedName>
    <definedName name="W_NWC_NCashRegAssets" localSheetId="19">#REF!</definedName>
    <definedName name="W_NWC_NCashRegAssets" localSheetId="20">#REF!</definedName>
    <definedName name="W_NWC_NCashRegAssets" localSheetId="21">#REF!</definedName>
    <definedName name="W_NWC_NCashRegAssets" localSheetId="22">#REF!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 localSheetId="30">#REF!</definedName>
    <definedName name="W_NWC_NCashRegAssets" localSheetId="31">#REF!</definedName>
    <definedName name="W_NWC_NCashRegAssets">#REF!</definedName>
    <definedName name="W_NWC_NCashRegLiabilities" localSheetId="17">#REF!</definedName>
    <definedName name="W_NWC_NCashRegLiabilities" localSheetId="18">#REF!</definedName>
    <definedName name="W_NWC_NCashRegLiabilities" localSheetId="19">#REF!</definedName>
    <definedName name="W_NWC_NCashRegLiabilities" localSheetId="20">#REF!</definedName>
    <definedName name="W_NWC_NCashRegLiabilities" localSheetId="21">#REF!</definedName>
    <definedName name="W_NWC_NCashRegLiabilities" localSheetId="22">#REF!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 localSheetId="30">#REF!</definedName>
    <definedName name="W_NWC_NCashRegLiabilities" localSheetId="31">#REF!</definedName>
    <definedName name="W_NWC_NCashRegLiabilities">#REF!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 localSheetId="20">#REF!</definedName>
    <definedName name="W_NWC_NCashRepurchaseObligations" localSheetId="21">#REF!</definedName>
    <definedName name="W_NWC_NCashRepurchaseObligations" localSheetId="22">#REF!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 localSheetId="30">#REF!</definedName>
    <definedName name="W_NWC_NCashRepurchaseObligations" localSheetId="31">#REF!</definedName>
    <definedName name="W_NWC_NCashRepurchaseObligations">#REF!</definedName>
    <definedName name="W_NWC_NCashResaleAgreements" localSheetId="17">#REF!</definedName>
    <definedName name="W_NWC_NCashResaleAgreements" localSheetId="18">#REF!</definedName>
    <definedName name="W_NWC_NCashResaleAgreements" localSheetId="19">#REF!</definedName>
    <definedName name="W_NWC_NCashResaleAgreements" localSheetId="20">#REF!</definedName>
    <definedName name="W_NWC_NCashResaleAgreements" localSheetId="21">#REF!</definedName>
    <definedName name="W_NWC_NCashResaleAgreements" localSheetId="22">#REF!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 localSheetId="30">#REF!</definedName>
    <definedName name="W_NWC_NCashResaleAgreements" localSheetId="31">#REF!</definedName>
    <definedName name="W_NWC_NCashResaleAgreements">#REF!</definedName>
    <definedName name="W_NWC_NCashTAX" localSheetId="17">#REF!</definedName>
    <definedName name="W_NWC_NCashTAX" localSheetId="18">#REF!</definedName>
    <definedName name="W_NWC_NCashTAX" localSheetId="19">#REF!</definedName>
    <definedName name="W_NWC_NCashTAX" localSheetId="20">#REF!</definedName>
    <definedName name="W_NWC_NCashTAX" localSheetId="21">#REF!</definedName>
    <definedName name="W_NWC_NCashTAX" localSheetId="22">#REF!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 localSheetId="30">#REF!</definedName>
    <definedName name="W_NWC_NCashTAX" localSheetId="31">#REF!</definedName>
    <definedName name="W_NWC_NCashTAX">#REF!</definedName>
    <definedName name="Wage_Escalation_Rate" localSheetId="2">#REF!</definedName>
    <definedName name="Wage_Escalation_Rate" localSheetId="16">#REF!</definedName>
    <definedName name="Wage_Escalation_Rate" localSheetId="7">#REF!</definedName>
    <definedName name="Wage_Escalation_Rate" localSheetId="9">#REF!</definedName>
    <definedName name="Wage_Escalation_Rate" localSheetId="13">#REF!</definedName>
    <definedName name="Wage_Escalation_Rate">[9]Assumptions!$C$22</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21" hidden="1">{"phase 1 ecm table",#N/A,FALSE,"ECM Matrix";"total ecm table",#N/A,FALSE,"ECM Matrix"}</definedName>
    <definedName name="what?" localSheetId="22" hidden="1">{"phase 1 ecm table",#N/A,FALSE,"ECM Matrix";"total ecm table",#N/A,FALSE,"ECM Matrix"}</definedName>
    <definedName name="what?" localSheetId="23" hidden="1">{"phase 1 ecm table",#N/A,FALSE,"ECM Matrix";"total ecm table",#N/A,FALSE,"ECM Matrix"}</definedName>
    <definedName name="what?" localSheetId="2" hidden="1">{"phase 1 ecm table",#N/A,FALSE,"ECM Matrix";"total ecm table",#N/A,FALSE,"ECM Matrix"}</definedName>
    <definedName name="what?" localSheetId="16" hidden="1">{"phase 1 ecm table",#N/A,FALSE,"ECM Matrix";"total ecm table",#N/A,FALSE,"ECM Matrix"}</definedName>
    <definedName name="what?" localSheetId="3" hidden="1">{"phase 1 ecm table",#N/A,FALSE,"ECM Matrix";"total ecm table",#N/A,FALSE,"ECM Matrix"}</definedName>
    <definedName name="what?" localSheetId="4" hidden="1">{"phase 1 ecm table",#N/A,FALSE,"ECM Matrix";"total ecm table",#N/A,FALSE,"ECM Matrix"}</definedName>
    <definedName name="what?" localSheetId="7" hidden="1">{"phase 1 ecm table",#N/A,FALSE,"ECM Matrix";"total ecm table",#N/A,FALSE,"ECM Matrix"}</definedName>
    <definedName name="what?" localSheetId="9" hidden="1">{"phase 1 ecm table",#N/A,FALSE,"ECM Matrix";"total ecm table",#N/A,FALSE,"ECM Matrix"}</definedName>
    <definedName name="what?" localSheetId="13" hidden="1">{"phase 1 ecm table",#N/A,FALSE,"ECM Matrix";"total ecm table",#N/A,FALSE,"ECM Matrix"}</definedName>
    <definedName name="what?" localSheetId="15"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30" hidden="1">{"phase 1 ecm table",#N/A,FALSE,"ECM Matrix";"total ecm table",#N/A,FALSE,"ECM Matrix"}</definedName>
    <definedName name="what?" localSheetId="31" hidden="1">{"phase 1 ecm table",#N/A,FALSE,"ECM Matrix";"total ecm table",#N/A,FALSE,"ECM Matrix"}</definedName>
    <definedName name="what?" hidden="1">{"phase 1 ecm table",#N/A,FALSE,"ECM Matrix";"total ecm table",#N/A,FALSE,"ECM Matrix"}</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2" hidden="1">{"okte1",#N/A,FALSE,"OKTE GAS CONV";"okte2",#N/A,FALSE,"OKTE GAS CONV";"okte3",#N/A,FALSE,"OKTE GAS CONV";"okte4",#N/A,FALSE,"OKTE GAS CONV"}</definedName>
    <definedName name="what??" localSheetId="23" hidden="1">{"okte1",#N/A,FALSE,"OKTE GAS CONV";"okte2",#N/A,FALSE,"OKTE GAS CONV";"okte3",#N/A,FALSE,"OKTE GAS CONV";"okte4",#N/A,FALSE,"OKTE GAS CONV"}</definedName>
    <definedName name="what??" localSheetId="2"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3"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7" hidden="1">{"okte1",#N/A,FALSE,"OKTE GAS CONV";"okte2",#N/A,FALSE,"OKTE GAS CONV";"okte3",#N/A,FALSE,"OKTE GAS CONV";"okte4",#N/A,FALSE,"OKTE GAS CONV"}</definedName>
    <definedName name="what??" localSheetId="9" hidden="1">{"okte1",#N/A,FALSE,"OKTE GAS CONV";"okte2",#N/A,FALSE,"OKTE GAS CONV";"okte3",#N/A,FALSE,"OKTE GAS CONV";"okte4",#N/A,FALSE,"OKTE GAS CONV"}</definedName>
    <definedName name="what??" localSheetId="13" hidden="1">{"okte1",#N/A,FALSE,"OKTE GAS CONV";"okte2",#N/A,FALSE,"OKTE GAS CONV";"okte3",#N/A,FALSE,"OKTE GAS CONV";"okte4",#N/A,FALSE,"OKTE GAS CONV"}</definedName>
    <definedName name="what??" localSheetId="15"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30" hidden="1">{"okte1",#N/A,FALSE,"OKTE GAS CONV";"okte2",#N/A,FALSE,"OKTE GAS CONV";"okte3",#N/A,FALSE,"OKTE GAS CONV";"okte4",#N/A,FALSE,"OKTE GAS CONV"}</definedName>
    <definedName name="what??" localSheetId="31"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2" hidden="1">{"Overhead",#N/A,FALSE,"NEW FINMODEL";"Overhead",#N/A,FALSE,"Cash flow Phase 1";"Overhead PH1 w Benefits",#N/A,FALSE,"ECM Matrix";"Overhead PH1 w RFP",#N/A,FALSE,"ECM Matrix";"Overhead Total w benefits",#N/A,FALSE,"ECM Matrix";"Overhead Total w RFP",#N/A,FALSE,"ECM Matrix"}</definedName>
    <definedName name="what???" localSheetId="23" hidden="1">{"Overhead",#N/A,FALSE,"NEW FINMODEL";"Overhead",#N/A,FALSE,"Cash flow Phase 1";"Overhead PH1 w Benefits",#N/A,FALSE,"ECM Matrix";"Overhead PH1 w RFP",#N/A,FALSE,"ECM Matrix";"Overhead Total w benefits",#N/A,FALSE,"ECM Matrix";"Overhead Total w RFP",#N/A,FALSE,"ECM Matrix"}</definedName>
    <definedName name="what???" localSheetId="2"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3"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7" hidden="1">{"Overhead",#N/A,FALSE,"NEW FINMODEL";"Overhead",#N/A,FALSE,"Cash flow Phase 1";"Overhead PH1 w Benefits",#N/A,FALSE,"ECM Matrix";"Overhead PH1 w RFP",#N/A,FALSE,"ECM Matrix";"Overhead Total w benefits",#N/A,FALSE,"ECM Matrix";"Overhead Total w RFP",#N/A,FALSE,"ECM Matrix"}</definedName>
    <definedName name="what???" localSheetId="9" hidden="1">{"Overhead",#N/A,FALSE,"NEW FINMODEL";"Overhead",#N/A,FALSE,"Cash flow Phase 1";"Overhead PH1 w Benefits",#N/A,FALSE,"ECM Matrix";"Overhead PH1 w RFP",#N/A,FALSE,"ECM Matrix";"Overhead Total w benefits",#N/A,FALSE,"ECM Matrix";"Overhead Total w RFP",#N/A,FALSE,"ECM Matrix"}</definedName>
    <definedName name="what???" localSheetId="13" hidden="1">{"Overhead",#N/A,FALSE,"NEW FINMODEL";"Overhead",#N/A,FALSE,"Cash flow Phase 1";"Overhead PH1 w Benefits",#N/A,FALSE,"ECM Matrix";"Overhead PH1 w RFP",#N/A,FALSE,"ECM Matrix";"Overhead Total w benefits",#N/A,FALSE,"ECM Matrix";"Overhead Total w RFP",#N/A,FALSE,"ECM Matrix"}</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 localSheetId="30" hidden="1">{"Overhead",#N/A,FALSE,"NEW FINMODEL";"Overhead",#N/A,FALSE,"Cash flow Phase 1";"Overhead PH1 w Benefits",#N/A,FALSE,"ECM Matrix";"Overhead PH1 w RFP",#N/A,FALSE,"ECM Matrix";"Overhead Total w benefits",#N/A,FALSE,"ECM Matrix";"Overhead Total w RFP",#N/A,FALSE,"ECM Matrix"}</definedName>
    <definedName name="what???" localSheetId="31"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2" hidden="1">{"Overhead",#N/A,FALSE,"NEW FINMODEL";"Overhead",#N/A,FALSE,"Cash flow Phase 1";"Overhead PH1 w Benefits",#N/A,FALSE,"ECM Matrix";"Overhead PH1 w RFP",#N/A,FALSE,"ECM Matrix";"Overhead Total w benefits",#N/A,FALSE,"ECM Matrix";"Overhead Total w RFP",#N/A,FALSE,"ECM Matrix"}</definedName>
    <definedName name="what???1" localSheetId="23" hidden="1">{"Overhead",#N/A,FALSE,"NEW FINMODEL";"Overhead",#N/A,FALSE,"Cash flow Phase 1";"Overhead PH1 w Benefits",#N/A,FALSE,"ECM Matrix";"Overhead PH1 w RFP",#N/A,FALSE,"ECM Matrix";"Overhead Total w benefits",#N/A,FALSE,"ECM Matrix";"Overhead Total w RFP",#N/A,FALSE,"ECM Matrix"}</definedName>
    <definedName name="what???1" localSheetId="2"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3"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7" hidden="1">{"Overhead",#N/A,FALSE,"NEW FINMODEL";"Overhead",#N/A,FALSE,"Cash flow Phase 1";"Overhead PH1 w Benefits",#N/A,FALSE,"ECM Matrix";"Overhead PH1 w RFP",#N/A,FALSE,"ECM Matrix";"Overhead Total w benefits",#N/A,FALSE,"ECM Matrix";"Overhead Total w RFP",#N/A,FALSE,"ECM Matrix"}</definedName>
    <definedName name="what???1" localSheetId="9" hidden="1">{"Overhead",#N/A,FALSE,"NEW FINMODEL";"Overhead",#N/A,FALSE,"Cash flow Phase 1";"Overhead PH1 w Benefits",#N/A,FALSE,"ECM Matrix";"Overhead PH1 w RFP",#N/A,FALSE,"ECM Matrix";"Overhead Total w benefits",#N/A,FALSE,"ECM Matrix";"Overhead Total w RFP",#N/A,FALSE,"ECM Matrix"}</definedName>
    <definedName name="what???1" localSheetId="13"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30" hidden="1">{"Overhead",#N/A,FALSE,"NEW FINMODEL";"Overhead",#N/A,FALSE,"Cash flow Phase 1";"Overhead PH1 w Benefits",#N/A,FALSE,"ECM Matrix";"Overhead PH1 w RFP",#N/A,FALSE,"ECM Matrix";"Overhead Total w benefits",#N/A,FALSE,"ECM Matrix";"Overhead Total w RFP",#N/A,FALSE,"ECM Matrix"}</definedName>
    <definedName name="what???1" localSheetId="31"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2" hidden="1">{"okte1",#N/A,FALSE,"OKTE GAS CONV";"okte2",#N/A,FALSE,"OKTE GAS CONV";"okte3",#N/A,FALSE,"OKTE GAS CONV";"okte4",#N/A,FALSE,"OKTE GAS CONV"}</definedName>
    <definedName name="what??1" localSheetId="23" hidden="1">{"okte1",#N/A,FALSE,"OKTE GAS CONV";"okte2",#N/A,FALSE,"OKTE GAS CONV";"okte3",#N/A,FALSE,"OKTE GAS CONV";"okte4",#N/A,FALSE,"OKTE GAS CONV"}</definedName>
    <definedName name="what??1" localSheetId="2"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3"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7" hidden="1">{"okte1",#N/A,FALSE,"OKTE GAS CONV";"okte2",#N/A,FALSE,"OKTE GAS CONV";"okte3",#N/A,FALSE,"OKTE GAS CONV";"okte4",#N/A,FALSE,"OKTE GAS CONV"}</definedName>
    <definedName name="what??1" localSheetId="9" hidden="1">{"okte1",#N/A,FALSE,"OKTE GAS CONV";"okte2",#N/A,FALSE,"OKTE GAS CONV";"okte3",#N/A,FALSE,"OKTE GAS CONV";"okte4",#N/A,FALSE,"OKTE GAS CONV"}</definedName>
    <definedName name="what??1" localSheetId="13" hidden="1">{"okte1",#N/A,FALSE,"OKTE GAS CONV";"okte2",#N/A,FALSE,"OKTE GAS CONV";"okte3",#N/A,FALSE,"OKTE GAS CONV";"okte4",#N/A,FALSE,"OKTE GAS CONV"}</definedName>
    <definedName name="what??1" localSheetId="15"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30" hidden="1">{"okte1",#N/A,FALSE,"OKTE GAS CONV";"okte2",#N/A,FALSE,"OKTE GAS CONV";"okte3",#N/A,FALSE,"OKTE GAS CONV";"okte4",#N/A,FALSE,"OKTE GAS CONV"}</definedName>
    <definedName name="what??1" localSheetId="31"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21" hidden="1">{"phase 1 ecm table",#N/A,FALSE,"ECM Matrix";"total ecm table",#N/A,FALSE,"ECM Matrix"}</definedName>
    <definedName name="what1" localSheetId="22" hidden="1">{"phase 1 ecm table",#N/A,FALSE,"ECM Matrix";"total ecm table",#N/A,FALSE,"ECM Matrix"}</definedName>
    <definedName name="what1" localSheetId="23" hidden="1">{"phase 1 ecm table",#N/A,FALSE,"ECM Matrix";"total ecm table",#N/A,FALSE,"ECM Matrix"}</definedName>
    <definedName name="what1" localSheetId="2" hidden="1">{"phase 1 ecm table",#N/A,FALSE,"ECM Matrix";"total ecm table",#N/A,FALSE,"ECM Matrix"}</definedName>
    <definedName name="what1" localSheetId="16" hidden="1">{"phase 1 ecm table",#N/A,FALSE,"ECM Matrix";"total ecm table",#N/A,FALSE,"ECM Matrix"}</definedName>
    <definedName name="what1" localSheetId="3" hidden="1">{"phase 1 ecm table",#N/A,FALSE,"ECM Matrix";"total ecm table",#N/A,FALSE,"ECM Matrix"}</definedName>
    <definedName name="what1" localSheetId="4" hidden="1">{"phase 1 ecm table",#N/A,FALSE,"ECM Matrix";"total ecm table",#N/A,FALSE,"ECM Matrix"}</definedName>
    <definedName name="what1" localSheetId="7" hidden="1">{"phase 1 ecm table",#N/A,FALSE,"ECM Matrix";"total ecm table",#N/A,FALSE,"ECM Matrix"}</definedName>
    <definedName name="what1" localSheetId="9" hidden="1">{"phase 1 ecm table",#N/A,FALSE,"ECM Matrix";"total ecm table",#N/A,FALSE,"ECM Matrix"}</definedName>
    <definedName name="what1" localSheetId="13" hidden="1">{"phase 1 ecm table",#N/A,FALSE,"ECM Matrix";"total ecm table",#N/A,FALSE,"ECM Matrix"}</definedName>
    <definedName name="what1" localSheetId="15"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1" localSheetId="30" hidden="1">{"phase 1 ecm table",#N/A,FALSE,"ECM Matrix";"total ecm table",#N/A,FALSE,"ECM Matrix"}</definedName>
    <definedName name="what1" localSheetId="31" hidden="1">{"phase 1 ecm table",#N/A,FALSE,"ECM Matrix";"total ecm table",#N/A,FALSE,"ECM Matrix"}</definedName>
    <definedName name="what1" hidden="1">{"phase 1 ecm table",#N/A,FALSE,"ECM Matrix";"total ecm table",#N/A,FALSE,"ECM Matrix"}</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2" hidden="1">{"Page_1",#N/A,FALSE,"BAD4Q98";"Page_2",#N/A,FALSE,"BAD4Q98";"Page_3",#N/A,FALSE,"BAD4Q98";"Page_4",#N/A,FALSE,"BAD4Q98";"Page_5",#N/A,FALSE,"BAD4Q98";"Page_6",#N/A,FALSE,"BAD4Q98";"Input_1",#N/A,FALSE,"BAD4Q98";"Input_2",#N/A,FALSE,"BAD4Q98"}</definedName>
    <definedName name="whatth" localSheetId="23" hidden="1">{"Page_1",#N/A,FALSE,"BAD4Q98";"Page_2",#N/A,FALSE,"BAD4Q98";"Page_3",#N/A,FALSE,"BAD4Q98";"Page_4",#N/A,FALSE,"BAD4Q98";"Page_5",#N/A,FALSE,"BAD4Q98";"Page_6",#N/A,FALSE,"BAD4Q98";"Input_1",#N/A,FALSE,"BAD4Q98";"Input_2",#N/A,FALSE,"BAD4Q98"}</definedName>
    <definedName name="whatth" localSheetId="2"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3"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7" hidden="1">{"Page_1",#N/A,FALSE,"BAD4Q98";"Page_2",#N/A,FALSE,"BAD4Q98";"Page_3",#N/A,FALSE,"BAD4Q98";"Page_4",#N/A,FALSE,"BAD4Q98";"Page_5",#N/A,FALSE,"BAD4Q98";"Page_6",#N/A,FALSE,"BAD4Q98";"Input_1",#N/A,FALSE,"BAD4Q98";"Input_2",#N/A,FALSE,"BAD4Q98"}</definedName>
    <definedName name="whatth" localSheetId="9" hidden="1">{"Page_1",#N/A,FALSE,"BAD4Q98";"Page_2",#N/A,FALSE,"BAD4Q98";"Page_3",#N/A,FALSE,"BAD4Q98";"Page_4",#N/A,FALSE,"BAD4Q98";"Page_5",#N/A,FALSE,"BAD4Q98";"Page_6",#N/A,FALSE,"BAD4Q98";"Input_1",#N/A,FALSE,"BAD4Q98";"Input_2",#N/A,FALSE,"BAD4Q98"}</definedName>
    <definedName name="whatth" localSheetId="13" hidden="1">{"Page_1",#N/A,FALSE,"BAD4Q98";"Page_2",#N/A,FALSE,"BAD4Q98";"Page_3",#N/A,FALSE,"BAD4Q98";"Page_4",#N/A,FALSE,"BAD4Q98";"Page_5",#N/A,FALSE,"BAD4Q98";"Page_6",#N/A,FALSE,"BAD4Q98";"Input_1",#N/A,FALSE,"BAD4Q98";"Input_2",#N/A,FALSE,"BAD4Q98"}</definedName>
    <definedName name="whatth" localSheetId="15"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atth" localSheetId="30" hidden="1">{"Page_1",#N/A,FALSE,"BAD4Q98";"Page_2",#N/A,FALSE,"BAD4Q98";"Page_3",#N/A,FALSE,"BAD4Q98";"Page_4",#N/A,FALSE,"BAD4Q98";"Page_5",#N/A,FALSE,"BAD4Q98";"Page_6",#N/A,FALSE,"BAD4Q98";"Input_1",#N/A,FALSE,"BAD4Q98";"Input_2",#N/A,FALSE,"BAD4Q98"}</definedName>
    <definedName name="whatth" localSheetId="31"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21" hidden="1">{"phase 1 ecm table",#N/A,FALSE,"ECM Matrix";"total ecm table",#N/A,FALSE,"ECM Matrix"}</definedName>
    <definedName name="who" localSheetId="22" hidden="1">{"phase 1 ecm table",#N/A,FALSE,"ECM Matrix";"total ecm table",#N/A,FALSE,"ECM Matrix"}</definedName>
    <definedName name="who" localSheetId="23" hidden="1">{"phase 1 ecm table",#N/A,FALSE,"ECM Matrix";"total ecm table",#N/A,FALSE,"ECM Matrix"}</definedName>
    <definedName name="who" localSheetId="2" hidden="1">{"phase 1 ecm table",#N/A,FALSE,"ECM Matrix";"total ecm table",#N/A,FALSE,"ECM Matrix"}</definedName>
    <definedName name="who" localSheetId="16" hidden="1">{"phase 1 ecm table",#N/A,FALSE,"ECM Matrix";"total ecm table",#N/A,FALSE,"ECM Matrix"}</definedName>
    <definedName name="who" localSheetId="3" hidden="1">{"phase 1 ecm table",#N/A,FALSE,"ECM Matrix";"total ecm table",#N/A,FALSE,"ECM Matrix"}</definedName>
    <definedName name="who" localSheetId="4" hidden="1">{"phase 1 ecm table",#N/A,FALSE,"ECM Matrix";"total ecm table",#N/A,FALSE,"ECM Matrix"}</definedName>
    <definedName name="who" localSheetId="7" hidden="1">{"phase 1 ecm table",#N/A,FALSE,"ECM Matrix";"total ecm table",#N/A,FALSE,"ECM Matrix"}</definedName>
    <definedName name="who" localSheetId="9" hidden="1">{"phase 1 ecm table",#N/A,FALSE,"ECM Matrix";"total ecm table",#N/A,FALSE,"ECM Matrix"}</definedName>
    <definedName name="who" localSheetId="13" hidden="1">{"phase 1 ecm table",#N/A,FALSE,"ECM Matrix";"total ecm table",#N/A,FALSE,"ECM Matrix"}</definedName>
    <definedName name="who" localSheetId="15"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 localSheetId="30" hidden="1">{"phase 1 ecm table",#N/A,FALSE,"ECM Matrix";"total ecm table",#N/A,FALSE,"ECM Matrix"}</definedName>
    <definedName name="who" localSheetId="31" hidden="1">{"phase 1 ecm table",#N/A,FALSE,"ECM Matrix";"total ecm table",#N/A,FALSE,"ECM Matrix"}</definedName>
    <definedName name="who" hidden="1">{"phase 1 ecm table",#N/A,FALSE,"ECM Matrix";"total ecm table",#N/A,FALSE,"ECM Matrix"}</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2" hidden="1">{"okte1",#N/A,FALSE,"OKTE GAS CONV";"okte2",#N/A,FALSE,"OKTE GAS CONV";"okte3",#N/A,FALSE,"OKTE GAS CONV";"okte4",#N/A,FALSE,"OKTE GAS CONV"}</definedName>
    <definedName name="whoa" localSheetId="23" hidden="1">{"okte1",#N/A,FALSE,"OKTE GAS CONV";"okte2",#N/A,FALSE,"OKTE GAS CONV";"okte3",#N/A,FALSE,"OKTE GAS CONV";"okte4",#N/A,FALSE,"OKTE GAS CONV"}</definedName>
    <definedName name="whoa" localSheetId="2"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3"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7" hidden="1">{"okte1",#N/A,FALSE,"OKTE GAS CONV";"okte2",#N/A,FALSE,"OKTE GAS CONV";"okte3",#N/A,FALSE,"OKTE GAS CONV";"okte4",#N/A,FALSE,"OKTE GAS CONV"}</definedName>
    <definedName name="whoa" localSheetId="9" hidden="1">{"okte1",#N/A,FALSE,"OKTE GAS CONV";"okte2",#N/A,FALSE,"OKTE GAS CONV";"okte3",#N/A,FALSE,"OKTE GAS CONV";"okte4",#N/A,FALSE,"OKTE GAS CONV"}</definedName>
    <definedName name="whoa" localSheetId="13" hidden="1">{"okte1",#N/A,FALSE,"OKTE GAS CONV";"okte2",#N/A,FALSE,"OKTE GAS CONV";"okte3",#N/A,FALSE,"OKTE GAS CONV";"okte4",#N/A,FALSE,"OKTE GAS CONV"}</definedName>
    <definedName name="whoa" localSheetId="15"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hoa" localSheetId="30" hidden="1">{"okte1",#N/A,FALSE,"OKTE GAS CONV";"okte2",#N/A,FALSE,"OKTE GAS CONV";"okte3",#N/A,FALSE,"OKTE GAS CONV";"okte4",#N/A,FALSE,"OKTE GAS CONV"}</definedName>
    <definedName name="whoa" localSheetId="31"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20">#REF!</definedName>
    <definedName name="Working_Capital_Facility_Commitment_Fee_Rate_year_6_plus" localSheetId="21">#REF!</definedName>
    <definedName name="Working_Capital_Facility_Commitment_Fee_Rate_year_6_plus" localSheetId="22">#REF!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 localSheetId="30">#REF!</definedName>
    <definedName name="Working_Capital_Facility_Commitment_Fee_Rate_year_6_plus" localSheetId="31">#REF!</definedName>
    <definedName name="Working_Capital_Facility_Commitment_Fee_Rate_year_6_plus">#REF!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20">#REF!</definedName>
    <definedName name="Working_Capital_Facility_Spread_year_6_plus" localSheetId="21">#REF!</definedName>
    <definedName name="Working_Capital_Facility_Spread_year_6_plus" localSheetId="22">#REF!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 localSheetId="30">#REF!</definedName>
    <definedName name="Working_Capital_Facility_Spread_year_6_plus" localSheetId="31">#REF!</definedName>
    <definedName name="Working_Capital_Facility_Spread_year_6_plus">#REF!</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2" hidden="1">{"ecm (CES Inputs)",#N/A,FALSE,"CES Inputs";"finmod (CES Inputs)",#N/A,FALSE,"CES Inputs";"buyout (Buyout)",#N/A,FALSE,"CES Inputs";"hillpay (CES Inputs)",#N/A,FALSE,"CES Inputs";"psc (PSC Output)",#N/A,FALSE,"PSC Output"}</definedName>
    <definedName name="wrn.All." localSheetId="23" hidden="1">{"ecm (CES Inputs)",#N/A,FALSE,"CES Inputs";"finmod (CES Inputs)",#N/A,FALSE,"CES Inputs";"buyout (Buyout)",#N/A,FALSE,"CES Inputs";"hillpay (CES Inputs)",#N/A,FALSE,"CES Inputs";"psc (PSC Output)",#N/A,FALSE,"PSC Output"}</definedName>
    <definedName name="wrn.All." localSheetId="2"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3"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7" hidden="1">{"ecm (CES Inputs)",#N/A,FALSE,"CES Inputs";"finmod (CES Inputs)",#N/A,FALSE,"CES Inputs";"buyout (Buyout)",#N/A,FALSE,"CES Inputs";"hillpay (CES Inputs)",#N/A,FALSE,"CES Inputs";"psc (PSC Output)",#N/A,FALSE,"PSC Output"}</definedName>
    <definedName name="wrn.All." localSheetId="9" hidden="1">{"ecm (CES Inputs)",#N/A,FALSE,"CES Inputs";"finmod (CES Inputs)",#N/A,FALSE,"CES Inputs";"buyout (Buyout)",#N/A,FALSE,"CES Inputs";"hillpay (CES Inputs)",#N/A,FALSE,"CES Inputs";"psc (PSC Output)",#N/A,FALSE,"PSC Output"}</definedName>
    <definedName name="wrn.All." localSheetId="13" hidden="1">{"ecm (CES Inputs)",#N/A,FALSE,"CES Inputs";"finmod (CES Inputs)",#N/A,FALSE,"CES Inputs";"buyout (Buyout)",#N/A,FALSE,"CES Inputs";"hillpay (CES Inputs)",#N/A,FALSE,"CES Inputs";"psc (PSC Output)",#N/A,FALSE,"PSC Output"}</definedName>
    <definedName name="wrn.All." localSheetId="15"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 localSheetId="30" hidden="1">{"ecm (CES Inputs)",#N/A,FALSE,"CES Inputs";"finmod (CES Inputs)",#N/A,FALSE,"CES Inputs";"buyout (Buyout)",#N/A,FALSE,"CES Inputs";"hillpay (CES Inputs)",#N/A,FALSE,"CES Inputs";"psc (PSC Output)",#N/A,FALSE,"PSC Output"}</definedName>
    <definedName name="wrn.All." localSheetId="31"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21" hidden="1">{#N/A,#N/A,FALSE,"trates"}</definedName>
    <definedName name="wrn.BL." localSheetId="22" hidden="1">{#N/A,#N/A,FALSE,"trates"}</definedName>
    <definedName name="wrn.BL." localSheetId="23" hidden="1">{#N/A,#N/A,FALSE,"trates"}</definedName>
    <definedName name="wrn.BL." localSheetId="2" hidden="1">{#N/A,#N/A,FALSE,"trates"}</definedName>
    <definedName name="wrn.BL." localSheetId="16" hidden="1">{#N/A,#N/A,FALSE,"trates"}</definedName>
    <definedName name="wrn.BL." localSheetId="3" hidden="1">{#N/A,#N/A,FALSE,"trates"}</definedName>
    <definedName name="wrn.BL." localSheetId="4" hidden="1">{#N/A,#N/A,FALSE,"trates"}</definedName>
    <definedName name="wrn.BL." localSheetId="7" hidden="1">{#N/A,#N/A,FALSE,"trates"}</definedName>
    <definedName name="wrn.BL." localSheetId="9" hidden="1">{#N/A,#N/A,FALSE,"trates"}</definedName>
    <definedName name="wrn.BL." localSheetId="13" hidden="1">{#N/A,#N/A,FALSE,"trates"}</definedName>
    <definedName name="wrn.BL." localSheetId="15"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L." localSheetId="30" hidden="1">{#N/A,#N/A,FALSE,"trates"}</definedName>
    <definedName name="wrn.BL." localSheetId="31" hidden="1">{#N/A,#N/A,FALSE,"trates"}</definedName>
    <definedName name="wrn.BL." hidden="1">{#N/A,#N/A,FALSE,"trates"}</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21" hidden="1">{#N/A,#N/A,TRUE,"SDGE";#N/A,#N/A,TRUE,"GBU";#N/A,#N/A,TRUE,"TBU";#N/A,#N/A,TRUE,"EDBU";#N/A,#N/A,TRUE,"ExclCC"}</definedName>
    <definedName name="wrn.busum." localSheetId="22" hidden="1">{#N/A,#N/A,TRUE,"SDGE";#N/A,#N/A,TRUE,"GBU";#N/A,#N/A,TRUE,"TBU";#N/A,#N/A,TRUE,"EDBU";#N/A,#N/A,TRUE,"ExclCC"}</definedName>
    <definedName name="wrn.busum." localSheetId="23" hidden="1">{#N/A,#N/A,TRUE,"SDGE";#N/A,#N/A,TRUE,"GBU";#N/A,#N/A,TRUE,"TBU";#N/A,#N/A,TRUE,"EDBU";#N/A,#N/A,TRUE,"ExclCC"}</definedName>
    <definedName name="wrn.busum." localSheetId="2" hidden="1">{#N/A,#N/A,TRUE,"SDGE";#N/A,#N/A,TRUE,"GBU";#N/A,#N/A,TRUE,"TBU";#N/A,#N/A,TRUE,"EDBU";#N/A,#N/A,TRUE,"ExclCC"}</definedName>
    <definedName name="wrn.busum." localSheetId="16" hidden="1">{#N/A,#N/A,TRUE,"SDGE";#N/A,#N/A,TRUE,"GBU";#N/A,#N/A,TRUE,"TBU";#N/A,#N/A,TRUE,"EDBU";#N/A,#N/A,TRUE,"ExclCC"}</definedName>
    <definedName name="wrn.busum." localSheetId="3" hidden="1">{#N/A,#N/A,TRUE,"SDGE";#N/A,#N/A,TRUE,"GBU";#N/A,#N/A,TRUE,"TBU";#N/A,#N/A,TRUE,"EDBU";#N/A,#N/A,TRUE,"ExclCC"}</definedName>
    <definedName name="wrn.busum." localSheetId="4" hidden="1">{#N/A,#N/A,TRUE,"SDGE";#N/A,#N/A,TRUE,"GBU";#N/A,#N/A,TRUE,"TBU";#N/A,#N/A,TRUE,"EDBU";#N/A,#N/A,TRUE,"ExclCC"}</definedName>
    <definedName name="wrn.busum." localSheetId="7" hidden="1">{#N/A,#N/A,TRUE,"SDGE";#N/A,#N/A,TRUE,"GBU";#N/A,#N/A,TRUE,"TBU";#N/A,#N/A,TRUE,"EDBU";#N/A,#N/A,TRUE,"ExclCC"}</definedName>
    <definedName name="wrn.busum." localSheetId="9" hidden="1">{#N/A,#N/A,TRUE,"SDGE";#N/A,#N/A,TRUE,"GBU";#N/A,#N/A,TRUE,"TBU";#N/A,#N/A,TRUE,"EDBU";#N/A,#N/A,TRUE,"ExclCC"}</definedName>
    <definedName name="wrn.busum." localSheetId="13" hidden="1">{#N/A,#N/A,TRUE,"SDGE";#N/A,#N/A,TRUE,"GBU";#N/A,#N/A,TRUE,"TBU";#N/A,#N/A,TRUE,"EDBU";#N/A,#N/A,TRUE,"ExclCC"}</definedName>
    <definedName name="wrn.busum." localSheetId="15"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busum." localSheetId="30" hidden="1">{#N/A,#N/A,TRUE,"SDGE";#N/A,#N/A,TRUE,"GBU";#N/A,#N/A,TRUE,"TBU";#N/A,#N/A,TRUE,"EDBU";#N/A,#N/A,TRUE,"ExclCC"}</definedName>
    <definedName name="wrn.busum." localSheetId="31" hidden="1">{#N/A,#N/A,TRUE,"SDGE";#N/A,#N/A,TRUE,"GBU";#N/A,#N/A,TRUE,"TBU";#N/A,#N/A,TRUE,"EDBU";#N/A,#N/A,TRUE,"ExclCC"}</definedName>
    <definedName name="wrn.busum." hidden="1">{#N/A,#N/A,TRUE,"SDGE";#N/A,#N/A,TRUE,"GBU";#N/A,#N/A,TRUE,"TBU";#N/A,#N/A,TRUE,"EDBU";#N/A,#N/A,TRUE,"ExclCC"}</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2" hidden="1">{"Control_P1",#N/A,FALSE,"Control";"Control_P2",#N/A,FALSE,"Control";"Control_P3",#N/A,FALSE,"Control";"Control_P4",#N/A,FALSE,"Control"}</definedName>
    <definedName name="wrn.ControlSheets." localSheetId="23" hidden="1">{"Control_P1",#N/A,FALSE,"Control";"Control_P2",#N/A,FALSE,"Control";"Control_P3",#N/A,FALSE,"Control";"Control_P4",#N/A,FALSE,"Control"}</definedName>
    <definedName name="wrn.ControlSheets." localSheetId="2"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3"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7" hidden="1">{"Control_P1",#N/A,FALSE,"Control";"Control_P2",#N/A,FALSE,"Control";"Control_P3",#N/A,FALSE,"Control";"Control_P4",#N/A,FALSE,"Control"}</definedName>
    <definedName name="wrn.ControlSheets." localSheetId="9" hidden="1">{"Control_P1",#N/A,FALSE,"Control";"Control_P2",#N/A,FALSE,"Control";"Control_P3",#N/A,FALSE,"Control";"Control_P4",#N/A,FALSE,"Control"}</definedName>
    <definedName name="wrn.ControlSheets." localSheetId="13" hidden="1">{"Control_P1",#N/A,FALSE,"Control";"Control_P2",#N/A,FALSE,"Control";"Control_P3",#N/A,FALSE,"Control";"Control_P4",#N/A,FALSE,"Control"}</definedName>
    <definedName name="wrn.ControlSheets." localSheetId="15"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 localSheetId="30" hidden="1">{"Control_P1",#N/A,FALSE,"Control";"Control_P2",#N/A,FALSE,"Control";"Control_P3",#N/A,FALSE,"Control";"Control_P4",#N/A,FALSE,"Control"}</definedName>
    <definedName name="wrn.ControlSheets." localSheetId="31"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2" hidden="1">{"Control_P1",#N/A,FALSE,"Control";"Control_P2",#N/A,FALSE,"Control";"Control_P3",#N/A,FALSE,"Control";"Control_P4",#N/A,FALSE,"Control"}</definedName>
    <definedName name="wrn.ControlSheets._1" localSheetId="23" hidden="1">{"Control_P1",#N/A,FALSE,"Control";"Control_P2",#N/A,FALSE,"Control";"Control_P3",#N/A,FALSE,"Control";"Control_P4",#N/A,FALSE,"Control"}</definedName>
    <definedName name="wrn.ControlSheets._1" localSheetId="2"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3"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7" hidden="1">{"Control_P1",#N/A,FALSE,"Control";"Control_P2",#N/A,FALSE,"Control";"Control_P3",#N/A,FALSE,"Control";"Control_P4",#N/A,FALSE,"Control"}</definedName>
    <definedName name="wrn.ControlSheets._1" localSheetId="9" hidden="1">{"Control_P1",#N/A,FALSE,"Control";"Control_P2",#N/A,FALSE,"Control";"Control_P3",#N/A,FALSE,"Control";"Control_P4",#N/A,FALSE,"Control"}</definedName>
    <definedName name="wrn.ControlSheets._1" localSheetId="13"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ntrolSheets._1" localSheetId="30" hidden="1">{"Control_P1",#N/A,FALSE,"Control";"Control_P2",#N/A,FALSE,"Control";"Control_P3",#N/A,FALSE,"Control";"Control_P4",#N/A,FALSE,"Control"}</definedName>
    <definedName name="wrn.ControlSheets._1" localSheetId="31"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21" hidden="1">{#N/A,#N/A,FALSE,"RECAP";#N/A,#N/A,FALSE,"MATBYCLS";#N/A,#N/A,FALSE,"STATUS";#N/A,#N/A,FALSE,"OP-ACT";#N/A,#N/A,FALSE,"W_O"}</definedName>
    <definedName name="wrn.COSTOS." localSheetId="22" hidden="1">{#N/A,#N/A,FALSE,"RECAP";#N/A,#N/A,FALSE,"MATBYCLS";#N/A,#N/A,FALSE,"STATUS";#N/A,#N/A,FALSE,"OP-ACT";#N/A,#N/A,FALSE,"W_O"}</definedName>
    <definedName name="wrn.COSTOS." localSheetId="23" hidden="1">{#N/A,#N/A,FALSE,"RECAP";#N/A,#N/A,FALSE,"MATBYCLS";#N/A,#N/A,FALSE,"STATUS";#N/A,#N/A,FALSE,"OP-ACT";#N/A,#N/A,FALSE,"W_O"}</definedName>
    <definedName name="wrn.COSTOS." localSheetId="2" hidden="1">{#N/A,#N/A,FALSE,"RECAP";#N/A,#N/A,FALSE,"MATBYCLS";#N/A,#N/A,FALSE,"STATUS";#N/A,#N/A,FALSE,"OP-ACT";#N/A,#N/A,FALSE,"W_O"}</definedName>
    <definedName name="wrn.COSTOS." localSheetId="16" hidden="1">{#N/A,#N/A,FALSE,"RECAP";#N/A,#N/A,FALSE,"MATBYCLS";#N/A,#N/A,FALSE,"STATUS";#N/A,#N/A,FALSE,"OP-ACT";#N/A,#N/A,FALSE,"W_O"}</definedName>
    <definedName name="wrn.COSTOS." localSheetId="3" hidden="1">{#N/A,#N/A,FALSE,"RECAP";#N/A,#N/A,FALSE,"MATBYCLS";#N/A,#N/A,FALSE,"STATUS";#N/A,#N/A,FALSE,"OP-ACT";#N/A,#N/A,FALSE,"W_O"}</definedName>
    <definedName name="wrn.COSTOS." localSheetId="4" hidden="1">{#N/A,#N/A,FALSE,"RECAP";#N/A,#N/A,FALSE,"MATBYCLS";#N/A,#N/A,FALSE,"STATUS";#N/A,#N/A,FALSE,"OP-ACT";#N/A,#N/A,FALSE,"W_O"}</definedName>
    <definedName name="wrn.COSTOS." localSheetId="7" hidden="1">{#N/A,#N/A,FALSE,"RECAP";#N/A,#N/A,FALSE,"MATBYCLS";#N/A,#N/A,FALSE,"STATUS";#N/A,#N/A,FALSE,"OP-ACT";#N/A,#N/A,FALSE,"W_O"}</definedName>
    <definedName name="wrn.COSTOS." localSheetId="9" hidden="1">{#N/A,#N/A,FALSE,"RECAP";#N/A,#N/A,FALSE,"MATBYCLS";#N/A,#N/A,FALSE,"STATUS";#N/A,#N/A,FALSE,"OP-ACT";#N/A,#N/A,FALSE,"W_O"}</definedName>
    <definedName name="wrn.COSTOS." localSheetId="13" hidden="1">{#N/A,#N/A,FALSE,"RECAP";#N/A,#N/A,FALSE,"MATBYCLS";#N/A,#N/A,FALSE,"STATUS";#N/A,#N/A,FALSE,"OP-ACT";#N/A,#N/A,FALSE,"W_O"}</definedName>
    <definedName name="wrn.COSTOS." localSheetId="15"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COSTOS." localSheetId="30" hidden="1">{#N/A,#N/A,FALSE,"RECAP";#N/A,#N/A,FALSE,"MATBYCLS";#N/A,#N/A,FALSE,"STATUS";#N/A,#N/A,FALSE,"OP-ACT";#N/A,#N/A,FALSE,"W_O"}</definedName>
    <definedName name="wrn.COSTOS." localSheetId="31" hidden="1">{#N/A,#N/A,FALSE,"RECAP";#N/A,#N/A,FALSE,"MATBYCLS";#N/A,#N/A,FALSE,"STATUS";#N/A,#N/A,FALSE,"OP-ACT";#N/A,#N/A,FALSE,"W_O"}</definedName>
    <definedName name="wrn.COSTOS." hidden="1">{#N/A,#N/A,FALSE,"RECAP";#N/A,#N/A,FALSE,"MATBYCLS";#N/A,#N/A,FALSE,"STATUS";#N/A,#N/A,FALSE,"OP-ACT";#N/A,#N/A,FALSE,"W_O"}</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21" hidden="1">{#N/A,#N/A,FALSE,"3 Year Plan"}</definedName>
    <definedName name="wrn.Data." localSheetId="22" hidden="1">{#N/A,#N/A,FALSE,"3 Year Plan"}</definedName>
    <definedName name="wrn.Data." localSheetId="23" hidden="1">{#N/A,#N/A,FALSE,"3 Year Plan"}</definedName>
    <definedName name="wrn.Data." localSheetId="2" hidden="1">{#N/A,#N/A,FALSE,"3 Year Plan"}</definedName>
    <definedName name="wrn.Data." localSheetId="16" hidden="1">{#N/A,#N/A,FALSE,"3 Year Plan"}</definedName>
    <definedName name="wrn.Data." localSheetId="3" hidden="1">{#N/A,#N/A,FALSE,"3 Year Plan"}</definedName>
    <definedName name="wrn.Data." localSheetId="4" hidden="1">{#N/A,#N/A,FALSE,"3 Year Plan"}</definedName>
    <definedName name="wrn.Data." localSheetId="7" hidden="1">{#N/A,#N/A,FALSE,"3 Year Plan"}</definedName>
    <definedName name="wrn.Data." localSheetId="9" hidden="1">{#N/A,#N/A,FALSE,"3 Year Plan"}</definedName>
    <definedName name="wrn.Data." localSheetId="13" hidden="1">{#N/A,#N/A,FALSE,"3 Year Plan"}</definedName>
    <definedName name="wrn.Data." localSheetId="15"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 localSheetId="30" hidden="1">{#N/A,#N/A,FALSE,"3 Year Plan"}</definedName>
    <definedName name="wrn.Data." localSheetId="31" hidden="1">{#N/A,#N/A,FALSE,"3 Year Plan"}</definedName>
    <definedName name="wrn.Data." hidden="1">{#N/A,#N/A,FALSE,"3 Year Plan"}</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21" hidden="1">{"Control_DataContact",#N/A,FALSE,"Control"}</definedName>
    <definedName name="wrn.Data_Contact." localSheetId="22" hidden="1">{"Control_DataContact",#N/A,FALSE,"Control"}</definedName>
    <definedName name="wrn.Data_Contact." localSheetId="23" hidden="1">{"Control_DataContact",#N/A,FALSE,"Control"}</definedName>
    <definedName name="wrn.Data_Contact." localSheetId="2" hidden="1">{"Control_DataContact",#N/A,FALSE,"Control"}</definedName>
    <definedName name="wrn.Data_Contact." localSheetId="16" hidden="1">{"Control_DataContact",#N/A,FALSE,"Control"}</definedName>
    <definedName name="wrn.Data_Contact." localSheetId="3" hidden="1">{"Control_DataContact",#N/A,FALSE,"Control"}</definedName>
    <definedName name="wrn.Data_Contact." localSheetId="4" hidden="1">{"Control_DataContact",#N/A,FALSE,"Control"}</definedName>
    <definedName name="wrn.Data_Contact." localSheetId="7" hidden="1">{"Control_DataContact",#N/A,FALSE,"Control"}</definedName>
    <definedName name="wrn.Data_Contact." localSheetId="9" hidden="1">{"Control_DataContact",#N/A,FALSE,"Control"}</definedName>
    <definedName name="wrn.Data_Contact." localSheetId="13" hidden="1">{"Control_DataContact",#N/A,FALSE,"Control"}</definedName>
    <definedName name="wrn.Data_Contact." localSheetId="15"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 localSheetId="30" hidden="1">{"Control_DataContact",#N/A,FALSE,"Control"}</definedName>
    <definedName name="wrn.Data_Contact." localSheetId="31" hidden="1">{"Control_DataContact",#N/A,FALSE,"Control"}</definedName>
    <definedName name="wrn.Data_Contact."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21" hidden="1">{"Control_DataContact",#N/A,FALSE,"Control"}</definedName>
    <definedName name="wrn.Data_Contact._1" localSheetId="22" hidden="1">{"Control_DataContact",#N/A,FALSE,"Control"}</definedName>
    <definedName name="wrn.Data_Contact._1" localSheetId="23" hidden="1">{"Control_DataContact",#N/A,FALSE,"Control"}</definedName>
    <definedName name="wrn.Data_Contact._1" localSheetId="2" hidden="1">{"Control_DataContact",#N/A,FALSE,"Control"}</definedName>
    <definedName name="wrn.Data_Contact._1" localSheetId="16" hidden="1">{"Control_DataContact",#N/A,FALSE,"Control"}</definedName>
    <definedName name="wrn.Data_Contact._1" localSheetId="3" hidden="1">{"Control_DataContact",#N/A,FALSE,"Control"}</definedName>
    <definedName name="wrn.Data_Contact._1" localSheetId="4" hidden="1">{"Control_DataContact",#N/A,FALSE,"Control"}</definedName>
    <definedName name="wrn.Data_Contact._1" localSheetId="7" hidden="1">{"Control_DataContact",#N/A,FALSE,"Control"}</definedName>
    <definedName name="wrn.Data_Contact._1" localSheetId="9" hidden="1">{"Control_DataContact",#N/A,FALSE,"Control"}</definedName>
    <definedName name="wrn.Data_Contact._1" localSheetId="13" hidden="1">{"Control_DataContact",#N/A,FALSE,"Control"}</definedName>
    <definedName name="wrn.Data_Contact._1" localSheetId="15"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Data_Contact._1" localSheetId="30" hidden="1">{"Control_DataContact",#N/A,FALSE,"Control"}</definedName>
    <definedName name="wrn.Data_Contact._1" localSheetId="31" hidden="1">{"Control_DataContact",#N/A,FALSE,"Control"}</definedName>
    <definedName name="wrn.Data_Contact._1" hidden="1">{"Control_DataContact",#N/A,FALSE,"Control"}</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2" hidden="1">{"Est_Pg1",#N/A,FALSE,"Estimate2003";"Est_Pg2",#N/A,FALSE,"Estimate2003";"Est_Pg3",#N/A,FALSE,"Estimate2003";"Escalation,",#N/A,FALSE,"Escalation"}</definedName>
    <definedName name="wrn.Est_2003." localSheetId="23" hidden="1">{"Est_Pg1",#N/A,FALSE,"Estimate2003";"Est_Pg2",#N/A,FALSE,"Estimate2003";"Est_Pg3",#N/A,FALSE,"Estimate2003";"Escalation,",#N/A,FALSE,"Escalation"}</definedName>
    <definedName name="wrn.Est_2003." localSheetId="2"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3"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7" hidden="1">{"Est_Pg1",#N/A,FALSE,"Estimate2003";"Est_Pg2",#N/A,FALSE,"Estimate2003";"Est_Pg3",#N/A,FALSE,"Estimate2003";"Escalation,",#N/A,FALSE,"Escalation"}</definedName>
    <definedName name="wrn.Est_2003." localSheetId="9" hidden="1">{"Est_Pg1",#N/A,FALSE,"Estimate2003";"Est_Pg2",#N/A,FALSE,"Estimate2003";"Est_Pg3",#N/A,FALSE,"Estimate2003";"Escalation,",#N/A,FALSE,"Escalation"}</definedName>
    <definedName name="wrn.Est_2003." localSheetId="13" hidden="1">{"Est_Pg1",#N/A,FALSE,"Estimate2003";"Est_Pg2",#N/A,FALSE,"Estimate2003";"Est_Pg3",#N/A,FALSE,"Estimate2003";"Escalation,",#N/A,FALSE,"Escalation"}</definedName>
    <definedName name="wrn.Est_2003." localSheetId="15"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 localSheetId="30" hidden="1">{"Est_Pg1",#N/A,FALSE,"Estimate2003";"Est_Pg2",#N/A,FALSE,"Estimate2003";"Est_Pg3",#N/A,FALSE,"Estimate2003";"Escalation,",#N/A,FALSE,"Escalation"}</definedName>
    <definedName name="wrn.Est_2003." localSheetId="31"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2" hidden="1">{"Est_Pg1",#N/A,FALSE,"Estimate2003";"Est_Pg2",#N/A,FALSE,"Estimate2003";"Est_Pg3",#N/A,FALSE,"Estimate2003";"Escalation,",#N/A,FALSE,"Escalation"}</definedName>
    <definedName name="wrn.Est_2003._1" localSheetId="23" hidden="1">{"Est_Pg1",#N/A,FALSE,"Estimate2003";"Est_Pg2",#N/A,FALSE,"Estimate2003";"Est_Pg3",#N/A,FALSE,"Estimate2003";"Escalation,",#N/A,FALSE,"Escalation"}</definedName>
    <definedName name="wrn.Est_2003._1" localSheetId="2"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3"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7" hidden="1">{"Est_Pg1",#N/A,FALSE,"Estimate2003";"Est_Pg2",#N/A,FALSE,"Estimate2003";"Est_Pg3",#N/A,FALSE,"Estimate2003";"Escalation,",#N/A,FALSE,"Escalation"}</definedName>
    <definedName name="wrn.Est_2003._1" localSheetId="9" hidden="1">{"Est_Pg1",#N/A,FALSE,"Estimate2003";"Est_Pg2",#N/A,FALSE,"Estimate2003";"Est_Pg3",#N/A,FALSE,"Estimate2003";"Escalation,",#N/A,FALSE,"Escalation"}</definedName>
    <definedName name="wrn.Est_2003._1" localSheetId="13"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Est_2003._1" localSheetId="30" hidden="1">{"Est_Pg1",#N/A,FALSE,"Estimate2003";"Est_Pg2",#N/A,FALSE,"Estimate2003";"Est_Pg3",#N/A,FALSE,"Estimate2003";"Escalation,",#N/A,FALSE,"Escalation"}</definedName>
    <definedName name="wrn.Est_2003._1" localSheetId="31"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21" hidden="1">{"b1",#N/A,TRUE,"B-1";"b2",#N/A,TRUE,"B-2";"b3",#N/A,TRUE,"B-3";"b4",#N/A,TRUE,"B-4";"b5",#N/A,TRUE,"B-5"}</definedName>
    <definedName name="wrn.fermie." localSheetId="22" hidden="1">{"b1",#N/A,TRUE,"B-1";"b2",#N/A,TRUE,"B-2";"b3",#N/A,TRUE,"B-3";"b4",#N/A,TRUE,"B-4";"b5",#N/A,TRUE,"B-5"}</definedName>
    <definedName name="wrn.fermie." localSheetId="23" hidden="1">{"b1",#N/A,TRUE,"B-1";"b2",#N/A,TRUE,"B-2";"b3",#N/A,TRUE,"B-3";"b4",#N/A,TRUE,"B-4";"b5",#N/A,TRUE,"B-5"}</definedName>
    <definedName name="wrn.fermie." localSheetId="2" hidden="1">{"b1",#N/A,TRUE,"B-1";"b2",#N/A,TRUE,"B-2";"b3",#N/A,TRUE,"B-3";"b4",#N/A,TRUE,"B-4";"b5",#N/A,TRUE,"B-5"}</definedName>
    <definedName name="wrn.fermie." localSheetId="16" hidden="1">{"b1",#N/A,TRUE,"B-1";"b2",#N/A,TRUE,"B-2";"b3",#N/A,TRUE,"B-3";"b4",#N/A,TRUE,"B-4";"b5",#N/A,TRUE,"B-5"}</definedName>
    <definedName name="wrn.fermie." localSheetId="3" hidden="1">{"b1",#N/A,TRUE,"B-1";"b2",#N/A,TRUE,"B-2";"b3",#N/A,TRUE,"B-3";"b4",#N/A,TRUE,"B-4";"b5",#N/A,TRUE,"B-5"}</definedName>
    <definedName name="wrn.fermie." localSheetId="4" hidden="1">{"b1",#N/A,TRUE,"B-1";"b2",#N/A,TRUE,"B-2";"b3",#N/A,TRUE,"B-3";"b4",#N/A,TRUE,"B-4";"b5",#N/A,TRUE,"B-5"}</definedName>
    <definedName name="wrn.fermie." localSheetId="7" hidden="1">{"b1",#N/A,TRUE,"B-1";"b2",#N/A,TRUE,"B-2";"b3",#N/A,TRUE,"B-3";"b4",#N/A,TRUE,"B-4";"b5",#N/A,TRUE,"B-5"}</definedName>
    <definedName name="wrn.fermie." localSheetId="9" hidden="1">{"b1",#N/A,TRUE,"B-1";"b2",#N/A,TRUE,"B-2";"b3",#N/A,TRUE,"B-3";"b4",#N/A,TRUE,"B-4";"b5",#N/A,TRUE,"B-5"}</definedName>
    <definedName name="wrn.fermie." localSheetId="13" hidden="1">{"b1",#N/A,TRUE,"B-1";"b2",#N/A,TRUE,"B-2";"b3",#N/A,TRUE,"B-3";"b4",#N/A,TRUE,"B-4";"b5",#N/A,TRUE,"B-5"}</definedName>
    <definedName name="wrn.fermie." localSheetId="15"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ermie." localSheetId="30" hidden="1">{"b1",#N/A,TRUE,"B-1";"b2",#N/A,TRUE,"B-2";"b3",#N/A,TRUE,"B-3";"b4",#N/A,TRUE,"B-4";"b5",#N/A,TRUE,"B-5"}</definedName>
    <definedName name="wrn.fermie." localSheetId="31" hidden="1">{"b1",#N/A,TRUE,"B-1";"b2",#N/A,TRUE,"B-2";"b3",#N/A,TRUE,"B-3";"b4",#N/A,TRUE,"B-4";"b5",#N/A,TRUE,"B-5"}</definedName>
    <definedName name="wrn.fermie." hidden="1">{"b1",#N/A,TRUE,"B-1";"b2",#N/A,TRUE,"B-2";"b3",#N/A,TRUE,"B-3";"b4",#N/A,TRUE,"B-4";"b5",#N/A,TRUE,"B-5"}</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21" hidden="1">{#N/A,#N/A,FALSE,"94 FTE";#N/A,#N/A,FALSE,"95 FTE";#N/A,#N/A,FALSE,"96 FTE"}</definedName>
    <definedName name="wrn.FTEs." localSheetId="22" hidden="1">{#N/A,#N/A,FALSE,"94 FTE";#N/A,#N/A,FALSE,"95 FTE";#N/A,#N/A,FALSE,"96 FTE"}</definedName>
    <definedName name="wrn.FTEs." localSheetId="23" hidden="1">{#N/A,#N/A,FALSE,"94 FTE";#N/A,#N/A,FALSE,"95 FTE";#N/A,#N/A,FALSE,"96 FTE"}</definedName>
    <definedName name="wrn.FTEs." localSheetId="2" hidden="1">{#N/A,#N/A,FALSE,"94 FTE";#N/A,#N/A,FALSE,"95 FTE";#N/A,#N/A,FALSE,"96 FTE"}</definedName>
    <definedName name="wrn.FTEs." localSheetId="16" hidden="1">{#N/A,#N/A,FALSE,"94 FTE";#N/A,#N/A,FALSE,"95 FTE";#N/A,#N/A,FALSE,"96 FTE"}</definedName>
    <definedName name="wrn.FTEs." localSheetId="3" hidden="1">{#N/A,#N/A,FALSE,"94 FTE";#N/A,#N/A,FALSE,"95 FTE";#N/A,#N/A,FALSE,"96 FTE"}</definedName>
    <definedName name="wrn.FTEs." localSheetId="4" hidden="1">{#N/A,#N/A,FALSE,"94 FTE";#N/A,#N/A,FALSE,"95 FTE";#N/A,#N/A,FALSE,"96 FTE"}</definedName>
    <definedName name="wrn.FTEs." localSheetId="7" hidden="1">{#N/A,#N/A,FALSE,"94 FTE";#N/A,#N/A,FALSE,"95 FTE";#N/A,#N/A,FALSE,"96 FTE"}</definedName>
    <definedName name="wrn.FTEs." localSheetId="9" hidden="1">{#N/A,#N/A,FALSE,"94 FTE";#N/A,#N/A,FALSE,"95 FTE";#N/A,#N/A,FALSE,"96 FTE"}</definedName>
    <definedName name="wrn.FTEs." localSheetId="13" hidden="1">{#N/A,#N/A,FALSE,"94 FTE";#N/A,#N/A,FALSE,"95 FTE";#N/A,#N/A,FALSE,"96 FTE"}</definedName>
    <definedName name="wrn.FTEs." localSheetId="15"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FTEs." localSheetId="30" hidden="1">{#N/A,#N/A,FALSE,"94 FTE";#N/A,#N/A,FALSE,"95 FTE";#N/A,#N/A,FALSE,"96 FTE"}</definedName>
    <definedName name="wrn.FTEs." localSheetId="31" hidden="1">{#N/A,#N/A,FALSE,"94 FTE";#N/A,#N/A,FALSE,"95 FTE";#N/A,#N/A,FALSE,"96 FTE"}</definedName>
    <definedName name="wrn.FTEs." hidden="1">{#N/A,#N/A,FALSE,"94 FTE";#N/A,#N/A,FALSE,"95 FTE";#N/A,#N/A,FALSE,"96 FTE"}</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21" hidden="1">{#N/A,#N/A,FALSE,"A"}</definedName>
    <definedName name="wrn.input." localSheetId="22" hidden="1">{#N/A,#N/A,FALSE,"A"}</definedName>
    <definedName name="wrn.input." localSheetId="23" hidden="1">{#N/A,#N/A,FALSE,"A"}</definedName>
    <definedName name="wrn.input." localSheetId="2" hidden="1">{#N/A,#N/A,FALSE,"A"}</definedName>
    <definedName name="wrn.input." localSheetId="16" hidden="1">{#N/A,#N/A,FALSE,"A"}</definedName>
    <definedName name="wrn.input." localSheetId="3" hidden="1">{#N/A,#N/A,FALSE,"A"}</definedName>
    <definedName name="wrn.input." localSheetId="4" hidden="1">{#N/A,#N/A,FALSE,"A"}</definedName>
    <definedName name="wrn.input." localSheetId="7" hidden="1">{#N/A,#N/A,FALSE,"A"}</definedName>
    <definedName name="wrn.input." localSheetId="9" hidden="1">{#N/A,#N/A,FALSE,"A"}</definedName>
    <definedName name="wrn.input." localSheetId="13" hidden="1">{#N/A,#N/A,FALSE,"A"}</definedName>
    <definedName name="wrn.input." localSheetId="15"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 localSheetId="30" hidden="1">{#N/A,#N/A,FALSE,"A"}</definedName>
    <definedName name="wrn.input." localSheetId="31" hidden="1">{#N/A,#N/A,FALSE,"A"}</definedName>
    <definedName name="wrn.input." hidden="1">{#N/A,#N/A,FALSE,"A"}</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21" hidden="1">{"[Cost of Service] COS Inputs Sch 1",#N/A,FALSE,"Cost of Service Model"}</definedName>
    <definedName name="wrn.Inputs." localSheetId="22" hidden="1">{"[Cost of Service] COS Inputs Sch 1",#N/A,FALSE,"Cost of Service Model"}</definedName>
    <definedName name="wrn.Inputs." localSheetId="23" hidden="1">{"[Cost of Service] COS Inputs Sch 1",#N/A,FALSE,"Cost of Service Model"}</definedName>
    <definedName name="wrn.Inputs." localSheetId="2" hidden="1">{"[Cost of Service] COS Inputs Sch 1",#N/A,FALSE,"Cost of Service Model"}</definedName>
    <definedName name="wrn.Inputs." localSheetId="16" hidden="1">{"[Cost of Service] COS Inputs Sch 1",#N/A,FALSE,"Cost of Service Model"}</definedName>
    <definedName name="wrn.Inputs." localSheetId="3" hidden="1">{"[Cost of Service] COS Inputs Sch 1",#N/A,FALSE,"Cost of Service Model"}</definedName>
    <definedName name="wrn.Inputs." localSheetId="4" hidden="1">{"[Cost of Service] COS Inputs Sch 1",#N/A,FALSE,"Cost of Service Model"}</definedName>
    <definedName name="wrn.Inputs." localSheetId="7" hidden="1">{"[Cost of Service] COS Inputs Sch 1",#N/A,FALSE,"Cost of Service Model"}</definedName>
    <definedName name="wrn.Inputs." localSheetId="9" hidden="1">{"[Cost of Service] COS Inputs Sch 1",#N/A,FALSE,"Cost of Service Model"}</definedName>
    <definedName name="wrn.Inputs." localSheetId="13" hidden="1">{"[Cost of Service] COS Inputs Sch 1",#N/A,FALSE,"Cost of Service Model"}</definedName>
    <definedName name="wrn.Inputs." localSheetId="15"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Inputs." localSheetId="30" hidden="1">{"[Cost of Service] COS Inputs Sch 1",#N/A,FALSE,"Cost of Service Model"}</definedName>
    <definedName name="wrn.Inputs." localSheetId="31" hidden="1">{"[Cost of Service] COS Inputs Sch 1",#N/A,FALSE,"Cost of Service Model"}</definedName>
    <definedName name="wrn.Inputs." hidden="1">{"[Cost of Service] COS Inputs Sch 1",#N/A,FALSE,"Cost of Service Model"}</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21" hidden="1">{"2002Frcst","06Month",FALSE,"Frcst Format 2002"}</definedName>
    <definedName name="wrn.June2002." localSheetId="22" hidden="1">{"2002Frcst","06Month",FALSE,"Frcst Format 2002"}</definedName>
    <definedName name="wrn.June2002." localSheetId="23" hidden="1">{"2002Frcst","06Month",FALSE,"Frcst Format 2002"}</definedName>
    <definedName name="wrn.June2002." localSheetId="2" hidden="1">{"2002Frcst","06Month",FALSE,"Frcst Format 2002"}</definedName>
    <definedName name="wrn.June2002." localSheetId="16" hidden="1">{"2002Frcst","06Month",FALSE,"Frcst Format 2002"}</definedName>
    <definedName name="wrn.June2002." localSheetId="3" hidden="1">{"2002Frcst","06Month",FALSE,"Frcst Format 2002"}</definedName>
    <definedName name="wrn.June2002." localSheetId="4" hidden="1">{"2002Frcst","06Month",FALSE,"Frcst Format 2002"}</definedName>
    <definedName name="wrn.June2002." localSheetId="7" hidden="1">{"2002Frcst","06Month",FALSE,"Frcst Format 2002"}</definedName>
    <definedName name="wrn.June2002." localSheetId="9" hidden="1">{"2002Frcst","06Month",FALSE,"Frcst Format 2002"}</definedName>
    <definedName name="wrn.June2002." localSheetId="13" hidden="1">{"2002Frcst","06Month",FALSE,"Frcst Format 2002"}</definedName>
    <definedName name="wrn.June2002." localSheetId="15"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une2002." localSheetId="30" hidden="1">{"2002Frcst","06Month",FALSE,"Frcst Format 2002"}</definedName>
    <definedName name="wrn.June2002." localSheetId="31" hidden="1">{"2002Frcst","06Month",FALSE,"Frcst Format 2002"}</definedName>
    <definedName name="wrn.June2002." hidden="1">{"2002Frcst","06Month",FALSE,"Frcst Format 2002"}</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21" hidden="1">{#N/A,#N/A,FALSE,"202";#N/A,#N/A,FALSE,"203";#N/A,#N/A,FALSE,"204";#N/A,#N/A,FALSE,"205";#N/A,#N/A,FALSE,"205A"}</definedName>
    <definedName name="wrn.JVREPORT." localSheetId="22" hidden="1">{#N/A,#N/A,FALSE,"202";#N/A,#N/A,FALSE,"203";#N/A,#N/A,FALSE,"204";#N/A,#N/A,FALSE,"205";#N/A,#N/A,FALSE,"205A"}</definedName>
    <definedName name="wrn.JVREPORT." localSheetId="23" hidden="1">{#N/A,#N/A,FALSE,"202";#N/A,#N/A,FALSE,"203";#N/A,#N/A,FALSE,"204";#N/A,#N/A,FALSE,"205";#N/A,#N/A,FALSE,"205A"}</definedName>
    <definedName name="wrn.JVREPORT." localSheetId="2" hidden="1">{#N/A,#N/A,FALSE,"202";#N/A,#N/A,FALSE,"203";#N/A,#N/A,FALSE,"204";#N/A,#N/A,FALSE,"205";#N/A,#N/A,FALSE,"205A"}</definedName>
    <definedName name="wrn.JVREPORT." localSheetId="16" hidden="1">{#N/A,#N/A,FALSE,"202";#N/A,#N/A,FALSE,"203";#N/A,#N/A,FALSE,"204";#N/A,#N/A,FALSE,"205";#N/A,#N/A,FALSE,"205A"}</definedName>
    <definedName name="wrn.JVREPORT." localSheetId="3" hidden="1">{#N/A,#N/A,FALSE,"202";#N/A,#N/A,FALSE,"203";#N/A,#N/A,FALSE,"204";#N/A,#N/A,FALSE,"205";#N/A,#N/A,FALSE,"205A"}</definedName>
    <definedName name="wrn.JVREPORT." localSheetId="4" hidden="1">{#N/A,#N/A,FALSE,"202";#N/A,#N/A,FALSE,"203";#N/A,#N/A,FALSE,"204";#N/A,#N/A,FALSE,"205";#N/A,#N/A,FALSE,"205A"}</definedName>
    <definedName name="wrn.JVREPORT." localSheetId="7" hidden="1">{#N/A,#N/A,FALSE,"202";#N/A,#N/A,FALSE,"203";#N/A,#N/A,FALSE,"204";#N/A,#N/A,FALSE,"205";#N/A,#N/A,FALSE,"205A"}</definedName>
    <definedName name="wrn.JVREPORT." localSheetId="9" hidden="1">{#N/A,#N/A,FALSE,"202";#N/A,#N/A,FALSE,"203";#N/A,#N/A,FALSE,"204";#N/A,#N/A,FALSE,"205";#N/A,#N/A,FALSE,"205A"}</definedName>
    <definedName name="wrn.JVREPORT." localSheetId="13" hidden="1">{#N/A,#N/A,FALSE,"202";#N/A,#N/A,FALSE,"203";#N/A,#N/A,FALSE,"204";#N/A,#N/A,FALSE,"205";#N/A,#N/A,FALSE,"205A"}</definedName>
    <definedName name="wrn.JVREPORT." localSheetId="15"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JVREPORT." localSheetId="30" hidden="1">{#N/A,#N/A,FALSE,"202";#N/A,#N/A,FALSE,"203";#N/A,#N/A,FALSE,"204";#N/A,#N/A,FALSE,"205";#N/A,#N/A,FALSE,"205A"}</definedName>
    <definedName name="wrn.JVREPORT." localSheetId="31" hidden="1">{#N/A,#N/A,FALSE,"202";#N/A,#N/A,FALSE,"203";#N/A,#N/A,FALSE,"204";#N/A,#N/A,FALSE,"205";#N/A,#N/A,FALSE,"205A"}</definedName>
    <definedName name="wrn.JVREPORT." hidden="1">{#N/A,#N/A,FALSE,"202";#N/A,#N/A,FALSE,"203";#N/A,#N/A,FALSE,"204";#N/A,#N/A,FALSE,"205";#N/A,#N/A,FALSE,"205A"}</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21" hidden="1">{"2002Frcst","05Month",FALSE,"Frcst Format 2002"}</definedName>
    <definedName name="wrn.May2002." localSheetId="22" hidden="1">{"2002Frcst","05Month",FALSE,"Frcst Format 2002"}</definedName>
    <definedName name="wrn.May2002." localSheetId="23" hidden="1">{"2002Frcst","05Month",FALSE,"Frcst Format 2002"}</definedName>
    <definedName name="wrn.May2002." localSheetId="2" hidden="1">{"2002Frcst","05Month",FALSE,"Frcst Format 2002"}</definedName>
    <definedName name="wrn.May2002." localSheetId="16" hidden="1">{"2002Frcst","05Month",FALSE,"Frcst Format 2002"}</definedName>
    <definedName name="wrn.May2002." localSheetId="3" hidden="1">{"2002Frcst","05Month",FALSE,"Frcst Format 2002"}</definedName>
    <definedName name="wrn.May2002." localSheetId="4" hidden="1">{"2002Frcst","05Month",FALSE,"Frcst Format 2002"}</definedName>
    <definedName name="wrn.May2002." localSheetId="7" hidden="1">{"2002Frcst","05Month",FALSE,"Frcst Format 2002"}</definedName>
    <definedName name="wrn.May2002." localSheetId="9" hidden="1">{"2002Frcst","05Month",FALSE,"Frcst Format 2002"}</definedName>
    <definedName name="wrn.May2002." localSheetId="13" hidden="1">{"2002Frcst","05Month",FALSE,"Frcst Format 2002"}</definedName>
    <definedName name="wrn.May2002." localSheetId="15"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ay2002." localSheetId="30" hidden="1">{"2002Frcst","05Month",FALSE,"Frcst Format 2002"}</definedName>
    <definedName name="wrn.May2002." localSheetId="31" hidden="1">{"2002Frcst","05Month",FALSE,"Frcst Format 2002"}</definedName>
    <definedName name="wrn.May2002." hidden="1">{"2002Frcst","05Month",FALSE,"Frcst Format 2002"}</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21" hidden="1">{"Equipment",#N/A,FALSE,"A";"Summary",#N/A,FALSE,"B"}</definedName>
    <definedName name="wrn.My._.estimate._.report." localSheetId="22" hidden="1">{"Equipment",#N/A,FALSE,"A";"Summary",#N/A,FALSE,"B"}</definedName>
    <definedName name="wrn.My._.estimate._.report." localSheetId="23" hidden="1">{"Equipment",#N/A,FALSE,"A";"Summary",#N/A,FALSE,"B"}</definedName>
    <definedName name="wrn.My._.estimate._.report." localSheetId="2" hidden="1">{"Equipment",#N/A,FALSE,"A";"Summary",#N/A,FALSE,"B"}</definedName>
    <definedName name="wrn.My._.estimate._.report." localSheetId="16" hidden="1">{"Equipment",#N/A,FALSE,"A";"Summary",#N/A,FALSE,"B"}</definedName>
    <definedName name="wrn.My._.estimate._.report." localSheetId="3" hidden="1">{"Equipment",#N/A,FALSE,"A";"Summary",#N/A,FALSE,"B"}</definedName>
    <definedName name="wrn.My._.estimate._.report." localSheetId="4" hidden="1">{"Equipment",#N/A,FALSE,"A";"Summary",#N/A,FALSE,"B"}</definedName>
    <definedName name="wrn.My._.estimate._.report." localSheetId="7" hidden="1">{"Equipment",#N/A,FALSE,"A";"Summary",#N/A,FALSE,"B"}</definedName>
    <definedName name="wrn.My._.estimate._.report." localSheetId="9" hidden="1">{"Equipment",#N/A,FALSE,"A";"Summary",#N/A,FALSE,"B"}</definedName>
    <definedName name="wrn.My._.estimate._.report." localSheetId="13" hidden="1">{"Equipment",#N/A,FALSE,"A";"Summary",#N/A,FALSE,"B"}</definedName>
    <definedName name="wrn.My._.estimate._.report." localSheetId="15"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_.estimate._.report." localSheetId="30" hidden="1">{"Equipment",#N/A,FALSE,"A";"Summary",#N/A,FALSE,"B"}</definedName>
    <definedName name="wrn.My._.estimate._.report." localSheetId="31" hidden="1">{"Equipment",#N/A,FALSE,"A";"Summary",#N/A,FALSE,"B"}</definedName>
    <definedName name="wrn.My._.estimate._.report." hidden="1">{"Equipment",#N/A,FALSE,"A";"Summary",#N/A,FALSE,"B"}</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21" hidden="1">{"Alberta",#N/A,FALSE,"Pivot Data";#N/A,#N/A,FALSE,"Pivot Data";"HiddenColumns",#N/A,FALSE,"Pivot Data"}</definedName>
    <definedName name="wrn.MyTestReport." localSheetId="22" hidden="1">{"Alberta",#N/A,FALSE,"Pivot Data";#N/A,#N/A,FALSE,"Pivot Data";"HiddenColumns",#N/A,FALSE,"Pivot Data"}</definedName>
    <definedName name="wrn.MyTestReport." localSheetId="23" hidden="1">{"Alberta",#N/A,FALSE,"Pivot Data";#N/A,#N/A,FALSE,"Pivot Data";"HiddenColumns",#N/A,FALSE,"Pivot Data"}</definedName>
    <definedName name="wrn.MyTestReport." localSheetId="2" hidden="1">{"Alberta",#N/A,FALSE,"Pivot Data";#N/A,#N/A,FALSE,"Pivot Data";"HiddenColumns",#N/A,FALSE,"Pivot Data"}</definedName>
    <definedName name="wrn.MyTestReport." localSheetId="16" hidden="1">{"Alberta",#N/A,FALSE,"Pivot Data";#N/A,#N/A,FALSE,"Pivot Data";"HiddenColumns",#N/A,FALSE,"Pivot Data"}</definedName>
    <definedName name="wrn.MyTestReport." localSheetId="3" hidden="1">{"Alberta",#N/A,FALSE,"Pivot Data";#N/A,#N/A,FALSE,"Pivot Data";"HiddenColumns",#N/A,FALSE,"Pivot Data"}</definedName>
    <definedName name="wrn.MyTestReport." localSheetId="4" hidden="1">{"Alberta",#N/A,FALSE,"Pivot Data";#N/A,#N/A,FALSE,"Pivot Data";"HiddenColumns",#N/A,FALSE,"Pivot Data"}</definedName>
    <definedName name="wrn.MyTestReport." localSheetId="7" hidden="1">{"Alberta",#N/A,FALSE,"Pivot Data";#N/A,#N/A,FALSE,"Pivot Data";"HiddenColumns",#N/A,FALSE,"Pivot Data"}</definedName>
    <definedName name="wrn.MyTestReport." localSheetId="9" hidden="1">{"Alberta",#N/A,FALSE,"Pivot Data";#N/A,#N/A,FALSE,"Pivot Data";"HiddenColumns",#N/A,FALSE,"Pivot Data"}</definedName>
    <definedName name="wrn.MyTestReport." localSheetId="13" hidden="1">{"Alberta",#N/A,FALSE,"Pivot Data";#N/A,#N/A,FALSE,"Pivot Data";"HiddenColumns",#N/A,FALSE,"Pivot Data"}</definedName>
    <definedName name="wrn.MyTestReport." localSheetId="15"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MyTestReport." localSheetId="30" hidden="1">{"Alberta",#N/A,FALSE,"Pivot Data";#N/A,#N/A,FALSE,"Pivot Data";"HiddenColumns",#N/A,FALSE,"Pivot Data"}</definedName>
    <definedName name="wrn.MyTestReport." localSheetId="31" hidden="1">{"Alberta",#N/A,FALSE,"Pivot Data";#N/A,#N/A,FALSE,"Pivot Data";"HiddenColumns",#N/A,FALSE,"Pivot Data"}</definedName>
    <definedName name="wrn.MyTestReport." hidden="1">{"Alberta",#N/A,FALSE,"Pivot Data";#N/A,#N/A,FALSE,"Pivot Data";"HiddenColumns",#N/A,FALSE,"Pivot Data"}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21" hidden="1">{"Overhauls Calculations",#N/A,FALSE,"PROFORMA"}</definedName>
    <definedName name="wrn.Overhauls." localSheetId="22" hidden="1">{"Overhauls Calculations",#N/A,FALSE,"PROFORMA"}</definedName>
    <definedName name="wrn.Overhauls." localSheetId="23" hidden="1">{"Overhauls Calculations",#N/A,FALSE,"PROFORMA"}</definedName>
    <definedName name="wrn.Overhauls." localSheetId="2" hidden="1">{"Overhauls Calculations",#N/A,FALSE,"PROFORMA"}</definedName>
    <definedName name="wrn.Overhauls." localSheetId="16" hidden="1">{"Overhauls Calculations",#N/A,FALSE,"PROFORMA"}</definedName>
    <definedName name="wrn.Overhauls." localSheetId="3" hidden="1">{"Overhauls Calculations",#N/A,FALSE,"PROFORMA"}</definedName>
    <definedName name="wrn.Overhauls." localSheetId="4" hidden="1">{"Overhauls Calculations",#N/A,FALSE,"PROFORMA"}</definedName>
    <definedName name="wrn.Overhauls." localSheetId="7" hidden="1">{"Overhauls Calculations",#N/A,FALSE,"PROFORMA"}</definedName>
    <definedName name="wrn.Overhauls." localSheetId="9" hidden="1">{"Overhauls Calculations",#N/A,FALSE,"PROFORMA"}</definedName>
    <definedName name="wrn.Overhauls." localSheetId="13" hidden="1">{"Overhauls Calculations",#N/A,FALSE,"PROFORMA"}</definedName>
    <definedName name="wrn.Overhauls." localSheetId="15"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 localSheetId="30" hidden="1">{"Overhauls Calculations",#N/A,FALSE,"PROFORMA"}</definedName>
    <definedName name="wrn.Overhauls." localSheetId="31" hidden="1">{"Overhauls Calculations",#N/A,FALSE,"PROFORMA"}</definedName>
    <definedName name="wrn.Overhauls."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21" hidden="1">{"Overhauls Calculations",#N/A,FALSE,"PROFORMA"}</definedName>
    <definedName name="wrn.Overhaulsb." localSheetId="22" hidden="1">{"Overhauls Calculations",#N/A,FALSE,"PROFORMA"}</definedName>
    <definedName name="wrn.Overhaulsb." localSheetId="23" hidden="1">{"Overhauls Calculations",#N/A,FALSE,"PROFORMA"}</definedName>
    <definedName name="wrn.Overhaulsb." localSheetId="2" hidden="1">{"Overhauls Calculations",#N/A,FALSE,"PROFORMA"}</definedName>
    <definedName name="wrn.Overhaulsb." localSheetId="16" hidden="1">{"Overhauls Calculations",#N/A,FALSE,"PROFORMA"}</definedName>
    <definedName name="wrn.Overhaulsb." localSheetId="3" hidden="1">{"Overhauls Calculations",#N/A,FALSE,"PROFORMA"}</definedName>
    <definedName name="wrn.Overhaulsb." localSheetId="4" hidden="1">{"Overhauls Calculations",#N/A,FALSE,"PROFORMA"}</definedName>
    <definedName name="wrn.Overhaulsb." localSheetId="7" hidden="1">{"Overhauls Calculations",#N/A,FALSE,"PROFORMA"}</definedName>
    <definedName name="wrn.Overhaulsb." localSheetId="9" hidden="1">{"Overhauls Calculations",#N/A,FALSE,"PROFORMA"}</definedName>
    <definedName name="wrn.Overhaulsb." localSheetId="13" hidden="1">{"Overhauls Calculations",#N/A,FALSE,"PROFORMA"}</definedName>
    <definedName name="wrn.Overhaulsb." localSheetId="15"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Overhaulsb." localSheetId="30" hidden="1">{"Overhauls Calculations",#N/A,FALSE,"PROFORMA"}</definedName>
    <definedName name="wrn.Overhaulsb." localSheetId="31" hidden="1">{"Overhauls Calculations",#N/A,FALSE,"PROFORMA"}</definedName>
    <definedName name="wrn.Overhaulsb." hidden="1">{"Overhauls Calculations",#N/A,FALSE,"PROFORMA"}</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2" hidden="1">{#N/A,#N/A,TRUE,"Recommendation";#N/A,#N/A,TRUE,"Scenarios";#N/A,#N/A,TRUE,"Tax Adjusted WACC";#N/A,#N/A,TRUE,"Summary";#N/A,#N/A,TRUE,"Industrial";#N/A,#N/A,TRUE,"Apodaca &amp; Escobedo";#N/A,#N/A,TRUE,"Guadalupe";#N/A,#N/A,TRUE,"Santa Catarina";#N/A,#N/A,TRUE,"Debt Valuation"}</definedName>
    <definedName name="wrn.Package." localSheetId="23" hidden="1">{#N/A,#N/A,TRUE,"Recommendation";#N/A,#N/A,TRUE,"Scenarios";#N/A,#N/A,TRUE,"Tax Adjusted WACC";#N/A,#N/A,TRUE,"Summary";#N/A,#N/A,TRUE,"Industrial";#N/A,#N/A,TRUE,"Apodaca &amp; Escobedo";#N/A,#N/A,TRUE,"Guadalupe";#N/A,#N/A,TRUE,"Santa Catarina";#N/A,#N/A,TRUE,"Debt Valuation"}</definedName>
    <definedName name="wrn.Package." localSheetId="2"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3"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7" hidden="1">{#N/A,#N/A,TRUE,"Recommendation";#N/A,#N/A,TRUE,"Scenarios";#N/A,#N/A,TRUE,"Tax Adjusted WACC";#N/A,#N/A,TRUE,"Summary";#N/A,#N/A,TRUE,"Industrial";#N/A,#N/A,TRUE,"Apodaca &amp; Escobedo";#N/A,#N/A,TRUE,"Guadalupe";#N/A,#N/A,TRUE,"Santa Catarina";#N/A,#N/A,TRUE,"Debt Valuation"}</definedName>
    <definedName name="wrn.Package." localSheetId="9" hidden="1">{#N/A,#N/A,TRUE,"Recommendation";#N/A,#N/A,TRUE,"Scenarios";#N/A,#N/A,TRUE,"Tax Adjusted WACC";#N/A,#N/A,TRUE,"Summary";#N/A,#N/A,TRUE,"Industrial";#N/A,#N/A,TRUE,"Apodaca &amp; Escobedo";#N/A,#N/A,TRUE,"Guadalupe";#N/A,#N/A,TRUE,"Santa Catarina";#N/A,#N/A,TRUE,"Debt Valuation"}</definedName>
    <definedName name="wrn.Package." localSheetId="13" hidden="1">{#N/A,#N/A,TRUE,"Recommendation";#N/A,#N/A,TRUE,"Scenarios";#N/A,#N/A,TRUE,"Tax Adjusted WACC";#N/A,#N/A,TRUE,"Summary";#N/A,#N/A,TRUE,"Industrial";#N/A,#N/A,TRUE,"Apodaca &amp; Escobedo";#N/A,#N/A,TRUE,"Guadalupe";#N/A,#N/A,TRUE,"Santa Catarina";#N/A,#N/A,TRUE,"Debt Valuation"}</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 localSheetId="30" hidden="1">{#N/A,#N/A,TRUE,"Recommendation";#N/A,#N/A,TRUE,"Scenarios";#N/A,#N/A,TRUE,"Tax Adjusted WACC";#N/A,#N/A,TRUE,"Summary";#N/A,#N/A,TRUE,"Industrial";#N/A,#N/A,TRUE,"Apodaca &amp; Escobedo";#N/A,#N/A,TRUE,"Guadalupe";#N/A,#N/A,TRUE,"Santa Catarina";#N/A,#N/A,TRUE,"Debt Valuation"}</definedName>
    <definedName name="wrn.Package." localSheetId="31"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2" hidden="1">{#N/A,#N/A,TRUE,"Recommendation";#N/A,#N/A,TRUE,"Scenarios";#N/A,#N/A,TRUE,"Tax Adjusted WACC";#N/A,#N/A,TRUE,"Summary";#N/A,#N/A,TRUE,"Industrial";#N/A,#N/A,TRUE,"Apodaca &amp; Escobedo";#N/A,#N/A,TRUE,"Guadalupe";#N/A,#N/A,TRUE,"Santa Catarina";#N/A,#N/A,TRUE,"Debt Valuation"}</definedName>
    <definedName name="wrn.Package2" localSheetId="23" hidden="1">{#N/A,#N/A,TRUE,"Recommendation";#N/A,#N/A,TRUE,"Scenarios";#N/A,#N/A,TRUE,"Tax Adjusted WACC";#N/A,#N/A,TRUE,"Summary";#N/A,#N/A,TRUE,"Industrial";#N/A,#N/A,TRUE,"Apodaca &amp; Escobedo";#N/A,#N/A,TRUE,"Guadalupe";#N/A,#N/A,TRUE,"Santa Catarina";#N/A,#N/A,TRUE,"Debt Valuation"}</definedName>
    <definedName name="wrn.Package2" localSheetId="2"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3"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7" hidden="1">{#N/A,#N/A,TRUE,"Recommendation";#N/A,#N/A,TRUE,"Scenarios";#N/A,#N/A,TRUE,"Tax Adjusted WACC";#N/A,#N/A,TRUE,"Summary";#N/A,#N/A,TRUE,"Industrial";#N/A,#N/A,TRUE,"Apodaca &amp; Escobedo";#N/A,#N/A,TRUE,"Guadalupe";#N/A,#N/A,TRUE,"Santa Catarina";#N/A,#N/A,TRUE,"Debt Valuation"}</definedName>
    <definedName name="wrn.Package2" localSheetId="9" hidden="1">{#N/A,#N/A,TRUE,"Recommendation";#N/A,#N/A,TRUE,"Scenarios";#N/A,#N/A,TRUE,"Tax Adjusted WACC";#N/A,#N/A,TRUE,"Summary";#N/A,#N/A,TRUE,"Industrial";#N/A,#N/A,TRUE,"Apodaca &amp; Escobedo";#N/A,#N/A,TRUE,"Guadalupe";#N/A,#N/A,TRUE,"Santa Catarina";#N/A,#N/A,TRUE,"Debt Valuation"}</definedName>
    <definedName name="wrn.Package2" localSheetId="13"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ackage2" localSheetId="30" hidden="1">{#N/A,#N/A,TRUE,"Recommendation";#N/A,#N/A,TRUE,"Scenarios";#N/A,#N/A,TRUE,"Tax Adjusted WACC";#N/A,#N/A,TRUE,"Summary";#N/A,#N/A,TRUE,"Industrial";#N/A,#N/A,TRUE,"Apodaca &amp; Escobedo";#N/A,#N/A,TRUE,"Guadalupe";#N/A,#N/A,TRUE,"Santa Catarina";#N/A,#N/A,TRUE,"Debt Valuation"}</definedName>
    <definedName name="wrn.Package2" localSheetId="31"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2" hidden="1">{#N/A,#N/A,FALSE,"Workpaper Tables 4-1 &amp; 4-2";#N/A,#N/A,FALSE,"Revenue Allocation Results";#N/A,#N/A,FALSE,"FERC Rev @ PR";#N/A,#N/A,FALSE,"Distribution Revenue Allocation";#N/A,#N/A,FALSE,"Nonallocated Revenues ";#N/A,#N/A,FALSE,"2000mixuse";#N/A,#N/A,FALSE,"MC Revenues- 00 sales, 96 MC's"}</definedName>
    <definedName name="wrn.Print._.Out." localSheetId="23" hidden="1">{#N/A,#N/A,FALSE,"Workpaper Tables 4-1 &amp; 4-2";#N/A,#N/A,FALSE,"Revenue Allocation Results";#N/A,#N/A,FALSE,"FERC Rev @ PR";#N/A,#N/A,FALSE,"Distribution Revenue Allocation";#N/A,#N/A,FALSE,"Nonallocated Revenues ";#N/A,#N/A,FALSE,"2000mixuse";#N/A,#N/A,FALSE,"MC Revenues- 00 sales, 96 MC's"}</definedName>
    <definedName name="wrn.Print._.Out." localSheetId="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3"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localSheetId="9" hidden="1">{#N/A,#N/A,FALSE,"Workpaper Tables 4-1 &amp; 4-2";#N/A,#N/A,FALSE,"Revenue Allocation Results";#N/A,#N/A,FALSE,"FERC Rev @ PR";#N/A,#N/A,FALSE,"Distribution Revenue Allocation";#N/A,#N/A,FALSE,"Nonallocated Revenues ";#N/A,#N/A,FALSE,"2000mixuse";#N/A,#N/A,FALSE,"MC Revenues- 00 sales, 96 MC's"}</definedName>
    <definedName name="wrn.Print._.Out."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Out." localSheetId="30" hidden="1">{#N/A,#N/A,FALSE,"Workpaper Tables 4-1 &amp; 4-2";#N/A,#N/A,FALSE,"Revenue Allocation Results";#N/A,#N/A,FALSE,"FERC Rev @ PR";#N/A,#N/A,FALSE,"Distribution Revenue Allocation";#N/A,#N/A,FALSE,"Nonallocated Revenues ";#N/A,#N/A,FALSE,"2000mixuse";#N/A,#N/A,FALSE,"MC Revenues- 00 sales, 96 MC's"}</definedName>
    <definedName name="wrn.Print._.Out." localSheetId="31"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2" hidden="1">{"by_month",#N/A,TRUE,"template";"Destec_month",#N/A,TRUE,"template";"by_quarter",#N/A,TRUE,"template";"destec_quarter",#N/A,TRUE,"template";"by_year",#N/A,TRUE,"template";"Destec_annual",#N/A,TRUE,"template"}</definedName>
    <definedName name="wrn.Print_earnings_template." localSheetId="23" hidden="1">{"by_month",#N/A,TRUE,"template";"Destec_month",#N/A,TRUE,"template";"by_quarter",#N/A,TRUE,"template";"destec_quarter",#N/A,TRUE,"template";"by_year",#N/A,TRUE,"template";"Destec_annual",#N/A,TRUE,"template"}</definedName>
    <definedName name="wrn.Print_earnings_template." localSheetId="2"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3"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7" hidden="1">{"by_month",#N/A,TRUE,"template";"Destec_month",#N/A,TRUE,"template";"by_quarter",#N/A,TRUE,"template";"destec_quarter",#N/A,TRUE,"template";"by_year",#N/A,TRUE,"template";"Destec_annual",#N/A,TRUE,"template"}</definedName>
    <definedName name="wrn.Print_earnings_template." localSheetId="9" hidden="1">{"by_month",#N/A,TRUE,"template";"Destec_month",#N/A,TRUE,"template";"by_quarter",#N/A,TRUE,"template";"destec_quarter",#N/A,TRUE,"template";"by_year",#N/A,TRUE,"template";"Destec_annual",#N/A,TRUE,"template"}</definedName>
    <definedName name="wrn.Print_earnings_template." localSheetId="13" hidden="1">{"by_month",#N/A,TRUE,"template";"Destec_month",#N/A,TRUE,"template";"by_quarter",#N/A,TRUE,"template";"destec_quarter",#N/A,TRUE,"template";"by_year",#N/A,TRUE,"template";"Destec_annual",#N/A,TRUE,"template"}</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earnings_template." localSheetId="30" hidden="1">{"by_month",#N/A,TRUE,"template";"Destec_month",#N/A,TRUE,"template";"by_quarter",#N/A,TRUE,"template";"destec_quarter",#N/A,TRUE,"template";"by_year",#N/A,TRUE,"template";"Destec_annual",#N/A,TRUE,"template"}</definedName>
    <definedName name="wrn.Print_earnings_template." localSheetId="31"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21" hidden="1">{"Var_page",#N/A,FALSE,"template"}</definedName>
    <definedName name="wrn.Print_Var_Page." localSheetId="22" hidden="1">{"Var_page",#N/A,FALSE,"template"}</definedName>
    <definedName name="wrn.Print_Var_Page." localSheetId="23" hidden="1">{"Var_page",#N/A,FALSE,"template"}</definedName>
    <definedName name="wrn.Print_Var_Page." localSheetId="2" hidden="1">{"Var_page",#N/A,FALSE,"template"}</definedName>
    <definedName name="wrn.Print_Var_Page." localSheetId="16" hidden="1">{"Var_page",#N/A,FALSE,"template"}</definedName>
    <definedName name="wrn.Print_Var_Page." localSheetId="3" hidden="1">{"Var_page",#N/A,FALSE,"template"}</definedName>
    <definedName name="wrn.Print_Var_Page." localSheetId="4" hidden="1">{"Var_page",#N/A,FALSE,"template"}</definedName>
    <definedName name="wrn.Print_Var_Page." localSheetId="7" hidden="1">{"Var_page",#N/A,FALSE,"template"}</definedName>
    <definedName name="wrn.Print_Var_Page." localSheetId="9" hidden="1">{"Var_page",#N/A,FALSE,"template"}</definedName>
    <definedName name="wrn.Print_Var_Page." localSheetId="13" hidden="1">{"Var_page",#N/A,FALSE,"template"}</definedName>
    <definedName name="wrn.Print_Var_Page." localSheetId="15"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_Page." localSheetId="30" hidden="1">{"Var_page",#N/A,FALSE,"template"}</definedName>
    <definedName name="wrn.Print_Var_Page." localSheetId="31" hidden="1">{"Var_page",#N/A,FALSE,"template"}</definedName>
    <definedName name="wrn.Print_Var_Page." hidden="1">{"Var_page",#N/A,FALSE,"template"}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21" hidden="1">{"month_variance",#N/A,FALSE,"template"}</definedName>
    <definedName name="wrn.Print_Variance." localSheetId="22" hidden="1">{"month_variance",#N/A,FALSE,"template"}</definedName>
    <definedName name="wrn.Print_Variance." localSheetId="23" hidden="1">{"month_variance",#N/A,FALSE,"template"}</definedName>
    <definedName name="wrn.Print_Variance." localSheetId="2" hidden="1">{"month_variance",#N/A,FALSE,"template"}</definedName>
    <definedName name="wrn.Print_Variance." localSheetId="16" hidden="1">{"month_variance",#N/A,FALSE,"template"}</definedName>
    <definedName name="wrn.Print_Variance." localSheetId="3" hidden="1">{"month_variance",#N/A,FALSE,"template"}</definedName>
    <definedName name="wrn.Print_Variance." localSheetId="4" hidden="1">{"month_variance",#N/A,FALSE,"template"}</definedName>
    <definedName name="wrn.Print_Variance." localSheetId="7" hidden="1">{"month_variance",#N/A,FALSE,"template"}</definedName>
    <definedName name="wrn.Print_Variance." localSheetId="9" hidden="1">{"month_variance",#N/A,FALSE,"template"}</definedName>
    <definedName name="wrn.Print_Variance." localSheetId="13" hidden="1">{"month_variance",#N/A,FALSE,"template"}</definedName>
    <definedName name="wrn.Print_Variance." localSheetId="15"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 localSheetId="30" hidden="1">{"month_variance",#N/A,FALSE,"template"}</definedName>
    <definedName name="wrn.Print_Variance." localSheetId="31" hidden="1">{"month_variance",#N/A,FALSE,"template"}</definedName>
    <definedName name="wrn.Print_Variance." hidden="1">{"month_variance",#N/A,FALSE,"template"}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21" hidden="1">{"variance_page",#N/A,FALSE,"template"}</definedName>
    <definedName name="wrn.Print_Variance_Page." localSheetId="22" hidden="1">{"variance_page",#N/A,FALSE,"template"}</definedName>
    <definedName name="wrn.Print_Variance_Page." localSheetId="23" hidden="1">{"variance_page",#N/A,FALSE,"template"}</definedName>
    <definedName name="wrn.Print_Variance_Page." localSheetId="2" hidden="1">{"variance_page",#N/A,FALSE,"template"}</definedName>
    <definedName name="wrn.Print_Variance_Page." localSheetId="16" hidden="1">{"variance_page",#N/A,FALSE,"template"}</definedName>
    <definedName name="wrn.Print_Variance_Page." localSheetId="3" hidden="1">{"variance_page",#N/A,FALSE,"template"}</definedName>
    <definedName name="wrn.Print_Variance_Page." localSheetId="4" hidden="1">{"variance_page",#N/A,FALSE,"template"}</definedName>
    <definedName name="wrn.Print_Variance_Page." localSheetId="7" hidden="1">{"variance_page",#N/A,FALSE,"template"}</definedName>
    <definedName name="wrn.Print_Variance_Page." localSheetId="9" hidden="1">{"variance_page",#N/A,FALSE,"template"}</definedName>
    <definedName name="wrn.Print_Variance_Page." localSheetId="13" hidden="1">{"variance_page",#N/A,FALSE,"template"}</definedName>
    <definedName name="wrn.Print_Variance_Page." localSheetId="15"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int_Variance_Page." localSheetId="30" hidden="1">{"variance_page",#N/A,FALSE,"template"}</definedName>
    <definedName name="wrn.Print_Variance_Page." localSheetId="31" hidden="1">{"variance_page",#N/A,FALSE,"template"}</definedName>
    <definedName name="wrn.Print_Variance_Page." hidden="1">{"variance_page",#N/A,FALSE,"template"}</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2" hidden="1">{"ID1",#N/A,FALSE,"IDIQ-I";"id2",#N/A,FALSE,"IDIQ-II";"ID3",#N/A,FALSE,"IDIQ-III";"ID4",#N/A,FALSE,"IDIQ-IV";"id5",#N/A,FALSE,"IDIQ-V";"ID6",#N/A,FALSE,"IDIQ-VI";"DO1a",#N/A,FALSE,"DO-IA";"DO1b",#N/A,FALSE,"DO-IB";"DO1C",#N/A,FALSE,"DO-IC";"DO3",#N/A,FALSE,"DO-III";"DO4",#N/A,FALSE,"DO-IV";"DO5",#N/A,FALSE,"DO-V"}</definedName>
    <definedName name="wrn.PRNREP." localSheetId="23" hidden="1">{"ID1",#N/A,FALSE,"IDIQ-I";"id2",#N/A,FALSE,"IDIQ-II";"ID3",#N/A,FALSE,"IDIQ-III";"ID4",#N/A,FALSE,"IDIQ-IV";"id5",#N/A,FALSE,"IDIQ-V";"ID6",#N/A,FALSE,"IDIQ-VI";"DO1a",#N/A,FALSE,"DO-IA";"DO1b",#N/A,FALSE,"DO-IB";"DO1C",#N/A,FALSE,"DO-IC";"DO3",#N/A,FALSE,"DO-III";"DO4",#N/A,FALSE,"DO-IV";"DO5",#N/A,FALSE,"DO-V"}</definedName>
    <definedName name="wrn.PRNREP." localSheetId="2"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3"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7" hidden="1">{"ID1",#N/A,FALSE,"IDIQ-I";"id2",#N/A,FALSE,"IDIQ-II";"ID3",#N/A,FALSE,"IDIQ-III";"ID4",#N/A,FALSE,"IDIQ-IV";"id5",#N/A,FALSE,"IDIQ-V";"ID6",#N/A,FALSE,"IDIQ-VI";"DO1a",#N/A,FALSE,"DO-IA";"DO1b",#N/A,FALSE,"DO-IB";"DO1C",#N/A,FALSE,"DO-IC";"DO3",#N/A,FALSE,"DO-III";"DO4",#N/A,FALSE,"DO-IV";"DO5",#N/A,FALSE,"DO-V"}</definedName>
    <definedName name="wrn.PRNREP." localSheetId="9" hidden="1">{"ID1",#N/A,FALSE,"IDIQ-I";"id2",#N/A,FALSE,"IDIQ-II";"ID3",#N/A,FALSE,"IDIQ-III";"ID4",#N/A,FALSE,"IDIQ-IV";"id5",#N/A,FALSE,"IDIQ-V";"ID6",#N/A,FALSE,"IDIQ-VI";"DO1a",#N/A,FALSE,"DO-IA";"DO1b",#N/A,FALSE,"DO-IB";"DO1C",#N/A,FALSE,"DO-IC";"DO3",#N/A,FALSE,"DO-III";"DO4",#N/A,FALSE,"DO-IV";"DO5",#N/A,FALSE,"DO-V"}</definedName>
    <definedName name="wrn.PRNREP." localSheetId="13" hidden="1">{"ID1",#N/A,FALSE,"IDIQ-I";"id2",#N/A,FALSE,"IDIQ-II";"ID3",#N/A,FALSE,"IDIQ-III";"ID4",#N/A,FALSE,"IDIQ-IV";"id5",#N/A,FALSE,"IDIQ-V";"ID6",#N/A,FALSE,"IDIQ-VI";"DO1a",#N/A,FALSE,"DO-IA";"DO1b",#N/A,FALSE,"DO-IB";"DO1C",#N/A,FALSE,"DO-IC";"DO3",#N/A,FALSE,"DO-III";"DO4",#N/A,FALSE,"DO-IV";"DO5",#N/A,FALSE,"DO-V"}</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PRNREP." localSheetId="30" hidden="1">{"ID1",#N/A,FALSE,"IDIQ-I";"id2",#N/A,FALSE,"IDIQ-II";"ID3",#N/A,FALSE,"IDIQ-III";"ID4",#N/A,FALSE,"IDIQ-IV";"id5",#N/A,FALSE,"IDIQ-V";"ID6",#N/A,FALSE,"IDIQ-VI";"DO1a",#N/A,FALSE,"DO-IA";"DO1b",#N/A,FALSE,"DO-IB";"DO1C",#N/A,FALSE,"DO-IC";"DO3",#N/A,FALSE,"DO-III";"DO4",#N/A,FALSE,"DO-IV";"DO5",#N/A,FALSE,"DO-V"}</definedName>
    <definedName name="wrn.PRNREP." localSheetId="31"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2" hidden="1">{"ecm",#N/A,FALSE,"CES Inputs";"FINMOD 2",#N/A,FALSE,"CES Inputs";"hillpay",#N/A,FALSE,"CES Inputs";"psc",#N/A,FALSE,"PSC Output";"buyout",#N/A,FALSE,"Buyout";"total",#N/A,FALSE,"FY93-94 Maintenance"}</definedName>
    <definedName name="wrn.rdm." localSheetId="23" hidden="1">{"ecm",#N/A,FALSE,"CES Inputs";"FINMOD 2",#N/A,FALSE,"CES Inputs";"hillpay",#N/A,FALSE,"CES Inputs";"psc",#N/A,FALSE,"PSC Output";"buyout",#N/A,FALSE,"Buyout";"total",#N/A,FALSE,"FY93-94 Maintenance"}</definedName>
    <definedName name="wrn.rdm." localSheetId="2"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3"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7" hidden="1">{"ecm",#N/A,FALSE,"CES Inputs";"FINMOD 2",#N/A,FALSE,"CES Inputs";"hillpay",#N/A,FALSE,"CES Inputs";"psc",#N/A,FALSE,"PSC Output";"buyout",#N/A,FALSE,"Buyout";"total",#N/A,FALSE,"FY93-94 Maintenance"}</definedName>
    <definedName name="wrn.rdm." localSheetId="9" hidden="1">{"ecm",#N/A,FALSE,"CES Inputs";"FINMOD 2",#N/A,FALSE,"CES Inputs";"hillpay",#N/A,FALSE,"CES Inputs";"psc",#N/A,FALSE,"PSC Output";"buyout",#N/A,FALSE,"Buyout";"total",#N/A,FALSE,"FY93-94 Maintenance"}</definedName>
    <definedName name="wrn.rdm." localSheetId="13" hidden="1">{"ecm",#N/A,FALSE,"CES Inputs";"FINMOD 2",#N/A,FALSE,"CES Inputs";"hillpay",#N/A,FALSE,"CES Inputs";"psc",#N/A,FALSE,"PSC Output";"buyout",#N/A,FALSE,"Buyout";"total",#N/A,FALSE,"FY93-94 Maintenance"}</definedName>
    <definedName name="wrn.rdm." localSheetId="15"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 localSheetId="30" hidden="1">{"ecm",#N/A,FALSE,"CES Inputs";"FINMOD 2",#N/A,FALSE,"CES Inputs";"hillpay",#N/A,FALSE,"CES Inputs";"psc",#N/A,FALSE,"PSC Output";"buyout",#N/A,FALSE,"Buyout";"total",#N/A,FALSE,"FY93-94 Maintenance"}</definedName>
    <definedName name="wrn.rdm." localSheetId="31"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2" hidden="1">{"ecm",#N/A,FALSE,"CES Inputs";"finmod",#N/A,FALSE,"CES Inputs";"hillpay",#N/A,FALSE,"CES Inputs";"psc",#N/A,FALSE,"PSC Output";"buyout",#N/A,FALSE,"Buyout";"Other Util Calcs",#N/A,FALSE,"CES Inputs";"Other Utility Calcs 2",#N/A,FALSE,"CES Inputs";"Other Utility Calcs 3",#N/A,FALSE,"CES Inputs"}</definedName>
    <definedName name="wrn.rdm.1" localSheetId="23" hidden="1">{"ecm",#N/A,FALSE,"CES Inputs";"finmod",#N/A,FALSE,"CES Inputs";"hillpay",#N/A,FALSE,"CES Inputs";"psc",#N/A,FALSE,"PSC Output";"buyout",#N/A,FALSE,"Buyout";"Other Util Calcs",#N/A,FALSE,"CES Inputs";"Other Utility Calcs 2",#N/A,FALSE,"CES Inputs";"Other Utility Calcs 3",#N/A,FALSE,"CES Inputs"}</definedName>
    <definedName name="wrn.rdm.1" localSheetId="2"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3"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7" hidden="1">{"ecm",#N/A,FALSE,"CES Inputs";"finmod",#N/A,FALSE,"CES Inputs";"hillpay",#N/A,FALSE,"CES Inputs";"psc",#N/A,FALSE,"PSC Output";"buyout",#N/A,FALSE,"Buyout";"Other Util Calcs",#N/A,FALSE,"CES Inputs";"Other Utility Calcs 2",#N/A,FALSE,"CES Inputs";"Other Utility Calcs 3",#N/A,FALSE,"CES Inputs"}</definedName>
    <definedName name="wrn.rdm.1" localSheetId="9" hidden="1">{"ecm",#N/A,FALSE,"CES Inputs";"finmod",#N/A,FALSE,"CES Inputs";"hillpay",#N/A,FALSE,"CES Inputs";"psc",#N/A,FALSE,"PSC Output";"buyout",#N/A,FALSE,"Buyout";"Other Util Calcs",#N/A,FALSE,"CES Inputs";"Other Utility Calcs 2",#N/A,FALSE,"CES Inputs";"Other Utility Calcs 3",#N/A,FALSE,"CES Inputs"}</definedName>
    <definedName name="wrn.rdm.1" localSheetId="13" hidden="1">{"ecm",#N/A,FALSE,"CES Inputs";"finmod",#N/A,FALSE,"CES Inputs";"hillpay",#N/A,FALSE,"CES Inputs";"psc",#N/A,FALSE,"PSC Output";"buyout",#N/A,FALSE,"Buyout";"Other Util Calcs",#N/A,FALSE,"CES Inputs";"Other Utility Calcs 2",#N/A,FALSE,"CES Inputs";"Other Utility Calcs 3",#N/A,FALSE,"CES Inputs"}</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dm.1" localSheetId="30" hidden="1">{"ecm",#N/A,FALSE,"CES Inputs";"finmod",#N/A,FALSE,"CES Inputs";"hillpay",#N/A,FALSE,"CES Inputs";"psc",#N/A,FALSE,"PSC Output";"buyout",#N/A,FALSE,"Buyout";"Other Util Calcs",#N/A,FALSE,"CES Inputs";"Other Utility Calcs 2",#N/A,FALSE,"CES Inputs";"Other Utility Calcs 3",#N/A,FALSE,"CES Inputs"}</definedName>
    <definedName name="wrn.rdm.1" localSheetId="31"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2" hidden="1">{"Page_1",#N/A,FALSE,"BAD4Q98";"Page_2",#N/A,FALSE,"BAD4Q98";"Page_3",#N/A,FALSE,"BAD4Q98";"Page_4",#N/A,FALSE,"BAD4Q98";"Page_5",#N/A,FALSE,"BAD4Q98";"Page_6",#N/A,FALSE,"BAD4Q98";"Input_1",#N/A,FALSE,"BAD4Q98";"Input_2",#N/A,FALSE,"BAD4Q98"}</definedName>
    <definedName name="wrn.Reserve._.Analysis." localSheetId="23" hidden="1">{"Page_1",#N/A,FALSE,"BAD4Q98";"Page_2",#N/A,FALSE,"BAD4Q98";"Page_3",#N/A,FALSE,"BAD4Q98";"Page_4",#N/A,FALSE,"BAD4Q98";"Page_5",#N/A,FALSE,"BAD4Q98";"Page_6",#N/A,FALSE,"BAD4Q98";"Input_1",#N/A,FALSE,"BAD4Q98";"Input_2",#N/A,FALSE,"BAD4Q98"}</definedName>
    <definedName name="wrn.Reserve._.Analysis." localSheetId="2"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3"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7" hidden="1">{"Page_1",#N/A,FALSE,"BAD4Q98";"Page_2",#N/A,FALSE,"BAD4Q98";"Page_3",#N/A,FALSE,"BAD4Q98";"Page_4",#N/A,FALSE,"BAD4Q98";"Page_5",#N/A,FALSE,"BAD4Q98";"Page_6",#N/A,FALSE,"BAD4Q98";"Input_1",#N/A,FALSE,"BAD4Q98";"Input_2",#N/A,FALSE,"BAD4Q98"}</definedName>
    <definedName name="wrn.Reserve._.Analysis." localSheetId="9" hidden="1">{"Page_1",#N/A,FALSE,"BAD4Q98";"Page_2",#N/A,FALSE,"BAD4Q98";"Page_3",#N/A,FALSE,"BAD4Q98";"Page_4",#N/A,FALSE,"BAD4Q98";"Page_5",#N/A,FALSE,"BAD4Q98";"Page_6",#N/A,FALSE,"BAD4Q98";"Input_1",#N/A,FALSE,"BAD4Q98";"Input_2",#N/A,FALSE,"BAD4Q98"}</definedName>
    <definedName name="wrn.Reserve._.Analysis." localSheetId="13" hidden="1">{"Page_1",#N/A,FALSE,"BAD4Q98";"Page_2",#N/A,FALSE,"BAD4Q98";"Page_3",#N/A,FALSE,"BAD4Q98";"Page_4",#N/A,FALSE,"BAD4Q98";"Page_5",#N/A,FALSE,"BAD4Q98";"Page_6",#N/A,FALSE,"BAD4Q98";"Input_1",#N/A,FALSE,"BAD4Q98";"Input_2",#N/A,FALSE,"BAD4Q98"}</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serve._.Analysis." localSheetId="30" hidden="1">{"Page_1",#N/A,FALSE,"BAD4Q98";"Page_2",#N/A,FALSE,"BAD4Q98";"Page_3",#N/A,FALSE,"BAD4Q98";"Page_4",#N/A,FALSE,"BAD4Q98";"Page_5",#N/A,FALSE,"BAD4Q98";"Page_6",#N/A,FALSE,"BAD4Q98";"Input_1",#N/A,FALSE,"BAD4Q98";"Input_2",#N/A,FALSE,"BAD4Q98"}</definedName>
    <definedName name="wrn.Reserve._.Analysis." localSheetId="31"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2" hidden="1">{#N/A,#N/A,FALSE,"RRQ inputs ";#N/A,#N/A,FALSE,"FERC Rev @ PR";#N/A,#N/A,FALSE,"Distribution Revenue Allocation";#N/A,#N/A,FALSE,"Nonallocated Revenues";#N/A,#N/A,FALSE,"MC Revenues-03 sales, 96 MC's";#N/A,#N/A,FALSE,"FTA"}</definedName>
    <definedName name="wrn.Rev._.Alloc." localSheetId="23" hidden="1">{#N/A,#N/A,FALSE,"RRQ inputs ";#N/A,#N/A,FALSE,"FERC Rev @ PR";#N/A,#N/A,FALSE,"Distribution Revenue Allocation";#N/A,#N/A,FALSE,"Nonallocated Revenues";#N/A,#N/A,FALSE,"MC Revenues-03 sales, 96 MC's";#N/A,#N/A,FALSE,"FTA"}</definedName>
    <definedName name="wrn.Rev._.Alloc." localSheetId="2"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3"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7" hidden="1">{#N/A,#N/A,FALSE,"RRQ inputs ";#N/A,#N/A,FALSE,"FERC Rev @ PR";#N/A,#N/A,FALSE,"Distribution Revenue Allocation";#N/A,#N/A,FALSE,"Nonallocated Revenues";#N/A,#N/A,FALSE,"MC Revenues-03 sales, 96 MC's";#N/A,#N/A,FALSE,"FTA"}</definedName>
    <definedName name="wrn.Rev._.Alloc." localSheetId="9" hidden="1">{#N/A,#N/A,FALSE,"RRQ inputs ";#N/A,#N/A,FALSE,"FERC Rev @ PR";#N/A,#N/A,FALSE,"Distribution Revenue Allocation";#N/A,#N/A,FALSE,"Nonallocated Revenues";#N/A,#N/A,FALSE,"MC Revenues-03 sales, 96 MC's";#N/A,#N/A,FALSE,"FTA"}</definedName>
    <definedName name="wrn.Rev._.Alloc." localSheetId="13" hidden="1">{#N/A,#N/A,FALSE,"RRQ inputs ";#N/A,#N/A,FALSE,"FERC Rev @ PR";#N/A,#N/A,FALSE,"Distribution Revenue Allocation";#N/A,#N/A,FALSE,"Nonallocated Revenues";#N/A,#N/A,FALSE,"MC Revenues-03 sales, 96 MC's";#N/A,#N/A,FALSE,"FTA"}</definedName>
    <definedName name="wrn.Rev._.Alloc." localSheetId="15"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_.Alloc." localSheetId="30" hidden="1">{#N/A,#N/A,FALSE,"RRQ inputs ";#N/A,#N/A,FALSE,"FERC Rev @ PR";#N/A,#N/A,FALSE,"Distribution Revenue Allocation";#N/A,#N/A,FALSE,"Nonallocated Revenues";#N/A,#N/A,FALSE,"MC Revenues-03 sales, 96 MC's";#N/A,#N/A,FALSE,"FTA"}</definedName>
    <definedName name="wrn.Rev._.Alloc." localSheetId="31"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21" hidden="1">{#N/A,#N/A,FALSE,"3 Year Plan";#N/A,#N/A,FALSE,"3 Year Plan"}</definedName>
    <definedName name="wrn.Revenue." localSheetId="22" hidden="1">{#N/A,#N/A,FALSE,"3 Year Plan";#N/A,#N/A,FALSE,"3 Year Plan"}</definedName>
    <definedName name="wrn.Revenue." localSheetId="23" hidden="1">{#N/A,#N/A,FALSE,"3 Year Plan";#N/A,#N/A,FALSE,"3 Year Plan"}</definedName>
    <definedName name="wrn.Revenue." localSheetId="2" hidden="1">{#N/A,#N/A,FALSE,"3 Year Plan";#N/A,#N/A,FALSE,"3 Year Plan"}</definedName>
    <definedName name="wrn.Revenue." localSheetId="16" hidden="1">{#N/A,#N/A,FALSE,"3 Year Plan";#N/A,#N/A,FALSE,"3 Year Plan"}</definedName>
    <definedName name="wrn.Revenue." localSheetId="3" hidden="1">{#N/A,#N/A,FALSE,"3 Year Plan";#N/A,#N/A,FALSE,"3 Year Plan"}</definedName>
    <definedName name="wrn.Revenue." localSheetId="4" hidden="1">{#N/A,#N/A,FALSE,"3 Year Plan";#N/A,#N/A,FALSE,"3 Year Plan"}</definedName>
    <definedName name="wrn.Revenue." localSheetId="7" hidden="1">{#N/A,#N/A,FALSE,"3 Year Plan";#N/A,#N/A,FALSE,"3 Year Plan"}</definedName>
    <definedName name="wrn.Revenue." localSheetId="9" hidden="1">{#N/A,#N/A,FALSE,"3 Year Plan";#N/A,#N/A,FALSE,"3 Year Plan"}</definedName>
    <definedName name="wrn.Revenue." localSheetId="13" hidden="1">{#N/A,#N/A,FALSE,"3 Year Plan";#N/A,#N/A,FALSE,"3 Year Plan"}</definedName>
    <definedName name="wrn.Revenue." localSheetId="15"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evenue." localSheetId="30" hidden="1">{#N/A,#N/A,FALSE,"3 Year Plan";#N/A,#N/A,FALSE,"3 Year Plan"}</definedName>
    <definedName name="wrn.Revenue." localSheetId="31" hidden="1">{#N/A,#N/A,FALSE,"3 Year Plan";#N/A,#N/A,FALSE,"3 Year Plan"}</definedName>
    <definedName name="wrn.Revenue." hidden="1">{#N/A,#N/A,FALSE,"3 Year Plan";#N/A,#N/A,FALSE,"3 Year Plan"}</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2" hidden="1">{#N/A,#N/A,FALSE,"Table Contents";#N/A,#N/A,FALSE,"Summary";#N/A,#N/A,FALSE,"RO2-A";#N/A,#N/A,FALSE,"RO3-A";#N/A,#N/A,FALSE,"RO4-A";#N/A,#N/A,FALSE,"RO5-A";#N/A,#N/A,FALSE,"RO6-A";#N/A,#N/A,FALSE,"RO7-A";#N/A,#N/A,FALSE,"94DC ";#N/A,#N/A,FALSE,"95DC";#N/A,#N/A,FALSE,"96DC"}</definedName>
    <definedName name="wrn.ROTable." localSheetId="23" hidden="1">{#N/A,#N/A,FALSE,"Table Contents";#N/A,#N/A,FALSE,"Summary";#N/A,#N/A,FALSE,"RO2-A";#N/A,#N/A,FALSE,"RO3-A";#N/A,#N/A,FALSE,"RO4-A";#N/A,#N/A,FALSE,"RO5-A";#N/A,#N/A,FALSE,"RO6-A";#N/A,#N/A,FALSE,"RO7-A";#N/A,#N/A,FALSE,"94DC ";#N/A,#N/A,FALSE,"95DC";#N/A,#N/A,FALSE,"96DC"}</definedName>
    <definedName name="wrn.ROTable." localSheetId="2"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3"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7" hidden="1">{#N/A,#N/A,FALSE,"Table Contents";#N/A,#N/A,FALSE,"Summary";#N/A,#N/A,FALSE,"RO2-A";#N/A,#N/A,FALSE,"RO3-A";#N/A,#N/A,FALSE,"RO4-A";#N/A,#N/A,FALSE,"RO5-A";#N/A,#N/A,FALSE,"RO6-A";#N/A,#N/A,FALSE,"RO7-A";#N/A,#N/A,FALSE,"94DC ";#N/A,#N/A,FALSE,"95DC";#N/A,#N/A,FALSE,"96DC"}</definedName>
    <definedName name="wrn.ROTable." localSheetId="9" hidden="1">{#N/A,#N/A,FALSE,"Table Contents";#N/A,#N/A,FALSE,"Summary";#N/A,#N/A,FALSE,"RO2-A";#N/A,#N/A,FALSE,"RO3-A";#N/A,#N/A,FALSE,"RO4-A";#N/A,#N/A,FALSE,"RO5-A";#N/A,#N/A,FALSE,"RO6-A";#N/A,#N/A,FALSE,"RO7-A";#N/A,#N/A,FALSE,"94DC ";#N/A,#N/A,FALSE,"95DC";#N/A,#N/A,FALSE,"96DC"}</definedName>
    <definedName name="wrn.ROTable." localSheetId="13" hidden="1">{#N/A,#N/A,FALSE,"Table Contents";#N/A,#N/A,FALSE,"Summary";#N/A,#N/A,FALSE,"RO2-A";#N/A,#N/A,FALSE,"RO3-A";#N/A,#N/A,FALSE,"RO4-A";#N/A,#N/A,FALSE,"RO5-A";#N/A,#N/A,FALSE,"RO6-A";#N/A,#N/A,FALSE,"RO7-A";#N/A,#N/A,FALSE,"94DC ";#N/A,#N/A,FALSE,"95DC";#N/A,#N/A,FALSE,"96DC"}</definedName>
    <definedName name="wrn.ROTable." localSheetId="15"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OTable." localSheetId="30" hidden="1">{#N/A,#N/A,FALSE,"Table Contents";#N/A,#N/A,FALSE,"Summary";#N/A,#N/A,FALSE,"RO2-A";#N/A,#N/A,FALSE,"RO3-A";#N/A,#N/A,FALSE,"RO4-A";#N/A,#N/A,FALSE,"RO5-A";#N/A,#N/A,FALSE,"RO6-A";#N/A,#N/A,FALSE,"RO7-A";#N/A,#N/A,FALSE,"94DC ";#N/A,#N/A,FALSE,"95DC";#N/A,#N/A,FALSE,"96DC"}</definedName>
    <definedName name="wrn.ROTable." localSheetId="31"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21" hidden="1">{"RPT1",#N/A,FALSE,"OIC650A"}</definedName>
    <definedName name="wrn.RPT1." localSheetId="22" hidden="1">{"RPT1",#N/A,FALSE,"OIC650A"}</definedName>
    <definedName name="wrn.RPT1." localSheetId="23" hidden="1">{"RPT1",#N/A,FALSE,"OIC650A"}</definedName>
    <definedName name="wrn.RPT1." localSheetId="2" hidden="1">{"RPT1",#N/A,FALSE,"OIC650A"}</definedName>
    <definedName name="wrn.RPT1." localSheetId="16" hidden="1">{"RPT1",#N/A,FALSE,"OIC650A"}</definedName>
    <definedName name="wrn.RPT1." localSheetId="3" hidden="1">{"RPT1",#N/A,FALSE,"OIC650A"}</definedName>
    <definedName name="wrn.RPT1." localSheetId="4" hidden="1">{"RPT1",#N/A,FALSE,"OIC650A"}</definedName>
    <definedName name="wrn.RPT1." localSheetId="7" hidden="1">{"RPT1",#N/A,FALSE,"OIC650A"}</definedName>
    <definedName name="wrn.RPT1." localSheetId="9" hidden="1">{"RPT1",#N/A,FALSE,"OIC650A"}</definedName>
    <definedName name="wrn.RPT1." localSheetId="13" hidden="1">{"RPT1",#N/A,FALSE,"OIC650A"}</definedName>
    <definedName name="wrn.RPT1." localSheetId="15"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1." localSheetId="30" hidden="1">{"RPT1",#N/A,FALSE,"OIC650A"}</definedName>
    <definedName name="wrn.RPT1." localSheetId="31" hidden="1">{"RPT1",#N/A,FALSE,"OIC650A"}</definedName>
    <definedName name="wrn.RPT1." hidden="1">{"RPT1",#N/A,FALSE,"OIC650A"}</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21" hidden="1">{"RPT610",#N/A,FALSE,"Sheet1"}</definedName>
    <definedName name="wrn.RPT610." localSheetId="22" hidden="1">{"RPT610",#N/A,FALSE,"Sheet1"}</definedName>
    <definedName name="wrn.RPT610." localSheetId="23" hidden="1">{"RPT610",#N/A,FALSE,"Sheet1"}</definedName>
    <definedName name="wrn.RPT610." localSheetId="2" hidden="1">{"RPT610",#N/A,FALSE,"Sheet1"}</definedName>
    <definedName name="wrn.RPT610." localSheetId="16" hidden="1">{"RPT610",#N/A,FALSE,"Sheet1"}</definedName>
    <definedName name="wrn.RPT610." localSheetId="3" hidden="1">{"RPT610",#N/A,FALSE,"Sheet1"}</definedName>
    <definedName name="wrn.RPT610." localSheetId="4" hidden="1">{"RPT610",#N/A,FALSE,"Sheet1"}</definedName>
    <definedName name="wrn.RPT610." localSheetId="7" hidden="1">{"RPT610",#N/A,FALSE,"Sheet1"}</definedName>
    <definedName name="wrn.RPT610." localSheetId="9" hidden="1">{"RPT610",#N/A,FALSE,"Sheet1"}</definedName>
    <definedName name="wrn.RPT610." localSheetId="13" hidden="1">{"RPT610",#N/A,FALSE,"Sheet1"}</definedName>
    <definedName name="wrn.RPT610." localSheetId="15"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PT610." localSheetId="30" hidden="1">{"RPT610",#N/A,FALSE,"Sheet1"}</definedName>
    <definedName name="wrn.RPT610." localSheetId="31" hidden="1">{"RPT610",#N/A,FALSE,"Sheet1"}</definedName>
    <definedName name="wrn.RPT610." hidden="1">{"RPT610",#N/A,FALSE,"Sheet1"}</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2" hidden="1">{"hillpay",#N/A,FALSE,"CES Inputs";"buyout",#N/A,FALSE,"Buyout";"ecm",#N/A,FALSE,"CES Inputs";"finmod",#N/A,FALSE,"CES Inputs";"psc",#N/A,FALSE,"PSC Output";"o_m94",#N/A,FALSE,"FY94 570 Maint"}</definedName>
    <definedName name="wrn.rwc." localSheetId="23" hidden="1">{"hillpay",#N/A,FALSE,"CES Inputs";"buyout",#N/A,FALSE,"Buyout";"ecm",#N/A,FALSE,"CES Inputs";"finmod",#N/A,FALSE,"CES Inputs";"psc",#N/A,FALSE,"PSC Output";"o_m94",#N/A,FALSE,"FY94 570 Maint"}</definedName>
    <definedName name="wrn.rwc." localSheetId="2"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3"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7" hidden="1">{"hillpay",#N/A,FALSE,"CES Inputs";"buyout",#N/A,FALSE,"Buyout";"ecm",#N/A,FALSE,"CES Inputs";"finmod",#N/A,FALSE,"CES Inputs";"psc",#N/A,FALSE,"PSC Output";"o_m94",#N/A,FALSE,"FY94 570 Maint"}</definedName>
    <definedName name="wrn.rwc." localSheetId="9" hidden="1">{"hillpay",#N/A,FALSE,"CES Inputs";"buyout",#N/A,FALSE,"Buyout";"ecm",#N/A,FALSE,"CES Inputs";"finmod",#N/A,FALSE,"CES Inputs";"psc",#N/A,FALSE,"PSC Output";"o_m94",#N/A,FALSE,"FY94 570 Maint"}</definedName>
    <definedName name="wrn.rwc." localSheetId="13" hidden="1">{"hillpay",#N/A,FALSE,"CES Inputs";"buyout",#N/A,FALSE,"Buyout";"ecm",#N/A,FALSE,"CES Inputs";"finmod",#N/A,FALSE,"CES Inputs";"psc",#N/A,FALSE,"PSC Output";"o_m94",#N/A,FALSE,"FY94 570 Maint"}</definedName>
    <definedName name="wrn.rwc." localSheetId="15"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rwc." localSheetId="30" hidden="1">{"hillpay",#N/A,FALSE,"CES Inputs";"buyout",#N/A,FALSE,"Buyout";"ecm",#N/A,FALSE,"CES Inputs";"finmod",#N/A,FALSE,"CES Inputs";"psc",#N/A,FALSE,"PSC Output";"o_m94",#N/A,FALSE,"FY94 570 Maint"}</definedName>
    <definedName name="wrn.rwc." localSheetId="31"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21" hidden="1">{"Sch.A_CWC_Summary",#N/A,FALSE,"Sch.A,B";"Sch.B_LLSummary",#N/A,FALSE,"Sch.A,B"}</definedName>
    <definedName name="wrn.Sch.A._.B." localSheetId="22" hidden="1">{"Sch.A_CWC_Summary",#N/A,FALSE,"Sch.A,B";"Sch.B_LLSummary",#N/A,FALSE,"Sch.A,B"}</definedName>
    <definedName name="wrn.Sch.A._.B." localSheetId="23" hidden="1">{"Sch.A_CWC_Summary",#N/A,FALSE,"Sch.A,B";"Sch.B_LLSummary",#N/A,FALSE,"Sch.A,B"}</definedName>
    <definedName name="wrn.Sch.A._.B." localSheetId="2" hidden="1">{"Sch.A_CWC_Summary",#N/A,FALSE,"Sch.A,B";"Sch.B_LLSummary",#N/A,FALSE,"Sch.A,B"}</definedName>
    <definedName name="wrn.Sch.A._.B." localSheetId="16" hidden="1">{"Sch.A_CWC_Summary",#N/A,FALSE,"Sch.A,B";"Sch.B_LLSummary",#N/A,FALSE,"Sch.A,B"}</definedName>
    <definedName name="wrn.Sch.A._.B." localSheetId="3" hidden="1">{"Sch.A_CWC_Summary",#N/A,FALSE,"Sch.A,B";"Sch.B_LLSummary",#N/A,FALSE,"Sch.A,B"}</definedName>
    <definedName name="wrn.Sch.A._.B." localSheetId="4" hidden="1">{"Sch.A_CWC_Summary",#N/A,FALSE,"Sch.A,B";"Sch.B_LLSummary",#N/A,FALSE,"Sch.A,B"}</definedName>
    <definedName name="wrn.Sch.A._.B." localSheetId="7" hidden="1">{"Sch.A_CWC_Summary",#N/A,FALSE,"Sch.A,B";"Sch.B_LLSummary",#N/A,FALSE,"Sch.A,B"}</definedName>
    <definedName name="wrn.Sch.A._.B." localSheetId="9" hidden="1">{"Sch.A_CWC_Summary",#N/A,FALSE,"Sch.A,B";"Sch.B_LLSummary",#N/A,FALSE,"Sch.A,B"}</definedName>
    <definedName name="wrn.Sch.A._.B." localSheetId="13" hidden="1">{"Sch.A_CWC_Summary",#N/A,FALSE,"Sch.A,B";"Sch.B_LLSummary",#N/A,FALSE,"Sch.A,B"}</definedName>
    <definedName name="wrn.Sch.A._.B." localSheetId="15"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 localSheetId="30" hidden="1">{"Sch.A_CWC_Summary",#N/A,FALSE,"Sch.A,B";"Sch.B_LLSummary",#N/A,FALSE,"Sch.A,B"}</definedName>
    <definedName name="wrn.Sch.A._.B." localSheetId="31" hidden="1">{"Sch.A_CWC_Summary",#N/A,FALSE,"Sch.A,B";"Sch.B_LLSummary",#N/A,FALSE,"Sch.A,B"}</definedName>
    <definedName name="wrn.Sch.A._.B."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21" hidden="1">{"Sch.A_CWC_Summary",#N/A,FALSE,"Sch.A,B";"Sch.B_LLSummary",#N/A,FALSE,"Sch.A,B"}</definedName>
    <definedName name="wrn.Sch.A._.B._1" localSheetId="22" hidden="1">{"Sch.A_CWC_Summary",#N/A,FALSE,"Sch.A,B";"Sch.B_LLSummary",#N/A,FALSE,"Sch.A,B"}</definedName>
    <definedName name="wrn.Sch.A._.B._1" localSheetId="23" hidden="1">{"Sch.A_CWC_Summary",#N/A,FALSE,"Sch.A,B";"Sch.B_LLSummary",#N/A,FALSE,"Sch.A,B"}</definedName>
    <definedName name="wrn.Sch.A._.B._1" localSheetId="2" hidden="1">{"Sch.A_CWC_Summary",#N/A,FALSE,"Sch.A,B";"Sch.B_LLSummary",#N/A,FALSE,"Sch.A,B"}</definedName>
    <definedName name="wrn.Sch.A._.B._1" localSheetId="16" hidden="1">{"Sch.A_CWC_Summary",#N/A,FALSE,"Sch.A,B";"Sch.B_LLSummary",#N/A,FALSE,"Sch.A,B"}</definedName>
    <definedName name="wrn.Sch.A._.B._1" localSheetId="3" hidden="1">{"Sch.A_CWC_Summary",#N/A,FALSE,"Sch.A,B";"Sch.B_LLSummary",#N/A,FALSE,"Sch.A,B"}</definedName>
    <definedName name="wrn.Sch.A._.B._1" localSheetId="4" hidden="1">{"Sch.A_CWC_Summary",#N/A,FALSE,"Sch.A,B";"Sch.B_LLSummary",#N/A,FALSE,"Sch.A,B"}</definedName>
    <definedName name="wrn.Sch.A._.B._1" localSheetId="7" hidden="1">{"Sch.A_CWC_Summary",#N/A,FALSE,"Sch.A,B";"Sch.B_LLSummary",#N/A,FALSE,"Sch.A,B"}</definedName>
    <definedName name="wrn.Sch.A._.B._1" localSheetId="9" hidden="1">{"Sch.A_CWC_Summary",#N/A,FALSE,"Sch.A,B";"Sch.B_LLSummary",#N/A,FALSE,"Sch.A,B"}</definedName>
    <definedName name="wrn.Sch.A._.B._1" localSheetId="13" hidden="1">{"Sch.A_CWC_Summary",#N/A,FALSE,"Sch.A,B";"Sch.B_LLSummary",#N/A,FALSE,"Sch.A,B"}</definedName>
    <definedName name="wrn.Sch.A._.B._1" localSheetId="15"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A._.B._1" localSheetId="30" hidden="1">{"Sch.A_CWC_Summary",#N/A,FALSE,"Sch.A,B";"Sch.B_LLSummary",#N/A,FALSE,"Sch.A,B"}</definedName>
    <definedName name="wrn.Sch.A._.B._1" localSheetId="31" hidden="1">{"Sch.A_CWC_Summary",#N/A,FALSE,"Sch.A,B";"Sch.B_LLSummary",#N/A,FALSE,"Sch.A,B"}</definedName>
    <definedName name="wrn.Sch.A._.B._1" hidden="1">{"Sch.A_CWC_Summary",#N/A,FALSE,"Sch.A,B";"Sch.B_LLSummary",#N/A,FALSE,"Sch.A,B"}</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21" hidden="1">{"Sch.C_Rev_lag",#N/A,FALSE,"Sch.C"}</definedName>
    <definedName name="wrn.Sch.C." localSheetId="22" hidden="1">{"Sch.C_Rev_lag",#N/A,FALSE,"Sch.C"}</definedName>
    <definedName name="wrn.Sch.C." localSheetId="23" hidden="1">{"Sch.C_Rev_lag",#N/A,FALSE,"Sch.C"}</definedName>
    <definedName name="wrn.Sch.C." localSheetId="2" hidden="1">{"Sch.C_Rev_lag",#N/A,FALSE,"Sch.C"}</definedName>
    <definedName name="wrn.Sch.C." localSheetId="16" hidden="1">{"Sch.C_Rev_lag",#N/A,FALSE,"Sch.C"}</definedName>
    <definedName name="wrn.Sch.C." localSheetId="3" hidden="1">{"Sch.C_Rev_lag",#N/A,FALSE,"Sch.C"}</definedName>
    <definedName name="wrn.Sch.C." localSheetId="4" hidden="1">{"Sch.C_Rev_lag",#N/A,FALSE,"Sch.C"}</definedName>
    <definedName name="wrn.Sch.C." localSheetId="7" hidden="1">{"Sch.C_Rev_lag",#N/A,FALSE,"Sch.C"}</definedName>
    <definedName name="wrn.Sch.C." localSheetId="9" hidden="1">{"Sch.C_Rev_lag",#N/A,FALSE,"Sch.C"}</definedName>
    <definedName name="wrn.Sch.C." localSheetId="13" hidden="1">{"Sch.C_Rev_lag",#N/A,FALSE,"Sch.C"}</definedName>
    <definedName name="wrn.Sch.C." localSheetId="15"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 localSheetId="30" hidden="1">{"Sch.C_Rev_lag",#N/A,FALSE,"Sch.C"}</definedName>
    <definedName name="wrn.Sch.C." localSheetId="31" hidden="1">{"Sch.C_Rev_lag",#N/A,FALSE,"Sch.C"}</definedName>
    <definedName name="wrn.Sch.C."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21" hidden="1">{"Sch.C_Rev_lag",#N/A,FALSE,"Sch.C"}</definedName>
    <definedName name="wrn.Sch.C._1" localSheetId="22" hidden="1">{"Sch.C_Rev_lag",#N/A,FALSE,"Sch.C"}</definedName>
    <definedName name="wrn.Sch.C._1" localSheetId="23" hidden="1">{"Sch.C_Rev_lag",#N/A,FALSE,"Sch.C"}</definedName>
    <definedName name="wrn.Sch.C._1" localSheetId="2" hidden="1">{"Sch.C_Rev_lag",#N/A,FALSE,"Sch.C"}</definedName>
    <definedName name="wrn.Sch.C._1" localSheetId="16" hidden="1">{"Sch.C_Rev_lag",#N/A,FALSE,"Sch.C"}</definedName>
    <definedName name="wrn.Sch.C._1" localSheetId="3" hidden="1">{"Sch.C_Rev_lag",#N/A,FALSE,"Sch.C"}</definedName>
    <definedName name="wrn.Sch.C._1" localSheetId="4" hidden="1">{"Sch.C_Rev_lag",#N/A,FALSE,"Sch.C"}</definedName>
    <definedName name="wrn.Sch.C._1" localSheetId="7" hidden="1">{"Sch.C_Rev_lag",#N/A,FALSE,"Sch.C"}</definedName>
    <definedName name="wrn.Sch.C._1" localSheetId="9" hidden="1">{"Sch.C_Rev_lag",#N/A,FALSE,"Sch.C"}</definedName>
    <definedName name="wrn.Sch.C._1" localSheetId="13" hidden="1">{"Sch.C_Rev_lag",#N/A,FALSE,"Sch.C"}</definedName>
    <definedName name="wrn.Sch.C._1" localSheetId="15"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C._1" localSheetId="30" hidden="1">{"Sch.C_Rev_lag",#N/A,FALSE,"Sch.C"}</definedName>
    <definedName name="wrn.Sch.C._1" localSheetId="31" hidden="1">{"Sch.C_Rev_lag",#N/A,FALSE,"Sch.C"}</definedName>
    <definedName name="wrn.Sch.C._1" hidden="1">{"Sch.C_Rev_lag",#N/A,FALSE,"Sch.C"}</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21" hidden="1">{"Sch.D1_GasPurch",#N/A,FALSE,"Sch.D";"Sch.D2_ElecPurch",#N/A,FALSE,"Sch.D"}</definedName>
    <definedName name="wrn.Sch.D." localSheetId="22" hidden="1">{"Sch.D1_GasPurch",#N/A,FALSE,"Sch.D";"Sch.D2_ElecPurch",#N/A,FALSE,"Sch.D"}</definedName>
    <definedName name="wrn.Sch.D." localSheetId="23" hidden="1">{"Sch.D1_GasPurch",#N/A,FALSE,"Sch.D";"Sch.D2_ElecPurch",#N/A,FALSE,"Sch.D"}</definedName>
    <definedName name="wrn.Sch.D." localSheetId="2" hidden="1">{"Sch.D1_GasPurch",#N/A,FALSE,"Sch.D";"Sch.D2_ElecPurch",#N/A,FALSE,"Sch.D"}</definedName>
    <definedName name="wrn.Sch.D." localSheetId="16" hidden="1">{"Sch.D1_GasPurch",#N/A,FALSE,"Sch.D";"Sch.D2_ElecPurch",#N/A,FALSE,"Sch.D"}</definedName>
    <definedName name="wrn.Sch.D." localSheetId="3" hidden="1">{"Sch.D1_GasPurch",#N/A,FALSE,"Sch.D";"Sch.D2_ElecPurch",#N/A,FALSE,"Sch.D"}</definedName>
    <definedName name="wrn.Sch.D." localSheetId="4" hidden="1">{"Sch.D1_GasPurch",#N/A,FALSE,"Sch.D";"Sch.D2_ElecPurch",#N/A,FALSE,"Sch.D"}</definedName>
    <definedName name="wrn.Sch.D." localSheetId="7" hidden="1">{"Sch.D1_GasPurch",#N/A,FALSE,"Sch.D";"Sch.D2_ElecPurch",#N/A,FALSE,"Sch.D"}</definedName>
    <definedName name="wrn.Sch.D." localSheetId="9" hidden="1">{"Sch.D1_GasPurch",#N/A,FALSE,"Sch.D";"Sch.D2_ElecPurch",#N/A,FALSE,"Sch.D"}</definedName>
    <definedName name="wrn.Sch.D." localSheetId="13" hidden="1">{"Sch.D1_GasPurch",#N/A,FALSE,"Sch.D";"Sch.D2_ElecPurch",#N/A,FALSE,"Sch.D"}</definedName>
    <definedName name="wrn.Sch.D." localSheetId="15"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 localSheetId="30" hidden="1">{"Sch.D1_GasPurch",#N/A,FALSE,"Sch.D";"Sch.D2_ElecPurch",#N/A,FALSE,"Sch.D"}</definedName>
    <definedName name="wrn.Sch.D." localSheetId="31" hidden="1">{"Sch.D1_GasPurch",#N/A,FALSE,"Sch.D";"Sch.D2_ElecPurch",#N/A,FALSE,"Sch.D"}</definedName>
    <definedName name="wrn.Sch.D."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21" hidden="1">{"Sch.D1_GasPurch",#N/A,FALSE,"Sch.D";"Sch.D2_ElecPurch",#N/A,FALSE,"Sch.D"}</definedName>
    <definedName name="wrn.Sch.D._1" localSheetId="22" hidden="1">{"Sch.D1_GasPurch",#N/A,FALSE,"Sch.D";"Sch.D2_ElecPurch",#N/A,FALSE,"Sch.D"}</definedName>
    <definedName name="wrn.Sch.D._1" localSheetId="23" hidden="1">{"Sch.D1_GasPurch",#N/A,FALSE,"Sch.D";"Sch.D2_ElecPurch",#N/A,FALSE,"Sch.D"}</definedName>
    <definedName name="wrn.Sch.D._1" localSheetId="2" hidden="1">{"Sch.D1_GasPurch",#N/A,FALSE,"Sch.D";"Sch.D2_ElecPurch",#N/A,FALSE,"Sch.D"}</definedName>
    <definedName name="wrn.Sch.D._1" localSheetId="16" hidden="1">{"Sch.D1_GasPurch",#N/A,FALSE,"Sch.D";"Sch.D2_ElecPurch",#N/A,FALSE,"Sch.D"}</definedName>
    <definedName name="wrn.Sch.D._1" localSheetId="3" hidden="1">{"Sch.D1_GasPurch",#N/A,FALSE,"Sch.D";"Sch.D2_ElecPurch",#N/A,FALSE,"Sch.D"}</definedName>
    <definedName name="wrn.Sch.D._1" localSheetId="4" hidden="1">{"Sch.D1_GasPurch",#N/A,FALSE,"Sch.D";"Sch.D2_ElecPurch",#N/A,FALSE,"Sch.D"}</definedName>
    <definedName name="wrn.Sch.D._1" localSheetId="7" hidden="1">{"Sch.D1_GasPurch",#N/A,FALSE,"Sch.D";"Sch.D2_ElecPurch",#N/A,FALSE,"Sch.D"}</definedName>
    <definedName name="wrn.Sch.D._1" localSheetId="9" hidden="1">{"Sch.D1_GasPurch",#N/A,FALSE,"Sch.D";"Sch.D2_ElecPurch",#N/A,FALSE,"Sch.D"}</definedName>
    <definedName name="wrn.Sch.D._1" localSheetId="13" hidden="1">{"Sch.D1_GasPurch",#N/A,FALSE,"Sch.D";"Sch.D2_ElecPurch",#N/A,FALSE,"Sch.D"}</definedName>
    <definedName name="wrn.Sch.D._1" localSheetId="15"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D._1" localSheetId="30" hidden="1">{"Sch.D1_GasPurch",#N/A,FALSE,"Sch.D";"Sch.D2_ElecPurch",#N/A,FALSE,"Sch.D"}</definedName>
    <definedName name="wrn.Sch.D._1" localSheetId="31" hidden="1">{"Sch.D1_GasPurch",#N/A,FALSE,"Sch.D";"Sch.D2_ElecPurch",#N/A,FALSE,"Sch.D"}</definedName>
    <definedName name="wrn.Sch.D._1" hidden="1">{"Sch.D1_GasPurch",#N/A,FALSE,"Sch.D";"Sch.D2_ElecPurch",#N/A,FALSE,"Sch.D"}</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21" hidden="1">{"Sch.E_PayrollExp",#N/A,TRUE,"Sch.E,F";"Sch.F_FICA",#N/A,TRUE,"Sch.E,F"}</definedName>
    <definedName name="wrn.Sch.E._.F." localSheetId="22" hidden="1">{"Sch.E_PayrollExp",#N/A,TRUE,"Sch.E,F";"Sch.F_FICA",#N/A,TRUE,"Sch.E,F"}</definedName>
    <definedName name="wrn.Sch.E._.F." localSheetId="23" hidden="1">{"Sch.E_PayrollExp",#N/A,TRUE,"Sch.E,F";"Sch.F_FICA",#N/A,TRUE,"Sch.E,F"}</definedName>
    <definedName name="wrn.Sch.E._.F." localSheetId="2" hidden="1">{"Sch.E_PayrollExp",#N/A,TRUE,"Sch.E,F";"Sch.F_FICA",#N/A,TRUE,"Sch.E,F"}</definedName>
    <definedName name="wrn.Sch.E._.F." localSheetId="16" hidden="1">{"Sch.E_PayrollExp",#N/A,TRUE,"Sch.E,F";"Sch.F_FICA",#N/A,TRUE,"Sch.E,F"}</definedName>
    <definedName name="wrn.Sch.E._.F." localSheetId="3" hidden="1">{"Sch.E_PayrollExp",#N/A,TRUE,"Sch.E,F";"Sch.F_FICA",#N/A,TRUE,"Sch.E,F"}</definedName>
    <definedName name="wrn.Sch.E._.F." localSheetId="4" hidden="1">{"Sch.E_PayrollExp",#N/A,TRUE,"Sch.E,F";"Sch.F_FICA",#N/A,TRUE,"Sch.E,F"}</definedName>
    <definedName name="wrn.Sch.E._.F." localSheetId="7" hidden="1">{"Sch.E_PayrollExp",#N/A,TRUE,"Sch.E,F";"Sch.F_FICA",#N/A,TRUE,"Sch.E,F"}</definedName>
    <definedName name="wrn.Sch.E._.F." localSheetId="9" hidden="1">{"Sch.E_PayrollExp",#N/A,TRUE,"Sch.E,F";"Sch.F_FICA",#N/A,TRUE,"Sch.E,F"}</definedName>
    <definedName name="wrn.Sch.E._.F." localSheetId="13" hidden="1">{"Sch.E_PayrollExp",#N/A,TRUE,"Sch.E,F";"Sch.F_FICA",#N/A,TRUE,"Sch.E,F"}</definedName>
    <definedName name="wrn.Sch.E._.F." localSheetId="15"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 localSheetId="30" hidden="1">{"Sch.E_PayrollExp",#N/A,TRUE,"Sch.E,F";"Sch.F_FICA",#N/A,TRUE,"Sch.E,F"}</definedName>
    <definedName name="wrn.Sch.E._.F." localSheetId="31" hidden="1">{"Sch.E_PayrollExp",#N/A,TRUE,"Sch.E,F";"Sch.F_FICA",#N/A,TRUE,"Sch.E,F"}</definedName>
    <definedName name="wrn.Sch.E._.F."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21" hidden="1">{"Sch.E_PayrollExp",#N/A,TRUE,"Sch.E,F";"Sch.F_FICA",#N/A,TRUE,"Sch.E,F"}</definedName>
    <definedName name="wrn.Sch.E._.F._1" localSheetId="22" hidden="1">{"Sch.E_PayrollExp",#N/A,TRUE,"Sch.E,F";"Sch.F_FICA",#N/A,TRUE,"Sch.E,F"}</definedName>
    <definedName name="wrn.Sch.E._.F._1" localSheetId="23" hidden="1">{"Sch.E_PayrollExp",#N/A,TRUE,"Sch.E,F";"Sch.F_FICA",#N/A,TRUE,"Sch.E,F"}</definedName>
    <definedName name="wrn.Sch.E._.F._1" localSheetId="2" hidden="1">{"Sch.E_PayrollExp",#N/A,TRUE,"Sch.E,F";"Sch.F_FICA",#N/A,TRUE,"Sch.E,F"}</definedName>
    <definedName name="wrn.Sch.E._.F._1" localSheetId="16" hidden="1">{"Sch.E_PayrollExp",#N/A,TRUE,"Sch.E,F";"Sch.F_FICA",#N/A,TRUE,"Sch.E,F"}</definedName>
    <definedName name="wrn.Sch.E._.F._1" localSheetId="3" hidden="1">{"Sch.E_PayrollExp",#N/A,TRUE,"Sch.E,F";"Sch.F_FICA",#N/A,TRUE,"Sch.E,F"}</definedName>
    <definedName name="wrn.Sch.E._.F._1" localSheetId="4" hidden="1">{"Sch.E_PayrollExp",#N/A,TRUE,"Sch.E,F";"Sch.F_FICA",#N/A,TRUE,"Sch.E,F"}</definedName>
    <definedName name="wrn.Sch.E._.F._1" localSheetId="7" hidden="1">{"Sch.E_PayrollExp",#N/A,TRUE,"Sch.E,F";"Sch.F_FICA",#N/A,TRUE,"Sch.E,F"}</definedName>
    <definedName name="wrn.Sch.E._.F._1" localSheetId="9" hidden="1">{"Sch.E_PayrollExp",#N/A,TRUE,"Sch.E,F";"Sch.F_FICA",#N/A,TRUE,"Sch.E,F"}</definedName>
    <definedName name="wrn.Sch.E._.F._1" localSheetId="13" hidden="1">{"Sch.E_PayrollExp",#N/A,TRUE,"Sch.E,F";"Sch.F_FICA",#N/A,TRUE,"Sch.E,F"}</definedName>
    <definedName name="wrn.Sch.E._.F._1" localSheetId="15"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E._.F._1" localSheetId="30" hidden="1">{"Sch.E_PayrollExp",#N/A,TRUE,"Sch.E,F";"Sch.F_FICA",#N/A,TRUE,"Sch.E,F"}</definedName>
    <definedName name="wrn.Sch.E._.F._1" localSheetId="31" hidden="1">{"Sch.E_PayrollExp",#N/A,TRUE,"Sch.E,F";"Sch.F_FICA",#N/A,TRUE,"Sch.E,F"}</definedName>
    <definedName name="wrn.Sch.E._.F._1" hidden="1">{"Sch.E_PayrollExp",#N/A,TRUE,"Sch.E,F";"Sch.F_FICA",#N/A,TRUE,"Sch.E,F"}</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21" hidden="1">{"Sch.G_ICP",#N/A,FALSE,"Sch.G"}</definedName>
    <definedName name="wrn.Sch.G." localSheetId="22" hidden="1">{"Sch.G_ICP",#N/A,FALSE,"Sch.G"}</definedName>
    <definedName name="wrn.Sch.G." localSheetId="23" hidden="1">{"Sch.G_ICP",#N/A,FALSE,"Sch.G"}</definedName>
    <definedName name="wrn.Sch.G." localSheetId="2" hidden="1">{"Sch.G_ICP",#N/A,FALSE,"Sch.G"}</definedName>
    <definedName name="wrn.Sch.G." localSheetId="16" hidden="1">{"Sch.G_ICP",#N/A,FALSE,"Sch.G"}</definedName>
    <definedName name="wrn.Sch.G." localSheetId="3" hidden="1">{"Sch.G_ICP",#N/A,FALSE,"Sch.G"}</definedName>
    <definedName name="wrn.Sch.G." localSheetId="4" hidden="1">{"Sch.G_ICP",#N/A,FALSE,"Sch.G"}</definedName>
    <definedName name="wrn.Sch.G." localSheetId="7" hidden="1">{"Sch.G_ICP",#N/A,FALSE,"Sch.G"}</definedName>
    <definedName name="wrn.Sch.G." localSheetId="9" hidden="1">{"Sch.G_ICP",#N/A,FALSE,"Sch.G"}</definedName>
    <definedName name="wrn.Sch.G." localSheetId="13" hidden="1">{"Sch.G_ICP",#N/A,FALSE,"Sch.G"}</definedName>
    <definedName name="wrn.Sch.G." localSheetId="15"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 localSheetId="30" hidden="1">{"Sch.G_ICP",#N/A,FALSE,"Sch.G"}</definedName>
    <definedName name="wrn.Sch.G." localSheetId="31" hidden="1">{"Sch.G_ICP",#N/A,FALSE,"Sch.G"}</definedName>
    <definedName name="wrn.Sch.G."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21" hidden="1">{"Sch.G_ICP",#N/A,FALSE,"Sch.G"}</definedName>
    <definedName name="wrn.Sch.G._1" localSheetId="22" hidden="1">{"Sch.G_ICP",#N/A,FALSE,"Sch.G"}</definedName>
    <definedName name="wrn.Sch.G._1" localSheetId="23" hidden="1">{"Sch.G_ICP",#N/A,FALSE,"Sch.G"}</definedName>
    <definedName name="wrn.Sch.G._1" localSheetId="2" hidden="1">{"Sch.G_ICP",#N/A,FALSE,"Sch.G"}</definedName>
    <definedName name="wrn.Sch.G._1" localSheetId="16" hidden="1">{"Sch.G_ICP",#N/A,FALSE,"Sch.G"}</definedName>
    <definedName name="wrn.Sch.G._1" localSheetId="3" hidden="1">{"Sch.G_ICP",#N/A,FALSE,"Sch.G"}</definedName>
    <definedName name="wrn.Sch.G._1" localSheetId="4" hidden="1">{"Sch.G_ICP",#N/A,FALSE,"Sch.G"}</definedName>
    <definedName name="wrn.Sch.G._1" localSheetId="7" hidden="1">{"Sch.G_ICP",#N/A,FALSE,"Sch.G"}</definedName>
    <definedName name="wrn.Sch.G._1" localSheetId="9" hidden="1">{"Sch.G_ICP",#N/A,FALSE,"Sch.G"}</definedName>
    <definedName name="wrn.Sch.G._1" localSheetId="13" hidden="1">{"Sch.G_ICP",#N/A,FALSE,"Sch.G"}</definedName>
    <definedName name="wrn.Sch.G._1" localSheetId="15"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G._1" localSheetId="30" hidden="1">{"Sch.G_ICP",#N/A,FALSE,"Sch.G"}</definedName>
    <definedName name="wrn.Sch.G._1" localSheetId="31" hidden="1">{"Sch.G_ICP",#N/A,FALSE,"Sch.G"}</definedName>
    <definedName name="wrn.Sch.G._1" hidden="1">{"Sch.G_ICP",#N/A,FALSE,"Sch.G"}</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21" hidden="1">{"Sch.I_Goods&amp;Svcs",#N/A,FALSE,"Sch.I"}</definedName>
    <definedName name="wrn.Sch.I." localSheetId="22" hidden="1">{"Sch.I_Goods&amp;Svcs",#N/A,FALSE,"Sch.I"}</definedName>
    <definedName name="wrn.Sch.I." localSheetId="23" hidden="1">{"Sch.I_Goods&amp;Svcs",#N/A,FALSE,"Sch.I"}</definedName>
    <definedName name="wrn.Sch.I." localSheetId="2" hidden="1">{"Sch.I_Goods&amp;Svcs",#N/A,FALSE,"Sch.I"}</definedName>
    <definedName name="wrn.Sch.I." localSheetId="16" hidden="1">{"Sch.I_Goods&amp;Svcs",#N/A,FALSE,"Sch.I"}</definedName>
    <definedName name="wrn.Sch.I." localSheetId="3" hidden="1">{"Sch.I_Goods&amp;Svcs",#N/A,FALSE,"Sch.I"}</definedName>
    <definedName name="wrn.Sch.I." localSheetId="4" hidden="1">{"Sch.I_Goods&amp;Svcs",#N/A,FALSE,"Sch.I"}</definedName>
    <definedName name="wrn.Sch.I." localSheetId="7" hidden="1">{"Sch.I_Goods&amp;Svcs",#N/A,FALSE,"Sch.I"}</definedName>
    <definedName name="wrn.Sch.I." localSheetId="9" hidden="1">{"Sch.I_Goods&amp;Svcs",#N/A,FALSE,"Sch.I"}</definedName>
    <definedName name="wrn.Sch.I." localSheetId="13" hidden="1">{"Sch.I_Goods&amp;Svcs",#N/A,FALSE,"Sch.I"}</definedName>
    <definedName name="wrn.Sch.I." localSheetId="15"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 localSheetId="30" hidden="1">{"Sch.I_Goods&amp;Svcs",#N/A,FALSE,"Sch.I"}</definedName>
    <definedName name="wrn.Sch.I." localSheetId="31" hidden="1">{"Sch.I_Goods&amp;Svcs",#N/A,FALSE,"Sch.I"}</definedName>
    <definedName name="wrn.Sch.I."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21" hidden="1">{"Sch.I_Goods&amp;Svcs",#N/A,FALSE,"Sch.I"}</definedName>
    <definedName name="wrn.Sch.I._1" localSheetId="22" hidden="1">{"Sch.I_Goods&amp;Svcs",#N/A,FALSE,"Sch.I"}</definedName>
    <definedName name="wrn.Sch.I._1" localSheetId="23" hidden="1">{"Sch.I_Goods&amp;Svcs",#N/A,FALSE,"Sch.I"}</definedName>
    <definedName name="wrn.Sch.I._1" localSheetId="2" hidden="1">{"Sch.I_Goods&amp;Svcs",#N/A,FALSE,"Sch.I"}</definedName>
    <definedName name="wrn.Sch.I._1" localSheetId="16" hidden="1">{"Sch.I_Goods&amp;Svcs",#N/A,FALSE,"Sch.I"}</definedName>
    <definedName name="wrn.Sch.I._1" localSheetId="3" hidden="1">{"Sch.I_Goods&amp;Svcs",#N/A,FALSE,"Sch.I"}</definedName>
    <definedName name="wrn.Sch.I._1" localSheetId="4" hidden="1">{"Sch.I_Goods&amp;Svcs",#N/A,FALSE,"Sch.I"}</definedName>
    <definedName name="wrn.Sch.I._1" localSheetId="7" hidden="1">{"Sch.I_Goods&amp;Svcs",#N/A,FALSE,"Sch.I"}</definedName>
    <definedName name="wrn.Sch.I._1" localSheetId="9" hidden="1">{"Sch.I_Goods&amp;Svcs",#N/A,FALSE,"Sch.I"}</definedName>
    <definedName name="wrn.Sch.I._1" localSheetId="13" hidden="1">{"Sch.I_Goods&amp;Svcs",#N/A,FALSE,"Sch.I"}</definedName>
    <definedName name="wrn.Sch.I._1" localSheetId="15"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I._1" localSheetId="30" hidden="1">{"Sch.I_Goods&amp;Svcs",#N/A,FALSE,"Sch.I"}</definedName>
    <definedName name="wrn.Sch.I._1" localSheetId="31" hidden="1">{"Sch.I_Goods&amp;Svcs",#N/A,FALSE,"Sch.I"}</definedName>
    <definedName name="wrn.Sch.I._1" hidden="1">{"Sch.I_Goods&amp;Svcs",#N/A,FALSE,"Sch.I"}</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21" hidden="1">{"Sch.J_CorpChgs",#N/A,FALSE,"Sch.J"}</definedName>
    <definedName name="wrn.Sch.J." localSheetId="22" hidden="1">{"Sch.J_CorpChgs",#N/A,FALSE,"Sch.J"}</definedName>
    <definedName name="wrn.Sch.J." localSheetId="23" hidden="1">{"Sch.J_CorpChgs",#N/A,FALSE,"Sch.J"}</definedName>
    <definedName name="wrn.Sch.J." localSheetId="2" hidden="1">{"Sch.J_CorpChgs",#N/A,FALSE,"Sch.J"}</definedName>
    <definedName name="wrn.Sch.J." localSheetId="16" hidden="1">{"Sch.J_CorpChgs",#N/A,FALSE,"Sch.J"}</definedName>
    <definedName name="wrn.Sch.J." localSheetId="3" hidden="1">{"Sch.J_CorpChgs",#N/A,FALSE,"Sch.J"}</definedName>
    <definedName name="wrn.Sch.J." localSheetId="4" hidden="1">{"Sch.J_CorpChgs",#N/A,FALSE,"Sch.J"}</definedName>
    <definedName name="wrn.Sch.J." localSheetId="7" hidden="1">{"Sch.J_CorpChgs",#N/A,FALSE,"Sch.J"}</definedName>
    <definedName name="wrn.Sch.J." localSheetId="9" hidden="1">{"Sch.J_CorpChgs",#N/A,FALSE,"Sch.J"}</definedName>
    <definedName name="wrn.Sch.J." localSheetId="13" hidden="1">{"Sch.J_CorpChgs",#N/A,FALSE,"Sch.J"}</definedName>
    <definedName name="wrn.Sch.J." localSheetId="15"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 localSheetId="30" hidden="1">{"Sch.J_CorpChgs",#N/A,FALSE,"Sch.J"}</definedName>
    <definedName name="wrn.Sch.J." localSheetId="31" hidden="1">{"Sch.J_CorpChgs",#N/A,FALSE,"Sch.J"}</definedName>
    <definedName name="wrn.Sch.J."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21" hidden="1">{"Sch.J_CorpChgs",#N/A,FALSE,"Sch.J"}</definedName>
    <definedName name="wrn.Sch.J._1" localSheetId="22" hidden="1">{"Sch.J_CorpChgs",#N/A,FALSE,"Sch.J"}</definedName>
    <definedName name="wrn.Sch.J._1" localSheetId="23" hidden="1">{"Sch.J_CorpChgs",#N/A,FALSE,"Sch.J"}</definedName>
    <definedName name="wrn.Sch.J._1" localSheetId="2" hidden="1">{"Sch.J_CorpChgs",#N/A,FALSE,"Sch.J"}</definedName>
    <definedName name="wrn.Sch.J._1" localSheetId="16" hidden="1">{"Sch.J_CorpChgs",#N/A,FALSE,"Sch.J"}</definedName>
    <definedName name="wrn.Sch.J._1" localSheetId="3" hidden="1">{"Sch.J_CorpChgs",#N/A,FALSE,"Sch.J"}</definedName>
    <definedName name="wrn.Sch.J._1" localSheetId="4" hidden="1">{"Sch.J_CorpChgs",#N/A,FALSE,"Sch.J"}</definedName>
    <definedName name="wrn.Sch.J._1" localSheetId="7" hidden="1">{"Sch.J_CorpChgs",#N/A,FALSE,"Sch.J"}</definedName>
    <definedName name="wrn.Sch.J._1" localSheetId="9" hidden="1">{"Sch.J_CorpChgs",#N/A,FALSE,"Sch.J"}</definedName>
    <definedName name="wrn.Sch.J._1" localSheetId="13" hidden="1">{"Sch.J_CorpChgs",#N/A,FALSE,"Sch.J"}</definedName>
    <definedName name="wrn.Sch.J._1" localSheetId="15"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J._1" localSheetId="30" hidden="1">{"Sch.J_CorpChgs",#N/A,FALSE,"Sch.J"}</definedName>
    <definedName name="wrn.Sch.J._1" localSheetId="31" hidden="1">{"Sch.J_CorpChgs",#N/A,FALSE,"Sch.J"}</definedName>
    <definedName name="wrn.Sch.J._1" hidden="1">{"Sch.J_CorpChgs",#N/A,FALSE,"Sch.J"}</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21" hidden="1">{"Sch.K_P1_PropLease",#N/A,FALSE,"Sch.K";"Sch.K_P2_PropLease",#N/A,FALSE,"Sch.K"}</definedName>
    <definedName name="wrn.Sch.K." localSheetId="22" hidden="1">{"Sch.K_P1_PropLease",#N/A,FALSE,"Sch.K";"Sch.K_P2_PropLease",#N/A,FALSE,"Sch.K"}</definedName>
    <definedName name="wrn.Sch.K." localSheetId="23" hidden="1">{"Sch.K_P1_PropLease",#N/A,FALSE,"Sch.K";"Sch.K_P2_PropLease",#N/A,FALSE,"Sch.K"}</definedName>
    <definedName name="wrn.Sch.K." localSheetId="2" hidden="1">{"Sch.K_P1_PropLease",#N/A,FALSE,"Sch.K";"Sch.K_P2_PropLease",#N/A,FALSE,"Sch.K"}</definedName>
    <definedName name="wrn.Sch.K." localSheetId="16" hidden="1">{"Sch.K_P1_PropLease",#N/A,FALSE,"Sch.K";"Sch.K_P2_PropLease",#N/A,FALSE,"Sch.K"}</definedName>
    <definedName name="wrn.Sch.K." localSheetId="3" hidden="1">{"Sch.K_P1_PropLease",#N/A,FALSE,"Sch.K";"Sch.K_P2_PropLease",#N/A,FALSE,"Sch.K"}</definedName>
    <definedName name="wrn.Sch.K." localSheetId="4" hidden="1">{"Sch.K_P1_PropLease",#N/A,FALSE,"Sch.K";"Sch.K_P2_PropLease",#N/A,FALSE,"Sch.K"}</definedName>
    <definedName name="wrn.Sch.K." localSheetId="7" hidden="1">{"Sch.K_P1_PropLease",#N/A,FALSE,"Sch.K";"Sch.K_P2_PropLease",#N/A,FALSE,"Sch.K"}</definedName>
    <definedName name="wrn.Sch.K." localSheetId="9" hidden="1">{"Sch.K_P1_PropLease",#N/A,FALSE,"Sch.K";"Sch.K_P2_PropLease",#N/A,FALSE,"Sch.K"}</definedName>
    <definedName name="wrn.Sch.K." localSheetId="13" hidden="1">{"Sch.K_P1_PropLease",#N/A,FALSE,"Sch.K";"Sch.K_P2_PropLease",#N/A,FALSE,"Sch.K"}</definedName>
    <definedName name="wrn.Sch.K." localSheetId="15"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 localSheetId="30" hidden="1">{"Sch.K_P1_PropLease",#N/A,FALSE,"Sch.K";"Sch.K_P2_PropLease",#N/A,FALSE,"Sch.K"}</definedName>
    <definedName name="wrn.Sch.K." localSheetId="31" hidden="1">{"Sch.K_P1_PropLease",#N/A,FALSE,"Sch.K";"Sch.K_P2_PropLease",#N/A,FALSE,"Sch.K"}</definedName>
    <definedName name="wrn.Sch.K."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21" hidden="1">{"Sch.K_P1_PropLease",#N/A,FALSE,"Sch.K";"Sch.K_P2_PropLease",#N/A,FALSE,"Sch.K"}</definedName>
    <definedName name="wrn.Sch.K._1" localSheetId="22" hidden="1">{"Sch.K_P1_PropLease",#N/A,FALSE,"Sch.K";"Sch.K_P2_PropLease",#N/A,FALSE,"Sch.K"}</definedName>
    <definedName name="wrn.Sch.K._1" localSheetId="23" hidden="1">{"Sch.K_P1_PropLease",#N/A,FALSE,"Sch.K";"Sch.K_P2_PropLease",#N/A,FALSE,"Sch.K"}</definedName>
    <definedName name="wrn.Sch.K._1" localSheetId="2" hidden="1">{"Sch.K_P1_PropLease",#N/A,FALSE,"Sch.K";"Sch.K_P2_PropLease",#N/A,FALSE,"Sch.K"}</definedName>
    <definedName name="wrn.Sch.K._1" localSheetId="16" hidden="1">{"Sch.K_P1_PropLease",#N/A,FALSE,"Sch.K";"Sch.K_P2_PropLease",#N/A,FALSE,"Sch.K"}</definedName>
    <definedName name="wrn.Sch.K._1" localSheetId="3" hidden="1">{"Sch.K_P1_PropLease",#N/A,FALSE,"Sch.K";"Sch.K_P2_PropLease",#N/A,FALSE,"Sch.K"}</definedName>
    <definedName name="wrn.Sch.K._1" localSheetId="4" hidden="1">{"Sch.K_P1_PropLease",#N/A,FALSE,"Sch.K";"Sch.K_P2_PropLease",#N/A,FALSE,"Sch.K"}</definedName>
    <definedName name="wrn.Sch.K._1" localSheetId="7" hidden="1">{"Sch.K_P1_PropLease",#N/A,FALSE,"Sch.K";"Sch.K_P2_PropLease",#N/A,FALSE,"Sch.K"}</definedName>
    <definedName name="wrn.Sch.K._1" localSheetId="9" hidden="1">{"Sch.K_P1_PropLease",#N/A,FALSE,"Sch.K";"Sch.K_P2_PropLease",#N/A,FALSE,"Sch.K"}</definedName>
    <definedName name="wrn.Sch.K._1" localSheetId="13" hidden="1">{"Sch.K_P1_PropLease",#N/A,FALSE,"Sch.K";"Sch.K_P2_PropLease",#N/A,FALSE,"Sch.K"}</definedName>
    <definedName name="wrn.Sch.K._1" localSheetId="15"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K._1" localSheetId="30" hidden="1">{"Sch.K_P1_PropLease",#N/A,FALSE,"Sch.K";"Sch.K_P2_PropLease",#N/A,FALSE,"Sch.K"}</definedName>
    <definedName name="wrn.Sch.K._1" localSheetId="31" hidden="1">{"Sch.K_P1_PropLease",#N/A,FALSE,"Sch.K";"Sch.K_P2_PropLease",#N/A,FALSE,"Sch.K"}</definedName>
    <definedName name="wrn.Sch.K._1" hidden="1">{"Sch.K_P1_PropLease",#N/A,FALSE,"Sch.K";"Sch.K_P2_PropLease",#N/A,FALSE,"Sch.K"}</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21" hidden="1">{"Sch.L_MaterialIssue",#N/A,FALSE,"Sch.L"}</definedName>
    <definedName name="wrn.Sch.L." localSheetId="22" hidden="1">{"Sch.L_MaterialIssue",#N/A,FALSE,"Sch.L"}</definedName>
    <definedName name="wrn.Sch.L." localSheetId="23" hidden="1">{"Sch.L_MaterialIssue",#N/A,FALSE,"Sch.L"}</definedName>
    <definedName name="wrn.Sch.L." localSheetId="2" hidden="1">{"Sch.L_MaterialIssue",#N/A,FALSE,"Sch.L"}</definedName>
    <definedName name="wrn.Sch.L." localSheetId="16" hidden="1">{"Sch.L_MaterialIssue",#N/A,FALSE,"Sch.L"}</definedName>
    <definedName name="wrn.Sch.L." localSheetId="3" hidden="1">{"Sch.L_MaterialIssue",#N/A,FALSE,"Sch.L"}</definedName>
    <definedName name="wrn.Sch.L." localSheetId="4" hidden="1">{"Sch.L_MaterialIssue",#N/A,FALSE,"Sch.L"}</definedName>
    <definedName name="wrn.Sch.L." localSheetId="7" hidden="1">{"Sch.L_MaterialIssue",#N/A,FALSE,"Sch.L"}</definedName>
    <definedName name="wrn.Sch.L." localSheetId="9" hidden="1">{"Sch.L_MaterialIssue",#N/A,FALSE,"Sch.L"}</definedName>
    <definedName name="wrn.Sch.L." localSheetId="13" hidden="1">{"Sch.L_MaterialIssue",#N/A,FALSE,"Sch.L"}</definedName>
    <definedName name="wrn.Sch.L." localSheetId="15"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 localSheetId="30" hidden="1">{"Sch.L_MaterialIssue",#N/A,FALSE,"Sch.L"}</definedName>
    <definedName name="wrn.Sch.L." localSheetId="31" hidden="1">{"Sch.L_MaterialIssue",#N/A,FALSE,"Sch.L"}</definedName>
    <definedName name="wrn.Sch.L."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21" hidden="1">{"Sch.L_MaterialIssue",#N/A,FALSE,"Sch.L"}</definedName>
    <definedName name="wrn.Sch.L._1" localSheetId="22" hidden="1">{"Sch.L_MaterialIssue",#N/A,FALSE,"Sch.L"}</definedName>
    <definedName name="wrn.Sch.L._1" localSheetId="23" hidden="1">{"Sch.L_MaterialIssue",#N/A,FALSE,"Sch.L"}</definedName>
    <definedName name="wrn.Sch.L._1" localSheetId="2" hidden="1">{"Sch.L_MaterialIssue",#N/A,FALSE,"Sch.L"}</definedName>
    <definedName name="wrn.Sch.L._1" localSheetId="16" hidden="1">{"Sch.L_MaterialIssue",#N/A,FALSE,"Sch.L"}</definedName>
    <definedName name="wrn.Sch.L._1" localSheetId="3" hidden="1">{"Sch.L_MaterialIssue",#N/A,FALSE,"Sch.L"}</definedName>
    <definedName name="wrn.Sch.L._1" localSheetId="4" hidden="1">{"Sch.L_MaterialIssue",#N/A,FALSE,"Sch.L"}</definedName>
    <definedName name="wrn.Sch.L._1" localSheetId="7" hidden="1">{"Sch.L_MaterialIssue",#N/A,FALSE,"Sch.L"}</definedName>
    <definedName name="wrn.Sch.L._1" localSheetId="9" hidden="1">{"Sch.L_MaterialIssue",#N/A,FALSE,"Sch.L"}</definedName>
    <definedName name="wrn.Sch.L._1" localSheetId="13" hidden="1">{"Sch.L_MaterialIssue",#N/A,FALSE,"Sch.L"}</definedName>
    <definedName name="wrn.Sch.L._1" localSheetId="15"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L._1" localSheetId="30" hidden="1">{"Sch.L_MaterialIssue",#N/A,FALSE,"Sch.L"}</definedName>
    <definedName name="wrn.Sch.L._1" localSheetId="31" hidden="1">{"Sch.L_MaterialIssue",#N/A,FALSE,"Sch.L"}</definedName>
    <definedName name="wrn.Sch.L._1" hidden="1">{"Sch.L_MaterialIssue",#N/A,FALSE,"Sch.L"}</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21" hidden="1">{"Sch.M_Prop&amp;FFTaxes",#N/A,FALSE,"Sch.M"}</definedName>
    <definedName name="wrn.Sch.M." localSheetId="22" hidden="1">{"Sch.M_Prop&amp;FFTaxes",#N/A,FALSE,"Sch.M"}</definedName>
    <definedName name="wrn.Sch.M." localSheetId="23" hidden="1">{"Sch.M_Prop&amp;FFTaxes",#N/A,FALSE,"Sch.M"}</definedName>
    <definedName name="wrn.Sch.M." localSheetId="2" hidden="1">{"Sch.M_Prop&amp;FFTaxes",#N/A,FALSE,"Sch.M"}</definedName>
    <definedName name="wrn.Sch.M." localSheetId="16" hidden="1">{"Sch.M_Prop&amp;FFTaxes",#N/A,FALSE,"Sch.M"}</definedName>
    <definedName name="wrn.Sch.M." localSheetId="3" hidden="1">{"Sch.M_Prop&amp;FFTaxes",#N/A,FALSE,"Sch.M"}</definedName>
    <definedName name="wrn.Sch.M." localSheetId="4" hidden="1">{"Sch.M_Prop&amp;FFTaxes",#N/A,FALSE,"Sch.M"}</definedName>
    <definedName name="wrn.Sch.M." localSheetId="7" hidden="1">{"Sch.M_Prop&amp;FFTaxes",#N/A,FALSE,"Sch.M"}</definedName>
    <definedName name="wrn.Sch.M." localSheetId="9" hidden="1">{"Sch.M_Prop&amp;FFTaxes",#N/A,FALSE,"Sch.M"}</definedName>
    <definedName name="wrn.Sch.M." localSheetId="13" hidden="1">{"Sch.M_Prop&amp;FFTaxes",#N/A,FALSE,"Sch.M"}</definedName>
    <definedName name="wrn.Sch.M." localSheetId="15"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 localSheetId="30" hidden="1">{"Sch.M_Prop&amp;FFTaxes",#N/A,FALSE,"Sch.M"}</definedName>
    <definedName name="wrn.Sch.M." localSheetId="31" hidden="1">{"Sch.M_Prop&amp;FFTaxes",#N/A,FALSE,"Sch.M"}</definedName>
    <definedName name="wrn.Sch.M."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21" hidden="1">{"Sch.M_Prop&amp;FFTaxes",#N/A,FALSE,"Sch.M"}</definedName>
    <definedName name="wrn.Sch.M._1" localSheetId="22" hidden="1">{"Sch.M_Prop&amp;FFTaxes",#N/A,FALSE,"Sch.M"}</definedName>
    <definedName name="wrn.Sch.M._1" localSheetId="23" hidden="1">{"Sch.M_Prop&amp;FFTaxes",#N/A,FALSE,"Sch.M"}</definedName>
    <definedName name="wrn.Sch.M._1" localSheetId="2" hidden="1">{"Sch.M_Prop&amp;FFTaxes",#N/A,FALSE,"Sch.M"}</definedName>
    <definedName name="wrn.Sch.M._1" localSheetId="16" hidden="1">{"Sch.M_Prop&amp;FFTaxes",#N/A,FALSE,"Sch.M"}</definedName>
    <definedName name="wrn.Sch.M._1" localSheetId="3" hidden="1">{"Sch.M_Prop&amp;FFTaxes",#N/A,FALSE,"Sch.M"}</definedName>
    <definedName name="wrn.Sch.M._1" localSheetId="4" hidden="1">{"Sch.M_Prop&amp;FFTaxes",#N/A,FALSE,"Sch.M"}</definedName>
    <definedName name="wrn.Sch.M._1" localSheetId="7" hidden="1">{"Sch.M_Prop&amp;FFTaxes",#N/A,FALSE,"Sch.M"}</definedName>
    <definedName name="wrn.Sch.M._1" localSheetId="9" hidden="1">{"Sch.M_Prop&amp;FFTaxes",#N/A,FALSE,"Sch.M"}</definedName>
    <definedName name="wrn.Sch.M._1" localSheetId="13" hidden="1">{"Sch.M_Prop&amp;FFTaxes",#N/A,FALSE,"Sch.M"}</definedName>
    <definedName name="wrn.Sch.M._1" localSheetId="15"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M._1" localSheetId="30" hidden="1">{"Sch.M_Prop&amp;FFTaxes",#N/A,FALSE,"Sch.M"}</definedName>
    <definedName name="wrn.Sch.M._1" localSheetId="31" hidden="1">{"Sch.M_Prop&amp;FFTaxes",#N/A,FALSE,"Sch.M"}</definedName>
    <definedName name="wrn.Sch.M._1" hidden="1">{"Sch.M_Prop&amp;FFTaxes",#N/A,FALSE,"Sch.M"}</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21" hidden="1">{"Sch.N_IncTaxes",#N/A,FALSE,"Sch. N, O"}</definedName>
    <definedName name="wrn.Sch.N." localSheetId="22" hidden="1">{"Sch.N_IncTaxes",#N/A,FALSE,"Sch. N, O"}</definedName>
    <definedName name="wrn.Sch.N." localSheetId="23" hidden="1">{"Sch.N_IncTaxes",#N/A,FALSE,"Sch. N, O"}</definedName>
    <definedName name="wrn.Sch.N." localSheetId="2" hidden="1">{"Sch.N_IncTaxes",#N/A,FALSE,"Sch. N, O"}</definedName>
    <definedName name="wrn.Sch.N." localSheetId="16" hidden="1">{"Sch.N_IncTaxes",#N/A,FALSE,"Sch. N, O"}</definedName>
    <definedName name="wrn.Sch.N." localSheetId="3" hidden="1">{"Sch.N_IncTaxes",#N/A,FALSE,"Sch. N, O"}</definedName>
    <definedName name="wrn.Sch.N." localSheetId="4" hidden="1">{"Sch.N_IncTaxes",#N/A,FALSE,"Sch. N, O"}</definedName>
    <definedName name="wrn.Sch.N." localSheetId="7" hidden="1">{"Sch.N_IncTaxes",#N/A,FALSE,"Sch. N, O"}</definedName>
    <definedName name="wrn.Sch.N." localSheetId="9" hidden="1">{"Sch.N_IncTaxes",#N/A,FALSE,"Sch. N, O"}</definedName>
    <definedName name="wrn.Sch.N." localSheetId="13" hidden="1">{"Sch.N_IncTaxes",#N/A,FALSE,"Sch. N, O"}</definedName>
    <definedName name="wrn.Sch.N." localSheetId="15"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 localSheetId="30" hidden="1">{"Sch.N_IncTaxes",#N/A,FALSE,"Sch. N, O"}</definedName>
    <definedName name="wrn.Sch.N." localSheetId="31" hidden="1">{"Sch.N_IncTaxes",#N/A,FALSE,"Sch. N, O"}</definedName>
    <definedName name="wrn.Sch.N."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21" hidden="1">{"Sch.N_IncTaxes",#N/A,FALSE,"Sch. N, O"}</definedName>
    <definedName name="wrn.Sch.N._1" localSheetId="22" hidden="1">{"Sch.N_IncTaxes",#N/A,FALSE,"Sch. N, O"}</definedName>
    <definedName name="wrn.Sch.N._1" localSheetId="23" hidden="1">{"Sch.N_IncTaxes",#N/A,FALSE,"Sch. N, O"}</definedName>
    <definedName name="wrn.Sch.N._1" localSheetId="2" hidden="1">{"Sch.N_IncTaxes",#N/A,FALSE,"Sch. N, O"}</definedName>
    <definedName name="wrn.Sch.N._1" localSheetId="16" hidden="1">{"Sch.N_IncTaxes",#N/A,FALSE,"Sch. N, O"}</definedName>
    <definedName name="wrn.Sch.N._1" localSheetId="3" hidden="1">{"Sch.N_IncTaxes",#N/A,FALSE,"Sch. N, O"}</definedName>
    <definedName name="wrn.Sch.N._1" localSheetId="4" hidden="1">{"Sch.N_IncTaxes",#N/A,FALSE,"Sch. N, O"}</definedName>
    <definedName name="wrn.Sch.N._1" localSheetId="7" hidden="1">{"Sch.N_IncTaxes",#N/A,FALSE,"Sch. N, O"}</definedName>
    <definedName name="wrn.Sch.N._1" localSheetId="9" hidden="1">{"Sch.N_IncTaxes",#N/A,FALSE,"Sch. N, O"}</definedName>
    <definedName name="wrn.Sch.N._1" localSheetId="13" hidden="1">{"Sch.N_IncTaxes",#N/A,FALSE,"Sch. N, O"}</definedName>
    <definedName name="wrn.Sch.N._1" localSheetId="15"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N._1" localSheetId="30" hidden="1">{"Sch.N_IncTaxes",#N/A,FALSE,"Sch. N, O"}</definedName>
    <definedName name="wrn.Sch.N._1" localSheetId="31" hidden="1">{"Sch.N_IncTaxes",#N/A,FALSE,"Sch. N, O"}</definedName>
    <definedName name="wrn.Sch.N._1" hidden="1">{"Sch.N_IncTaxes",#N/A,FALSE,"Sch.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2" hidden="1">{"Sch.O1_FedITDeferred",#N/A,FALSE,"Sch. N, O";"Sch_O2_Depreciation",#N/A,FALSE,"Sch. N, O";"Sch_O3_AmortInsurance",#N/A,FALSE,"Sch. N, O"}</definedName>
    <definedName name="wrn.Sch.O." localSheetId="23" hidden="1">{"Sch.O1_FedITDeferred",#N/A,FALSE,"Sch. N, O";"Sch_O2_Depreciation",#N/A,FALSE,"Sch. N, O";"Sch_O3_AmortInsurance",#N/A,FALSE,"Sch. N, O"}</definedName>
    <definedName name="wrn.Sch.O." localSheetId="2"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3"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7" hidden="1">{"Sch.O1_FedITDeferred",#N/A,FALSE,"Sch. N, O";"Sch_O2_Depreciation",#N/A,FALSE,"Sch. N, O";"Sch_O3_AmortInsurance",#N/A,FALSE,"Sch. N, O"}</definedName>
    <definedName name="wrn.Sch.O." localSheetId="9" hidden="1">{"Sch.O1_FedITDeferred",#N/A,FALSE,"Sch. N, O";"Sch_O2_Depreciation",#N/A,FALSE,"Sch. N, O";"Sch_O3_AmortInsurance",#N/A,FALSE,"Sch. N, O"}</definedName>
    <definedName name="wrn.Sch.O." localSheetId="13" hidden="1">{"Sch.O1_FedITDeferred",#N/A,FALSE,"Sch. N, O";"Sch_O2_Depreciation",#N/A,FALSE,"Sch. N, O";"Sch_O3_AmortInsurance",#N/A,FALSE,"Sch. N, O"}</definedName>
    <definedName name="wrn.Sch.O." localSheetId="15"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 localSheetId="30" hidden="1">{"Sch.O1_FedITDeferred",#N/A,FALSE,"Sch. N, O";"Sch_O2_Depreciation",#N/A,FALSE,"Sch. N, O";"Sch_O3_AmortInsurance",#N/A,FALSE,"Sch. N, O"}</definedName>
    <definedName name="wrn.Sch.O." localSheetId="31"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2" hidden="1">{"Sch.O1_FedITDeferred",#N/A,FALSE,"Sch. N, O";"Sch_O2_Depreciation",#N/A,FALSE,"Sch. N, O";"Sch_O3_AmortInsurance",#N/A,FALSE,"Sch. N, O"}</definedName>
    <definedName name="wrn.Sch.O._1" localSheetId="23" hidden="1">{"Sch.O1_FedITDeferred",#N/A,FALSE,"Sch. N, O";"Sch_O2_Depreciation",#N/A,FALSE,"Sch. N, O";"Sch_O3_AmortInsurance",#N/A,FALSE,"Sch. N, O"}</definedName>
    <definedName name="wrn.Sch.O._1" localSheetId="2"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3"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7" hidden="1">{"Sch.O1_FedITDeferred",#N/A,FALSE,"Sch. N, O";"Sch_O2_Depreciation",#N/A,FALSE,"Sch. N, O";"Sch_O3_AmortInsurance",#N/A,FALSE,"Sch. N, O"}</definedName>
    <definedName name="wrn.Sch.O._1" localSheetId="9" hidden="1">{"Sch.O1_FedITDeferred",#N/A,FALSE,"Sch. N, O";"Sch_O2_Depreciation",#N/A,FALSE,"Sch. N, O";"Sch_O3_AmortInsurance",#N/A,FALSE,"Sch. N, O"}</definedName>
    <definedName name="wrn.Sch.O._1" localSheetId="13"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O._1" localSheetId="30" hidden="1">{"Sch.O1_FedITDeferred",#N/A,FALSE,"Sch. N, O";"Sch_O2_Depreciation",#N/A,FALSE,"Sch. N, O";"Sch_O3_AmortInsurance",#N/A,FALSE,"Sch. N, O"}</definedName>
    <definedName name="wrn.Sch.O._1" localSheetId="31"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21" hidden="1">{"Sch.P_BS_Bal",#N/A,FALSE,"WP-BS Elem"}</definedName>
    <definedName name="wrn.Sch.P." localSheetId="22" hidden="1">{"Sch.P_BS_Bal",#N/A,FALSE,"WP-BS Elem"}</definedName>
    <definedName name="wrn.Sch.P." localSheetId="23" hidden="1">{"Sch.P_BS_Bal",#N/A,FALSE,"WP-BS Elem"}</definedName>
    <definedName name="wrn.Sch.P." localSheetId="2" hidden="1">{"Sch.P_BS_Bal",#N/A,FALSE,"WP-BS Elem"}</definedName>
    <definedName name="wrn.Sch.P." localSheetId="16" hidden="1">{"Sch.P_BS_Bal",#N/A,FALSE,"WP-BS Elem"}</definedName>
    <definedName name="wrn.Sch.P." localSheetId="3" hidden="1">{"Sch.P_BS_Bal",#N/A,FALSE,"WP-BS Elem"}</definedName>
    <definedName name="wrn.Sch.P." localSheetId="4" hidden="1">{"Sch.P_BS_Bal",#N/A,FALSE,"WP-BS Elem"}</definedName>
    <definedName name="wrn.Sch.P." localSheetId="7" hidden="1">{"Sch.P_BS_Bal",#N/A,FALSE,"WP-BS Elem"}</definedName>
    <definedName name="wrn.Sch.P." localSheetId="9" hidden="1">{"Sch.P_BS_Bal",#N/A,FALSE,"WP-BS Elem"}</definedName>
    <definedName name="wrn.Sch.P." localSheetId="13" hidden="1">{"Sch.P_BS_Bal",#N/A,FALSE,"WP-BS Elem"}</definedName>
    <definedName name="wrn.Sch.P." localSheetId="15"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 localSheetId="30" hidden="1">{"Sch.P_BS_Bal",#N/A,FALSE,"WP-BS Elem"}</definedName>
    <definedName name="wrn.Sch.P." localSheetId="31" hidden="1">{"Sch.P_BS_Bal",#N/A,FALSE,"WP-BS Elem"}</definedName>
    <definedName name="wrn.Sch.P." hidden="1">{"Sch.P_BS_Bal",#N/A,FALSE,"WP-BS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21" hidden="1">{"Sch.P_BS_Accts",#N/A,FALSE,"WP-BS Elem"}</definedName>
    <definedName name="wrn.Sch.P._.Accts." localSheetId="22" hidden="1">{"Sch.P_BS_Accts",#N/A,FALSE,"WP-BS Elem"}</definedName>
    <definedName name="wrn.Sch.P._.Accts." localSheetId="23" hidden="1">{"Sch.P_BS_Accts",#N/A,FALSE,"WP-BS Elem"}</definedName>
    <definedName name="wrn.Sch.P._.Accts." localSheetId="2" hidden="1">{"Sch.P_BS_Accts",#N/A,FALSE,"WP-BS Elem"}</definedName>
    <definedName name="wrn.Sch.P._.Accts." localSheetId="16" hidden="1">{"Sch.P_BS_Accts",#N/A,FALSE,"WP-BS Elem"}</definedName>
    <definedName name="wrn.Sch.P._.Accts." localSheetId="3" hidden="1">{"Sch.P_BS_Accts",#N/A,FALSE,"WP-BS Elem"}</definedName>
    <definedName name="wrn.Sch.P._.Accts." localSheetId="4" hidden="1">{"Sch.P_BS_Accts",#N/A,FALSE,"WP-BS Elem"}</definedName>
    <definedName name="wrn.Sch.P._.Accts." localSheetId="7" hidden="1">{"Sch.P_BS_Accts",#N/A,FALSE,"WP-BS Elem"}</definedName>
    <definedName name="wrn.Sch.P._.Accts." localSheetId="9" hidden="1">{"Sch.P_BS_Accts",#N/A,FALSE,"WP-BS Elem"}</definedName>
    <definedName name="wrn.Sch.P._.Accts." localSheetId="13" hidden="1">{"Sch.P_BS_Accts",#N/A,FALSE,"WP-BS Elem"}</definedName>
    <definedName name="wrn.Sch.P._.Accts." localSheetId="15"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 localSheetId="30" hidden="1">{"Sch.P_BS_Accts",#N/A,FALSE,"WP-BS Elem"}</definedName>
    <definedName name="wrn.Sch.P._.Accts." localSheetId="31" hidden="1">{"Sch.P_BS_Accts",#N/A,FALSE,"WP-BS Elem"}</definedName>
    <definedName name="wrn.Sch.P._.Accts."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21" hidden="1">{"Sch.P_BS_Accts",#N/A,FALSE,"WP-BS Elem"}</definedName>
    <definedName name="wrn.Sch.P._.Accts._1" localSheetId="22" hidden="1">{"Sch.P_BS_Accts",#N/A,FALSE,"WP-BS Elem"}</definedName>
    <definedName name="wrn.Sch.P._.Accts._1" localSheetId="23" hidden="1">{"Sch.P_BS_Accts",#N/A,FALSE,"WP-BS Elem"}</definedName>
    <definedName name="wrn.Sch.P._.Accts._1" localSheetId="2" hidden="1">{"Sch.P_BS_Accts",#N/A,FALSE,"WP-BS Elem"}</definedName>
    <definedName name="wrn.Sch.P._.Accts._1" localSheetId="16" hidden="1">{"Sch.P_BS_Accts",#N/A,FALSE,"WP-BS Elem"}</definedName>
    <definedName name="wrn.Sch.P._.Accts._1" localSheetId="3" hidden="1">{"Sch.P_BS_Accts",#N/A,FALSE,"WP-BS Elem"}</definedName>
    <definedName name="wrn.Sch.P._.Accts._1" localSheetId="4" hidden="1">{"Sch.P_BS_Accts",#N/A,FALSE,"WP-BS Elem"}</definedName>
    <definedName name="wrn.Sch.P._.Accts._1" localSheetId="7" hidden="1">{"Sch.P_BS_Accts",#N/A,FALSE,"WP-BS Elem"}</definedName>
    <definedName name="wrn.Sch.P._.Accts._1" localSheetId="9" hidden="1">{"Sch.P_BS_Accts",#N/A,FALSE,"WP-BS Elem"}</definedName>
    <definedName name="wrn.Sch.P._.Accts._1" localSheetId="13" hidden="1">{"Sch.P_BS_Accts",#N/A,FALSE,"WP-BS Elem"}</definedName>
    <definedName name="wrn.Sch.P._.Accts._1" localSheetId="15"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Accts._1" localSheetId="30" hidden="1">{"Sch.P_BS_Accts",#N/A,FALSE,"WP-BS Elem"}</definedName>
    <definedName name="wrn.Sch.P._.Accts._1" localSheetId="31" hidden="1">{"Sch.P_BS_Accts",#N/A,FALSE,"WP-BS Elem"}</definedName>
    <definedName name="wrn.Sch.P._.Accts._1" hidden="1">{"Sch.P_BS_Accts",#N/A,FALSE,"WP-BS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21" hidden="1">{"Sch.P_BS_Bal",#N/A,FALSE,"WP-BS Elem"}</definedName>
    <definedName name="wrn.Sch.P._1" localSheetId="22" hidden="1">{"Sch.P_BS_Bal",#N/A,FALSE,"WP-BS Elem"}</definedName>
    <definedName name="wrn.Sch.P._1" localSheetId="23" hidden="1">{"Sch.P_BS_Bal",#N/A,FALSE,"WP-BS Elem"}</definedName>
    <definedName name="wrn.Sch.P._1" localSheetId="2" hidden="1">{"Sch.P_BS_Bal",#N/A,FALSE,"WP-BS Elem"}</definedName>
    <definedName name="wrn.Sch.P._1" localSheetId="16" hidden="1">{"Sch.P_BS_Bal",#N/A,FALSE,"WP-BS Elem"}</definedName>
    <definedName name="wrn.Sch.P._1" localSheetId="3" hidden="1">{"Sch.P_BS_Bal",#N/A,FALSE,"WP-BS Elem"}</definedName>
    <definedName name="wrn.Sch.P._1" localSheetId="4" hidden="1">{"Sch.P_BS_Bal",#N/A,FALSE,"WP-BS Elem"}</definedName>
    <definedName name="wrn.Sch.P._1" localSheetId="7" hidden="1">{"Sch.P_BS_Bal",#N/A,FALSE,"WP-BS Elem"}</definedName>
    <definedName name="wrn.Sch.P._1" localSheetId="9" hidden="1">{"Sch.P_BS_Bal",#N/A,FALSE,"WP-BS Elem"}</definedName>
    <definedName name="wrn.Sch.P._1" localSheetId="13" hidden="1">{"Sch.P_BS_Bal",#N/A,FALSE,"WP-BS Elem"}</definedName>
    <definedName name="wrn.Sch.P._1" localSheetId="15"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ch.P._1" localSheetId="30" hidden="1">{"Sch.P_BS_Bal",#N/A,FALSE,"WP-BS Elem"}</definedName>
    <definedName name="wrn.Sch.P._1" localSheetId="31" hidden="1">{"Sch.P_BS_Bal",#N/A,FALSE,"WP-BS Elem"}</definedName>
    <definedName name="wrn.Sch.P._1" hidden="1">{"Sch.P_BS_Bal",#N/A,FALSE,"WP-BS Elem"}</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21" hidden="1">{#N/A,#N/A,FALSE,"AD PG 1 OF 2";#N/A,#N/A,FALSE,"AD PG 2 OF 2"}</definedName>
    <definedName name="wrn.Statement._.AD." localSheetId="22" hidden="1">{#N/A,#N/A,FALSE,"AD PG 1 OF 2";#N/A,#N/A,FALSE,"AD PG 2 OF 2"}</definedName>
    <definedName name="wrn.Statement._.AD." localSheetId="23" hidden="1">{#N/A,#N/A,FALSE,"AD PG 1 OF 2";#N/A,#N/A,FALSE,"AD PG 2 OF 2"}</definedName>
    <definedName name="wrn.Statement._.AD." localSheetId="2" hidden="1">{#N/A,#N/A,FALSE,"AD PG 1 OF 2";#N/A,#N/A,FALSE,"AD PG 2 OF 2"}</definedName>
    <definedName name="wrn.Statement._.AD." localSheetId="16" hidden="1">{#N/A,#N/A,FALSE,"AD PG 1 OF 2";#N/A,#N/A,FALSE,"AD PG 2 OF 2"}</definedName>
    <definedName name="wrn.Statement._.AD." localSheetId="3" hidden="1">{#N/A,#N/A,FALSE,"AD PG 1 OF 2";#N/A,#N/A,FALSE,"AD PG 2 OF 2"}</definedName>
    <definedName name="wrn.Statement._.AD." localSheetId="4" hidden="1">{#N/A,#N/A,FALSE,"AD PG 1 OF 2";#N/A,#N/A,FALSE,"AD PG 2 OF 2"}</definedName>
    <definedName name="wrn.Statement._.AD." localSheetId="7" hidden="1">{#N/A,#N/A,FALSE,"AD PG 1 OF 2";#N/A,#N/A,FALSE,"AD PG 2 OF 2"}</definedName>
    <definedName name="wrn.Statement._.AD." localSheetId="9" hidden="1">{#N/A,#N/A,FALSE,"AD PG 1 OF 2";#N/A,#N/A,FALSE,"AD PG 2 OF 2"}</definedName>
    <definedName name="wrn.Statement._.AD." localSheetId="13" hidden="1">{#N/A,#N/A,FALSE,"AD PG 1 OF 2";#N/A,#N/A,FALSE,"AD PG 2 OF 2"}</definedName>
    <definedName name="wrn.Statement._.AD." localSheetId="15"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tatement._.AD." localSheetId="30" hidden="1">{#N/A,#N/A,FALSE,"AD PG 1 OF 2";#N/A,#N/A,FALSE,"AD PG 2 OF 2"}</definedName>
    <definedName name="wrn.Statement._.AD." localSheetId="31" hidden="1">{#N/A,#N/A,FALSE,"AD PG 1 OF 2";#N/A,#N/A,FALSE,"AD PG 2 OF 2"}</definedName>
    <definedName name="wrn.Statement._.AD." hidden="1">{#N/A,#N/A,FALSE,"AD PG 1 OF 2";#N/A,#N/A,FALSE,"AD PG 2 OF 2"}</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21" hidden="1">{"page1",#N/A,TRUE,"2";"page2",#N/A,TRUE,"2"}</definedName>
    <definedName name="wrn.test." localSheetId="22" hidden="1">{"page1",#N/A,TRUE,"2";"page2",#N/A,TRUE,"2"}</definedName>
    <definedName name="wrn.test." localSheetId="23" hidden="1">{"page1",#N/A,TRUE,"2";"page2",#N/A,TRUE,"2"}</definedName>
    <definedName name="wrn.test." localSheetId="2" hidden="1">{"page1",#N/A,TRUE,"2";"page2",#N/A,TRUE,"2"}</definedName>
    <definedName name="wrn.test." localSheetId="16" hidden="1">{"page1",#N/A,TRUE,"2";"page2",#N/A,TRUE,"2"}</definedName>
    <definedName name="wrn.test." localSheetId="3" hidden="1">{"page1",#N/A,TRUE,"2";"page2",#N/A,TRUE,"2"}</definedName>
    <definedName name="wrn.test." localSheetId="4" hidden="1">{"page1",#N/A,TRUE,"2";"page2",#N/A,TRUE,"2"}</definedName>
    <definedName name="wrn.test." localSheetId="7" hidden="1">{"page1",#N/A,TRUE,"2";"page2",#N/A,TRUE,"2"}</definedName>
    <definedName name="wrn.test." localSheetId="9" hidden="1">{"page1",#N/A,TRUE,"2";"page2",#N/A,TRUE,"2"}</definedName>
    <definedName name="wrn.test." localSheetId="13" hidden="1">{"page1",#N/A,TRUE,"2";"page2",#N/A,TRUE,"2"}</definedName>
    <definedName name="wrn.test." localSheetId="15"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 localSheetId="30" hidden="1">{"page1",#N/A,TRUE,"2";"page2",#N/A,TRUE,"2"}</definedName>
    <definedName name="wrn.test." localSheetId="31" hidden="1">{"page1",#N/A,TRUE,"2";"page2",#N/A,TRUE,"2"}</definedName>
    <definedName name="wrn.test."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21" hidden="1">{"page1",#N/A,TRUE,"2";"page2",#N/A,TRUE,"2"}</definedName>
    <definedName name="wrn.test.1" localSheetId="22" hidden="1">{"page1",#N/A,TRUE,"2";"page2",#N/A,TRUE,"2"}</definedName>
    <definedName name="wrn.test.1" localSheetId="23" hidden="1">{"page1",#N/A,TRUE,"2";"page2",#N/A,TRUE,"2"}</definedName>
    <definedName name="wrn.test.1" localSheetId="2" hidden="1">{"page1",#N/A,TRUE,"2";"page2",#N/A,TRUE,"2"}</definedName>
    <definedName name="wrn.test.1" localSheetId="16" hidden="1">{"page1",#N/A,TRUE,"2";"page2",#N/A,TRUE,"2"}</definedName>
    <definedName name="wrn.test.1" localSheetId="3" hidden="1">{"page1",#N/A,TRUE,"2";"page2",#N/A,TRUE,"2"}</definedName>
    <definedName name="wrn.test.1" localSheetId="4" hidden="1">{"page1",#N/A,TRUE,"2";"page2",#N/A,TRUE,"2"}</definedName>
    <definedName name="wrn.test.1" localSheetId="7" hidden="1">{"page1",#N/A,TRUE,"2";"page2",#N/A,TRUE,"2"}</definedName>
    <definedName name="wrn.test.1" localSheetId="9" hidden="1">{"page1",#N/A,TRUE,"2";"page2",#N/A,TRUE,"2"}</definedName>
    <definedName name="wrn.test.1" localSheetId="13" hidden="1">{"page1",#N/A,TRUE,"2";"page2",#N/A,TRUE,"2"}</definedName>
    <definedName name="wrn.test.1" localSheetId="15"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30" hidden="1">{"page1",#N/A,TRUE,"2";"page2",#N/A,TRUE,"2"}</definedName>
    <definedName name="wrn.test.1" localSheetId="31" hidden="1">{"page1",#N/A,TRUE,"2";"page2",#N/A,TRUE,"2"}</definedName>
    <definedName name="wrn.test.1" hidden="1">{"page1",#N/A,TRUE,"2";"page2",#N/A,TRUE,"2"}</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21" hidden="1">{"Income Statement",#N/A,FALSE,"CFMODEL";"Balance Sheet",#N/A,FALSE,"CFMODEL"}</definedName>
    <definedName name="wrn.test1." localSheetId="22" hidden="1">{"Income Statement",#N/A,FALSE,"CFMODEL";"Balance Sheet",#N/A,FALSE,"CFMODEL"}</definedName>
    <definedName name="wrn.test1." localSheetId="23" hidden="1">{"Income Statement",#N/A,FALSE,"CFMODEL";"Balance Sheet",#N/A,FALSE,"CFMODEL"}</definedName>
    <definedName name="wrn.test1." localSheetId="2" hidden="1">{"Income Statement",#N/A,FALSE,"CFMODEL";"Balance Sheet",#N/A,FALSE,"CFMODEL"}</definedName>
    <definedName name="wrn.test1." localSheetId="16" hidden="1">{"Income Statement",#N/A,FALSE,"CFMODEL";"Balance Sheet",#N/A,FALSE,"CFMODEL"}</definedName>
    <definedName name="wrn.test1." localSheetId="3" hidden="1">{"Income Statement",#N/A,FALSE,"CFMODEL";"Balance Sheet",#N/A,FALSE,"CFMODEL"}</definedName>
    <definedName name="wrn.test1." localSheetId="4" hidden="1">{"Income Statement",#N/A,FALSE,"CFMODEL";"Balance Sheet",#N/A,FALSE,"CFMODEL"}</definedName>
    <definedName name="wrn.test1." localSheetId="7" hidden="1">{"Income Statement",#N/A,FALSE,"CFMODEL";"Balance Sheet",#N/A,FALSE,"CFMODEL"}</definedName>
    <definedName name="wrn.test1." localSheetId="9" hidden="1">{"Income Statement",#N/A,FALSE,"CFMODEL";"Balance Sheet",#N/A,FALSE,"CFMODEL"}</definedName>
    <definedName name="wrn.test1." localSheetId="13" hidden="1">{"Income Statement",#N/A,FALSE,"CFMODEL";"Balance Sheet",#N/A,FALSE,"CFMODEL"}</definedName>
    <definedName name="wrn.test1." localSheetId="15"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1." localSheetId="30" hidden="1">{"Income Statement",#N/A,FALSE,"CFMODEL";"Balance Sheet",#N/A,FALSE,"CFMODEL"}</definedName>
    <definedName name="wrn.test1." localSheetId="31" hidden="1">{"Income Statement",#N/A,FALSE,"CFMODEL";"Balance Sheet",#N/A,FALSE,"CFMODEL"}</definedName>
    <definedName name="wrn.test1." hidden="1">{"Income Statement",#N/A,FALSE,"CFMODEL";"Balance Sheet",#N/A,FALSE,"CFMODEL"}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21" hidden="1">{"SourcesUses",#N/A,TRUE,"CFMODEL";"TransOverview",#N/A,TRUE,"CFMODEL"}</definedName>
    <definedName name="wrn.test2." localSheetId="22" hidden="1">{"SourcesUses",#N/A,TRUE,"CFMODEL";"TransOverview",#N/A,TRUE,"CFMODEL"}</definedName>
    <definedName name="wrn.test2." localSheetId="23" hidden="1">{"SourcesUses",#N/A,TRUE,"CFMODEL";"TransOverview",#N/A,TRUE,"CFMODEL"}</definedName>
    <definedName name="wrn.test2." localSheetId="2" hidden="1">{"SourcesUses",#N/A,TRUE,"CFMODEL";"TransOverview",#N/A,TRUE,"CFMODEL"}</definedName>
    <definedName name="wrn.test2." localSheetId="16" hidden="1">{"SourcesUses",#N/A,TRUE,"CFMODEL";"TransOverview",#N/A,TRUE,"CFMODEL"}</definedName>
    <definedName name="wrn.test2." localSheetId="3" hidden="1">{"SourcesUses",#N/A,TRUE,"CFMODEL";"TransOverview",#N/A,TRUE,"CFMODEL"}</definedName>
    <definedName name="wrn.test2." localSheetId="4" hidden="1">{"SourcesUses",#N/A,TRUE,"CFMODEL";"TransOverview",#N/A,TRUE,"CFMODEL"}</definedName>
    <definedName name="wrn.test2." localSheetId="7" hidden="1">{"SourcesUses",#N/A,TRUE,"CFMODEL";"TransOverview",#N/A,TRUE,"CFMODEL"}</definedName>
    <definedName name="wrn.test2." localSheetId="9" hidden="1">{"SourcesUses",#N/A,TRUE,"CFMODEL";"TransOverview",#N/A,TRUE,"CFMODEL"}</definedName>
    <definedName name="wrn.test2." localSheetId="13" hidden="1">{"SourcesUses",#N/A,TRUE,"CFMODEL";"TransOverview",#N/A,TRUE,"CFMODEL"}</definedName>
    <definedName name="wrn.test2." localSheetId="15"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2." localSheetId="30" hidden="1">{"SourcesUses",#N/A,TRUE,"CFMODEL";"TransOverview",#N/A,TRUE,"CFMODEL"}</definedName>
    <definedName name="wrn.test2." localSheetId="31" hidden="1">{"SourcesUses",#N/A,TRUE,"CFMODEL";"TransOverview",#N/A,TRUE,"CFMODEL"}</definedName>
    <definedName name="wrn.test2." hidden="1">{"SourcesUses",#N/A,TRUE,"CFMODEL";"TransOverview",#N/A,TRUE,"CFMODEL"}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21" hidden="1">{"SourcesUses",#N/A,TRUE,#N/A;"TransOverview",#N/A,TRUE,"CFMODEL"}</definedName>
    <definedName name="wrn.test3." localSheetId="22" hidden="1">{"SourcesUses",#N/A,TRUE,#N/A;"TransOverview",#N/A,TRUE,"CFMODEL"}</definedName>
    <definedName name="wrn.test3." localSheetId="23" hidden="1">{"SourcesUses",#N/A,TRUE,#N/A;"TransOverview",#N/A,TRUE,"CFMODEL"}</definedName>
    <definedName name="wrn.test3." localSheetId="2" hidden="1">{"SourcesUses",#N/A,TRUE,#N/A;"TransOverview",#N/A,TRUE,"CFMODEL"}</definedName>
    <definedName name="wrn.test3." localSheetId="16" hidden="1">{"SourcesUses",#N/A,TRUE,#N/A;"TransOverview",#N/A,TRUE,"CFMODEL"}</definedName>
    <definedName name="wrn.test3." localSheetId="3" hidden="1">{"SourcesUses",#N/A,TRUE,#N/A;"TransOverview",#N/A,TRUE,"CFMODEL"}</definedName>
    <definedName name="wrn.test3." localSheetId="4" hidden="1">{"SourcesUses",#N/A,TRUE,#N/A;"TransOverview",#N/A,TRUE,"CFMODEL"}</definedName>
    <definedName name="wrn.test3." localSheetId="7" hidden="1">{"SourcesUses",#N/A,TRUE,#N/A;"TransOverview",#N/A,TRUE,"CFMODEL"}</definedName>
    <definedName name="wrn.test3." localSheetId="9" hidden="1">{"SourcesUses",#N/A,TRUE,#N/A;"TransOverview",#N/A,TRUE,"CFMODEL"}</definedName>
    <definedName name="wrn.test3." localSheetId="13" hidden="1">{"SourcesUses",#N/A,TRUE,#N/A;"TransOverview",#N/A,TRUE,"CFMODEL"}</definedName>
    <definedName name="wrn.test3." localSheetId="15"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 localSheetId="30" hidden="1">{"SourcesUses",#N/A,TRUE,#N/A;"TransOverview",#N/A,TRUE,"CFMODEL"}</definedName>
    <definedName name="wrn.test3." localSheetId="31" hidden="1">{"SourcesUses",#N/A,TRUE,#N/A;"TransOverview",#N/A,TRUE,"CFMODEL"}</definedName>
    <definedName name="wrn.test3."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21" hidden="1">{"SourcesUses",#N/A,TRUE,#N/A;"TransOverview",#N/A,TRUE,"CFMODEL"}</definedName>
    <definedName name="wrn.test3.2" localSheetId="22" hidden="1">{"SourcesUses",#N/A,TRUE,#N/A;"TransOverview",#N/A,TRUE,"CFMODEL"}</definedName>
    <definedName name="wrn.test3.2" localSheetId="23" hidden="1">{"SourcesUses",#N/A,TRUE,#N/A;"TransOverview",#N/A,TRUE,"CFMODEL"}</definedName>
    <definedName name="wrn.test3.2" localSheetId="2" hidden="1">{"SourcesUses",#N/A,TRUE,#N/A;"TransOverview",#N/A,TRUE,"CFMODEL"}</definedName>
    <definedName name="wrn.test3.2" localSheetId="16" hidden="1">{"SourcesUses",#N/A,TRUE,#N/A;"TransOverview",#N/A,TRUE,"CFMODEL"}</definedName>
    <definedName name="wrn.test3.2" localSheetId="3" hidden="1">{"SourcesUses",#N/A,TRUE,#N/A;"TransOverview",#N/A,TRUE,"CFMODEL"}</definedName>
    <definedName name="wrn.test3.2" localSheetId="4" hidden="1">{"SourcesUses",#N/A,TRUE,#N/A;"TransOverview",#N/A,TRUE,"CFMODEL"}</definedName>
    <definedName name="wrn.test3.2" localSheetId="7" hidden="1">{"SourcesUses",#N/A,TRUE,#N/A;"TransOverview",#N/A,TRUE,"CFMODEL"}</definedName>
    <definedName name="wrn.test3.2" localSheetId="9" hidden="1">{"SourcesUses",#N/A,TRUE,#N/A;"TransOverview",#N/A,TRUE,"CFMODEL"}</definedName>
    <definedName name="wrn.test3.2" localSheetId="13" hidden="1">{"SourcesUses",#N/A,TRUE,#N/A;"TransOverview",#N/A,TRUE,"CFMODEL"}</definedName>
    <definedName name="wrn.test3.2" localSheetId="15"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3.2" localSheetId="30" hidden="1">{"SourcesUses",#N/A,TRUE,#N/A;"TransOverview",#N/A,TRUE,"CFMODEL"}</definedName>
    <definedName name="wrn.test3.2" localSheetId="31" hidden="1">{"SourcesUses",#N/A,TRUE,#N/A;"TransOverview",#N/A,TRUE,"CFMODEL"}</definedName>
    <definedName name="wrn.test3.2" hidden="1">{"SourcesUses",#N/A,TRUE,#N/A;"TransOverview",#N/A,TRUE,"CFMODEL"}</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21" hidden="1">{"SourcesUses",#N/A,TRUE,"FundsFlow";"TransOverview",#N/A,TRUE,"FundsFlow"}</definedName>
    <definedName name="wrn.test4." localSheetId="22" hidden="1">{"SourcesUses",#N/A,TRUE,"FundsFlow";"TransOverview",#N/A,TRUE,"FundsFlow"}</definedName>
    <definedName name="wrn.test4." localSheetId="23" hidden="1">{"SourcesUses",#N/A,TRUE,"FundsFlow";"TransOverview",#N/A,TRUE,"FundsFlow"}</definedName>
    <definedName name="wrn.test4." localSheetId="2" hidden="1">{"SourcesUses",#N/A,TRUE,"FundsFlow";"TransOverview",#N/A,TRUE,"FundsFlow"}</definedName>
    <definedName name="wrn.test4." localSheetId="16" hidden="1">{"SourcesUses",#N/A,TRUE,"FundsFlow";"TransOverview",#N/A,TRUE,"FundsFlow"}</definedName>
    <definedName name="wrn.test4." localSheetId="3" hidden="1">{"SourcesUses",#N/A,TRUE,"FundsFlow";"TransOverview",#N/A,TRUE,"FundsFlow"}</definedName>
    <definedName name="wrn.test4." localSheetId="4" hidden="1">{"SourcesUses",#N/A,TRUE,"FundsFlow";"TransOverview",#N/A,TRUE,"FundsFlow"}</definedName>
    <definedName name="wrn.test4." localSheetId="7" hidden="1">{"SourcesUses",#N/A,TRUE,"FundsFlow";"TransOverview",#N/A,TRUE,"FundsFlow"}</definedName>
    <definedName name="wrn.test4." localSheetId="9" hidden="1">{"SourcesUses",#N/A,TRUE,"FundsFlow";"TransOverview",#N/A,TRUE,"FundsFlow"}</definedName>
    <definedName name="wrn.test4." localSheetId="13" hidden="1">{"SourcesUses",#N/A,TRUE,"FundsFlow";"TransOverview",#N/A,TRUE,"FundsFlow"}</definedName>
    <definedName name="wrn.test4." localSheetId="15"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 localSheetId="30" hidden="1">{"SourcesUses",#N/A,TRUE,"FundsFlow";"TransOverview",#N/A,TRUE,"FundsFlow"}</definedName>
    <definedName name="wrn.test4." localSheetId="31" hidden="1">{"SourcesUses",#N/A,TRUE,"FundsFlow";"TransOverview",#N/A,TRUE,"FundsFlow"}</definedName>
    <definedName name="wrn.test4."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21" hidden="1">{"SourcesUses",#N/A,TRUE,"FundsFlow";"TransOverview",#N/A,TRUE,"FundsFlow"}</definedName>
    <definedName name="wrn.test42." localSheetId="22" hidden="1">{"SourcesUses",#N/A,TRUE,"FundsFlow";"TransOverview",#N/A,TRUE,"FundsFlow"}</definedName>
    <definedName name="wrn.test42." localSheetId="23" hidden="1">{"SourcesUses",#N/A,TRUE,"FundsFlow";"TransOverview",#N/A,TRUE,"FundsFlow"}</definedName>
    <definedName name="wrn.test42." localSheetId="2" hidden="1">{"SourcesUses",#N/A,TRUE,"FundsFlow";"TransOverview",#N/A,TRUE,"FundsFlow"}</definedName>
    <definedName name="wrn.test42." localSheetId="16" hidden="1">{"SourcesUses",#N/A,TRUE,"FundsFlow";"TransOverview",#N/A,TRUE,"FundsFlow"}</definedName>
    <definedName name="wrn.test42." localSheetId="3" hidden="1">{"SourcesUses",#N/A,TRUE,"FundsFlow";"TransOverview",#N/A,TRUE,"FundsFlow"}</definedName>
    <definedName name="wrn.test42." localSheetId="4" hidden="1">{"SourcesUses",#N/A,TRUE,"FundsFlow";"TransOverview",#N/A,TRUE,"FundsFlow"}</definedName>
    <definedName name="wrn.test42." localSheetId="7" hidden="1">{"SourcesUses",#N/A,TRUE,"FundsFlow";"TransOverview",#N/A,TRUE,"FundsFlow"}</definedName>
    <definedName name="wrn.test42." localSheetId="9" hidden="1">{"SourcesUses",#N/A,TRUE,"FundsFlow";"TransOverview",#N/A,TRUE,"FundsFlow"}</definedName>
    <definedName name="wrn.test42." localSheetId="13" hidden="1">{"SourcesUses",#N/A,TRUE,"FundsFlow";"TransOverview",#N/A,TRUE,"FundsFlow"}</definedName>
    <definedName name="wrn.test42." localSheetId="15"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42." localSheetId="30" hidden="1">{"SourcesUses",#N/A,TRUE,"FundsFlow";"TransOverview",#N/A,TRUE,"FundsFlow"}</definedName>
    <definedName name="wrn.test42." localSheetId="31" hidden="1">{"SourcesUses",#N/A,TRUE,"FundsFlow";"TransOverview",#N/A,TRUE,"FundsFlow"}</definedName>
    <definedName name="wrn.test42." hidden="1">{"SourcesUses",#N/A,TRUE,"FundsFlow";"TransOverview",#N/A,TRUE,"FundsFlow"}</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21" hidden="1">{"TEST610",#N/A,FALSE,"Sheet1"}</definedName>
    <definedName name="wrn.TEST610." localSheetId="22" hidden="1">{"TEST610",#N/A,FALSE,"Sheet1"}</definedName>
    <definedName name="wrn.TEST610." localSheetId="23" hidden="1">{"TEST610",#N/A,FALSE,"Sheet1"}</definedName>
    <definedName name="wrn.TEST610." localSheetId="2" hidden="1">{"TEST610",#N/A,FALSE,"Sheet1"}</definedName>
    <definedName name="wrn.TEST610." localSheetId="16" hidden="1">{"TEST610",#N/A,FALSE,"Sheet1"}</definedName>
    <definedName name="wrn.TEST610." localSheetId="3" hidden="1">{"TEST610",#N/A,FALSE,"Sheet1"}</definedName>
    <definedName name="wrn.TEST610." localSheetId="4" hidden="1">{"TEST610",#N/A,FALSE,"Sheet1"}</definedName>
    <definedName name="wrn.TEST610." localSheetId="7" hidden="1">{"TEST610",#N/A,FALSE,"Sheet1"}</definedName>
    <definedName name="wrn.TEST610." localSheetId="9" hidden="1">{"TEST610",#N/A,FALSE,"Sheet1"}</definedName>
    <definedName name="wrn.TEST610." localSheetId="13" hidden="1">{"TEST610",#N/A,FALSE,"Sheet1"}</definedName>
    <definedName name="wrn.TEST610." localSheetId="15"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0." localSheetId="30" hidden="1">{"TEST610",#N/A,FALSE,"Sheet1"}</definedName>
    <definedName name="wrn.TEST610." localSheetId="31" hidden="1">{"TEST610",#N/A,FALSE,"Sheet1"}</definedName>
    <definedName name="wrn.TEST610." hidden="1">{"TEST610",#N/A,FALSE,"Sheet1"}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21" hidden="1">{"TEST611",#N/A,FALSE,"Sheet1"}</definedName>
    <definedName name="wrn.TEST611." localSheetId="22" hidden="1">{"TEST611",#N/A,FALSE,"Sheet1"}</definedName>
    <definedName name="wrn.TEST611." localSheetId="23" hidden="1">{"TEST611",#N/A,FALSE,"Sheet1"}</definedName>
    <definedName name="wrn.TEST611." localSheetId="2" hidden="1">{"TEST611",#N/A,FALSE,"Sheet1"}</definedName>
    <definedName name="wrn.TEST611." localSheetId="16" hidden="1">{"TEST611",#N/A,FALSE,"Sheet1"}</definedName>
    <definedName name="wrn.TEST611." localSheetId="3" hidden="1">{"TEST611",#N/A,FALSE,"Sheet1"}</definedName>
    <definedName name="wrn.TEST611." localSheetId="4" hidden="1">{"TEST611",#N/A,FALSE,"Sheet1"}</definedName>
    <definedName name="wrn.TEST611." localSheetId="7" hidden="1">{"TEST611",#N/A,FALSE,"Sheet1"}</definedName>
    <definedName name="wrn.TEST611." localSheetId="9" hidden="1">{"TEST611",#N/A,FALSE,"Sheet1"}</definedName>
    <definedName name="wrn.TEST611." localSheetId="13" hidden="1">{"TEST611",#N/A,FALSE,"Sheet1"}</definedName>
    <definedName name="wrn.TEST611." localSheetId="15"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EST611." localSheetId="30" hidden="1">{"TEST611",#N/A,FALSE,"Sheet1"}</definedName>
    <definedName name="wrn.TEST611." localSheetId="31" hidden="1">{"TEST611",#N/A,FALSE,"Sheet1"}</definedName>
    <definedName name="wrn.TEST611." hidden="1">{"TEST611",#N/A,FALSE,"Sheet1"}</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21" hidden="1">{"schedh3a",#N/A,TRUE,"H-3";"schedh3b",#N/A,TRUE,"H-3"}</definedName>
    <definedName name="wrn.Total." localSheetId="22" hidden="1">{"schedh3a",#N/A,TRUE,"H-3";"schedh3b",#N/A,TRUE,"H-3"}</definedName>
    <definedName name="wrn.Total." localSheetId="23" hidden="1">{"schedh3a",#N/A,TRUE,"H-3";"schedh3b",#N/A,TRUE,"H-3"}</definedName>
    <definedName name="wrn.Total." localSheetId="2" hidden="1">{"schedh3a",#N/A,TRUE,"H-3";"schedh3b",#N/A,TRUE,"H-3"}</definedName>
    <definedName name="wrn.Total." localSheetId="16" hidden="1">{"schedh3a",#N/A,TRUE,"H-3";"schedh3b",#N/A,TRUE,"H-3"}</definedName>
    <definedName name="wrn.Total." localSheetId="3" hidden="1">{"schedh3a",#N/A,TRUE,"H-3";"schedh3b",#N/A,TRUE,"H-3"}</definedName>
    <definedName name="wrn.Total." localSheetId="4" hidden="1">{"schedh3a",#N/A,TRUE,"H-3";"schedh3b",#N/A,TRUE,"H-3"}</definedName>
    <definedName name="wrn.Total." localSheetId="7" hidden="1">{"schedh3a",#N/A,TRUE,"H-3";"schedh3b",#N/A,TRUE,"H-3"}</definedName>
    <definedName name="wrn.Total." localSheetId="9" hidden="1">{"schedh3a",#N/A,TRUE,"H-3";"schedh3b",#N/A,TRUE,"H-3"}</definedName>
    <definedName name="wrn.Total." localSheetId="13" hidden="1">{"schedh3a",#N/A,TRUE,"H-3";"schedh3b",#N/A,TRUE,"H-3"}</definedName>
    <definedName name="wrn.Total." localSheetId="15"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Total." localSheetId="30" hidden="1">{"schedh3a",#N/A,TRUE,"H-3";"schedh3b",#N/A,TRUE,"H-3"}</definedName>
    <definedName name="wrn.Total." localSheetId="31" hidden="1">{"schedh3a",#N/A,TRUE,"H-3";"schedh3b",#N/A,TRUE,"H-3"}</definedName>
    <definedName name="wrn.Total." hidden="1">{"schedh3a",#N/A,TRUE,"H-3";"schedh3b",#N/A,TRUE,"H-3"}</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21" hidden="1">{#N/A,#N/A,FALSE,"337"}</definedName>
    <definedName name="wrn.XX." localSheetId="22" hidden="1">{#N/A,#N/A,FALSE,"337"}</definedName>
    <definedName name="wrn.XX." localSheetId="23" hidden="1">{#N/A,#N/A,FALSE,"337"}</definedName>
    <definedName name="wrn.XX." localSheetId="2" hidden="1">{#N/A,#N/A,FALSE,"337"}</definedName>
    <definedName name="wrn.XX." localSheetId="16" hidden="1">{#N/A,#N/A,FALSE,"337"}</definedName>
    <definedName name="wrn.XX." localSheetId="3" hidden="1">{#N/A,#N/A,FALSE,"337"}</definedName>
    <definedName name="wrn.XX." localSheetId="4" hidden="1">{#N/A,#N/A,FALSE,"337"}</definedName>
    <definedName name="wrn.XX." localSheetId="7" hidden="1">{#N/A,#N/A,FALSE,"337"}</definedName>
    <definedName name="wrn.XX." localSheetId="9" hidden="1">{#N/A,#N/A,FALSE,"337"}</definedName>
    <definedName name="wrn.XX." localSheetId="13" hidden="1">{#N/A,#N/A,FALSE,"337"}</definedName>
    <definedName name="wrn.XX." localSheetId="15"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rn.XX." localSheetId="30" hidden="1">{#N/A,#N/A,FALSE,"337"}</definedName>
    <definedName name="wrn.XX." localSheetId="31" hidden="1">{#N/A,#N/A,FALSE,"337"}</definedName>
    <definedName name="wrn.XX." hidden="1">{#N/A,#N/A,FALSE,"337"}</definedName>
    <definedName name="wtf" localSheetId="17" hidden="1">#REF!</definedName>
    <definedName name="wtf" localSheetId="18" hidden="1">#REF!</definedName>
    <definedName name="wtf" localSheetId="19" hidden="1">#REF!</definedName>
    <definedName name="wtf" localSheetId="20" hidden="1">#REF!</definedName>
    <definedName name="wtf" localSheetId="21" hidden="1">#REF!</definedName>
    <definedName name="wtf" localSheetId="22" hidden="1">#REF!</definedName>
    <definedName name="wtf" localSheetId="26" hidden="1">#REF!</definedName>
    <definedName name="wtf" localSheetId="27" hidden="1">#REF!</definedName>
    <definedName name="wtf" localSheetId="28" hidden="1">#REF!</definedName>
    <definedName name="wtf" localSheetId="29" hidden="1">#REF!</definedName>
    <definedName name="wtf" localSheetId="30" hidden="1">#REF!</definedName>
    <definedName name="wtf" localSheetId="31" hidden="1">#REF!</definedName>
    <definedName name="wtf" hidden="1">#REF!</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21" hidden="1">{"2002Frcst","05Month",FALSE,"Frcst Format 2002"}</definedName>
    <definedName name="wwwwwwww" localSheetId="22" hidden="1">{"2002Frcst","05Month",FALSE,"Frcst Format 2002"}</definedName>
    <definedName name="wwwwwwww" localSheetId="23" hidden="1">{"2002Frcst","05Month",FALSE,"Frcst Format 2002"}</definedName>
    <definedName name="wwwwwwww" localSheetId="2" hidden="1">{"2002Frcst","05Month",FALSE,"Frcst Format 2002"}</definedName>
    <definedName name="wwwwwwww" localSheetId="16" hidden="1">{"2002Frcst","05Month",FALSE,"Frcst Format 2002"}</definedName>
    <definedName name="wwwwwwww" localSheetId="3" hidden="1">{"2002Frcst","05Month",FALSE,"Frcst Format 2002"}</definedName>
    <definedName name="wwwwwwww" localSheetId="4" hidden="1">{"2002Frcst","05Month",FALSE,"Frcst Format 2002"}</definedName>
    <definedName name="wwwwwwww" localSheetId="7" hidden="1">{"2002Frcst","05Month",FALSE,"Frcst Format 2002"}</definedName>
    <definedName name="wwwwwwww" localSheetId="9" hidden="1">{"2002Frcst","05Month",FALSE,"Frcst Format 2002"}</definedName>
    <definedName name="wwwwwwww" localSheetId="13" hidden="1">{"2002Frcst","05Month",FALSE,"Frcst Format 2002"}</definedName>
    <definedName name="wwwwwwww" localSheetId="15"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wwwwwwww" localSheetId="30" hidden="1">{"2002Frcst","05Month",FALSE,"Frcst Format 2002"}</definedName>
    <definedName name="wwwwwwww" localSheetId="31" hidden="1">{"2002Frcst","05Month",FALSE,"Frcst Format 2002"}</definedName>
    <definedName name="wwwwwwww" hidden="1">{"2002Frcst","05Month",FALSE,"Frcst Format 2002"}</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2" hidden="1">{"Page_1",#N/A,FALSE,"BAD4Q98";"Page_2",#N/A,FALSE,"BAD4Q98";"Page_3",#N/A,FALSE,"BAD4Q98";"Page_4",#N/A,FALSE,"BAD4Q98";"Page_5",#N/A,FALSE,"BAD4Q98";"Page_6",#N/A,FALSE,"BAD4Q98";"Input_1",#N/A,FALSE,"BAD4Q98";"Input_2",#N/A,FALSE,"BAD4Q98"}</definedName>
    <definedName name="x" localSheetId="23" hidden="1">{"Page_1",#N/A,FALSE,"BAD4Q98";"Page_2",#N/A,FALSE,"BAD4Q98";"Page_3",#N/A,FALSE,"BAD4Q98";"Page_4",#N/A,FALSE,"BAD4Q98";"Page_5",#N/A,FALSE,"BAD4Q98";"Page_6",#N/A,FALSE,"BAD4Q98";"Input_1",#N/A,FALSE,"BAD4Q98";"Input_2",#N/A,FALSE,"BAD4Q98"}</definedName>
    <definedName name="x" localSheetId="2"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3"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7" hidden="1">{"Page_1",#N/A,FALSE,"BAD4Q98";"Page_2",#N/A,FALSE,"BAD4Q98";"Page_3",#N/A,FALSE,"BAD4Q98";"Page_4",#N/A,FALSE,"BAD4Q98";"Page_5",#N/A,FALSE,"BAD4Q98";"Page_6",#N/A,FALSE,"BAD4Q98";"Input_1",#N/A,FALSE,"BAD4Q98";"Input_2",#N/A,FALSE,"BAD4Q98"}</definedName>
    <definedName name="x" localSheetId="9" hidden="1">{"Page_1",#N/A,FALSE,"BAD4Q98";"Page_2",#N/A,FALSE,"BAD4Q98";"Page_3",#N/A,FALSE,"BAD4Q98";"Page_4",#N/A,FALSE,"BAD4Q98";"Page_5",#N/A,FALSE,"BAD4Q98";"Page_6",#N/A,FALSE,"BAD4Q98";"Input_1",#N/A,FALSE,"BAD4Q98";"Input_2",#N/A,FALSE,"BAD4Q98"}</definedName>
    <definedName name="x" localSheetId="13" hidden="1">{"Page_1",#N/A,FALSE,"BAD4Q98";"Page_2",#N/A,FALSE,"BAD4Q98";"Page_3",#N/A,FALSE,"BAD4Q98";"Page_4",#N/A,FALSE,"BAD4Q98";"Page_5",#N/A,FALSE,"BAD4Q98";"Page_6",#N/A,FALSE,"BAD4Q98";"Input_1",#N/A,FALSE,"BAD4Q98";"Input_2",#N/A,FALSE,"BAD4Q98"}</definedName>
    <definedName name="x" localSheetId="15"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 localSheetId="30" hidden="1">{"Page_1",#N/A,FALSE,"BAD4Q98";"Page_2",#N/A,FALSE,"BAD4Q98";"Page_3",#N/A,FALSE,"BAD4Q98";"Page_4",#N/A,FALSE,"BAD4Q98";"Page_5",#N/A,FALSE,"BAD4Q98";"Page_6",#N/A,FALSE,"BAD4Q98";"Input_1",#N/A,FALSE,"BAD4Q98";"Input_2",#N/A,FALSE,"BAD4Q98"}</definedName>
    <definedName name="x" localSheetId="31"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20">#REF!,#REF!,#REF!,#REF!,#REF!,#REF!</definedName>
    <definedName name="X_Amortization" localSheetId="21">#REF!,#REF!,#REF!,#REF!,#REF!,#REF!</definedName>
    <definedName name="X_Amortization" localSheetId="22">#REF!,#REF!,#REF!,#REF!,#REF!,#REF!</definedName>
    <definedName name="X_Amortization" localSheetId="7">#REF!,#REF!,#REF!,#REF!,#REF!,#REF!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 localSheetId="30">#REF!,#REF!,#REF!,#REF!,#REF!,#REF!</definedName>
    <definedName name="X_Amortization" localSheetId="31">#REF!,#REF!,#REF!,#REF!,#REF!,#REF!</definedName>
    <definedName name="X_Amortization">#REF!,#REF!,#REF!,#REF!,#REF!,#REF!</definedName>
    <definedName name="X_Vld_Amort" localSheetId="17">#REF!</definedName>
    <definedName name="X_Vld_Amort" localSheetId="18">#REF!</definedName>
    <definedName name="X_Vld_Amort" localSheetId="19">#REF!</definedName>
    <definedName name="X_Vld_Amort" localSheetId="20">#REF!</definedName>
    <definedName name="X_Vld_Amort" localSheetId="21">#REF!</definedName>
    <definedName name="X_Vld_Amort" localSheetId="22">#REF!</definedName>
    <definedName name="X_Vld_Amort" localSheetId="26">#REF!</definedName>
    <definedName name="X_Vld_Amort" localSheetId="27">#REF!</definedName>
    <definedName name="X_Vld_Amort" localSheetId="28">#REF!</definedName>
    <definedName name="X_Vld_Amort" localSheetId="29">#REF!</definedName>
    <definedName name="X_Vld_Amort" localSheetId="30">#REF!</definedName>
    <definedName name="X_Vld_Amort" localSheetId="31">#REF!</definedName>
    <definedName name="X_Vld_Amort">#REF!</definedName>
    <definedName name="X_Vld_APIC" localSheetId="17">#REF!</definedName>
    <definedName name="X_Vld_APIC" localSheetId="18">#REF!</definedName>
    <definedName name="X_Vld_APIC" localSheetId="19">#REF!</definedName>
    <definedName name="X_Vld_APIC" localSheetId="20">#REF!</definedName>
    <definedName name="X_Vld_APIC" localSheetId="21">#REF!</definedName>
    <definedName name="X_Vld_APIC" localSheetId="22">#REF!</definedName>
    <definedName name="X_Vld_APIC" localSheetId="26">#REF!</definedName>
    <definedName name="X_Vld_APIC" localSheetId="27">#REF!</definedName>
    <definedName name="X_Vld_APIC" localSheetId="28">#REF!</definedName>
    <definedName name="X_Vld_APIC" localSheetId="29">#REF!</definedName>
    <definedName name="X_Vld_APIC" localSheetId="30">#REF!</definedName>
    <definedName name="X_Vld_APIC" localSheetId="31">#REF!</definedName>
    <definedName name="X_Vld_APIC">#REF!</definedName>
    <definedName name="X_Vld_ChgCash" localSheetId="2">#REF!</definedName>
    <definedName name="X_Vld_ChgCash" localSheetId="16">#REF!</definedName>
    <definedName name="X_Vld_ChgCash" localSheetId="7">#REF!</definedName>
    <definedName name="X_Vld_ChgCash" localSheetId="9">#REF!</definedName>
    <definedName name="X_Vld_ChgCash" localSheetId="13">#REF!</definedName>
    <definedName name="X_Vld_ChgCash">'[12]CF Report'!$C$65</definedName>
    <definedName name="X_Vld_CStk" localSheetId="17">#REF!</definedName>
    <definedName name="X_Vld_CStk" localSheetId="18">#REF!</definedName>
    <definedName name="X_Vld_CStk" localSheetId="19">#REF!</definedName>
    <definedName name="X_Vld_CStk" localSheetId="20">#REF!</definedName>
    <definedName name="X_Vld_CStk" localSheetId="21">#REF!</definedName>
    <definedName name="X_Vld_CStk" localSheetId="22">#REF!</definedName>
    <definedName name="X_Vld_CStk" localSheetId="7">#REF!</definedName>
    <definedName name="X_Vld_CStk" localSheetId="26">#REF!</definedName>
    <definedName name="X_Vld_CStk" localSheetId="27">#REF!</definedName>
    <definedName name="X_Vld_CStk" localSheetId="28">#REF!</definedName>
    <definedName name="X_Vld_CStk" localSheetId="29">#REF!</definedName>
    <definedName name="X_Vld_CStk" localSheetId="30">#REF!</definedName>
    <definedName name="X_Vld_CStk" localSheetId="31">#REF!</definedName>
    <definedName name="X_Vld_CStk">#REF!</definedName>
    <definedName name="X_Vld_DefCr" localSheetId="17">#REF!</definedName>
    <definedName name="X_Vld_DefCr" localSheetId="18">#REF!</definedName>
    <definedName name="X_Vld_DefCr" localSheetId="19">#REF!</definedName>
    <definedName name="X_Vld_DefCr" localSheetId="20">#REF!</definedName>
    <definedName name="X_Vld_DefCr" localSheetId="21">#REF!</definedName>
    <definedName name="X_Vld_DefCr" localSheetId="22">#REF!</definedName>
    <definedName name="X_Vld_DefCr" localSheetId="7">#REF!</definedName>
    <definedName name="X_Vld_DefCr" localSheetId="26">#REF!</definedName>
    <definedName name="X_Vld_DefCr" localSheetId="27">#REF!</definedName>
    <definedName name="X_Vld_DefCr" localSheetId="28">#REF!</definedName>
    <definedName name="X_Vld_DefCr" localSheetId="29">#REF!</definedName>
    <definedName name="X_Vld_DefCr" localSheetId="30">#REF!</definedName>
    <definedName name="X_Vld_DefCr" localSheetId="31">#REF!</definedName>
    <definedName name="X_Vld_DefCr">#REF!</definedName>
    <definedName name="X_Vld_Depr" localSheetId="17">#REF!</definedName>
    <definedName name="X_Vld_Depr" localSheetId="18">#REF!</definedName>
    <definedName name="X_Vld_Depr" localSheetId="19">#REF!</definedName>
    <definedName name="X_Vld_Depr" localSheetId="20">#REF!</definedName>
    <definedName name="X_Vld_Depr" localSheetId="21">#REF!</definedName>
    <definedName name="X_Vld_Depr" localSheetId="22">#REF!</definedName>
    <definedName name="X_Vld_Depr" localSheetId="7">#REF!</definedName>
    <definedName name="X_Vld_Depr" localSheetId="26">#REF!</definedName>
    <definedName name="X_Vld_Depr" localSheetId="27">#REF!</definedName>
    <definedName name="X_Vld_Depr" localSheetId="28">#REF!</definedName>
    <definedName name="X_Vld_Depr" localSheetId="29">#REF!</definedName>
    <definedName name="X_Vld_Depr" localSheetId="30">#REF!</definedName>
    <definedName name="X_Vld_Depr" localSheetId="31">#REF!</definedName>
    <definedName name="X_Vld_Depr">#REF!</definedName>
    <definedName name="X_Vld_ESOP" localSheetId="17">#REF!</definedName>
    <definedName name="X_Vld_ESOP" localSheetId="18">#REF!</definedName>
    <definedName name="X_Vld_ESOP" localSheetId="19">#REF!</definedName>
    <definedName name="X_Vld_ESOP" localSheetId="20">#REF!</definedName>
    <definedName name="X_Vld_ESOP" localSheetId="21">#REF!</definedName>
    <definedName name="X_Vld_ESOP" localSheetId="22">#REF!</definedName>
    <definedName name="X_Vld_ESOP" localSheetId="26">#REF!</definedName>
    <definedName name="X_Vld_ESOP" localSheetId="27">#REF!</definedName>
    <definedName name="X_Vld_ESOP" localSheetId="28">#REF!</definedName>
    <definedName name="X_Vld_ESOP" localSheetId="29">#REF!</definedName>
    <definedName name="X_Vld_ESOP" localSheetId="30">#REF!</definedName>
    <definedName name="X_Vld_ESOP" localSheetId="31">#REF!</definedName>
    <definedName name="X_Vld_ESOP">#REF!</definedName>
    <definedName name="X_Vld_GdWl" localSheetId="17">#REF!</definedName>
    <definedName name="X_Vld_GdWl" localSheetId="18">#REF!</definedName>
    <definedName name="X_Vld_GdWl" localSheetId="19">#REF!</definedName>
    <definedName name="X_Vld_GdWl" localSheetId="20">#REF!</definedName>
    <definedName name="X_Vld_GdWl" localSheetId="21">#REF!</definedName>
    <definedName name="X_Vld_GdWl" localSheetId="22">#REF!</definedName>
    <definedName name="X_Vld_GdWl" localSheetId="26">#REF!</definedName>
    <definedName name="X_Vld_GdWl" localSheetId="27">#REF!</definedName>
    <definedName name="X_Vld_GdWl" localSheetId="28">#REF!</definedName>
    <definedName name="X_Vld_GdWl" localSheetId="29">#REF!</definedName>
    <definedName name="X_Vld_GdWl" localSheetId="30">#REF!</definedName>
    <definedName name="X_Vld_GdWl" localSheetId="31">#REF!</definedName>
    <definedName name="X_Vld_GdWl">#REF!</definedName>
    <definedName name="X_Vld_Inv" localSheetId="17">#REF!</definedName>
    <definedName name="X_Vld_Inv" localSheetId="18">#REF!</definedName>
    <definedName name="X_Vld_Inv" localSheetId="19">#REF!</definedName>
    <definedName name="X_Vld_Inv" localSheetId="20">#REF!</definedName>
    <definedName name="X_Vld_Inv" localSheetId="21">#REF!</definedName>
    <definedName name="X_Vld_Inv" localSheetId="22">#REF!</definedName>
    <definedName name="X_Vld_Inv" localSheetId="26">#REF!</definedName>
    <definedName name="X_Vld_Inv" localSheetId="27">#REF!</definedName>
    <definedName name="X_Vld_Inv" localSheetId="28">#REF!</definedName>
    <definedName name="X_Vld_Inv" localSheetId="29">#REF!</definedName>
    <definedName name="X_Vld_Inv" localSheetId="30">#REF!</definedName>
    <definedName name="X_Vld_Inv" localSheetId="31">#REF!</definedName>
    <definedName name="X_Vld_Inv">#REF!</definedName>
    <definedName name="X_Vld_LTAst" localSheetId="17">#REF!</definedName>
    <definedName name="X_Vld_LTAst" localSheetId="18">#REF!</definedName>
    <definedName name="X_Vld_LTAst" localSheetId="19">#REF!</definedName>
    <definedName name="X_Vld_LTAst" localSheetId="20">#REF!</definedName>
    <definedName name="X_Vld_LTAst" localSheetId="21">#REF!</definedName>
    <definedName name="X_Vld_LTAst" localSheetId="22">#REF!</definedName>
    <definedName name="X_Vld_LTAst" localSheetId="26">#REF!</definedName>
    <definedName name="X_Vld_LTAst" localSheetId="27">#REF!</definedName>
    <definedName name="X_Vld_LTAst" localSheetId="28">#REF!</definedName>
    <definedName name="X_Vld_LTAst" localSheetId="29">#REF!</definedName>
    <definedName name="X_Vld_LTAst" localSheetId="30">#REF!</definedName>
    <definedName name="X_Vld_LTAst" localSheetId="31">#REF!</definedName>
    <definedName name="X_Vld_LTAst">#REF!</definedName>
    <definedName name="X_Vld_LTDebt" localSheetId="17">#REF!</definedName>
    <definedName name="X_Vld_LTDebt" localSheetId="18">#REF!</definedName>
    <definedName name="X_Vld_LTDebt" localSheetId="19">#REF!</definedName>
    <definedName name="X_Vld_LTDebt" localSheetId="20">#REF!</definedName>
    <definedName name="X_Vld_LTDebt" localSheetId="21">#REF!</definedName>
    <definedName name="X_Vld_LTDebt" localSheetId="22">#REF!</definedName>
    <definedName name="X_Vld_LTDebt" localSheetId="26">#REF!</definedName>
    <definedName name="X_Vld_LTDebt" localSheetId="27">#REF!</definedName>
    <definedName name="X_Vld_LTDebt" localSheetId="28">#REF!</definedName>
    <definedName name="X_Vld_LTDebt" localSheetId="29">#REF!</definedName>
    <definedName name="X_Vld_LTDebt" localSheetId="30">#REF!</definedName>
    <definedName name="X_Vld_LTDebt" localSheetId="31">#REF!</definedName>
    <definedName name="X_Vld_LTDebt">#REF!</definedName>
    <definedName name="X_Vld_MinInt" localSheetId="17">#REF!</definedName>
    <definedName name="X_Vld_MinInt" localSheetId="18">#REF!</definedName>
    <definedName name="X_Vld_MinInt" localSheetId="19">#REF!</definedName>
    <definedName name="X_Vld_MinInt" localSheetId="20">#REF!</definedName>
    <definedName name="X_Vld_MinInt" localSheetId="21">#REF!</definedName>
    <definedName name="X_Vld_MinInt" localSheetId="22">#REF!</definedName>
    <definedName name="X_Vld_MinInt" localSheetId="26">#REF!</definedName>
    <definedName name="X_Vld_MinInt" localSheetId="27">#REF!</definedName>
    <definedName name="X_Vld_MinInt" localSheetId="28">#REF!</definedName>
    <definedName name="X_Vld_MinInt" localSheetId="29">#REF!</definedName>
    <definedName name="X_Vld_MinInt" localSheetId="30">#REF!</definedName>
    <definedName name="X_Vld_MinInt" localSheetId="31">#REF!</definedName>
    <definedName name="X_Vld_MinInt">#REF!</definedName>
    <definedName name="X_Vld_NetWrkCap" localSheetId="17">#REF!</definedName>
    <definedName name="X_Vld_NetWrkCap" localSheetId="18">#REF!</definedName>
    <definedName name="X_Vld_NetWrkCap" localSheetId="19">#REF!</definedName>
    <definedName name="X_Vld_NetWrkCap" localSheetId="20">#REF!</definedName>
    <definedName name="X_Vld_NetWrkCap" localSheetId="21">#REF!</definedName>
    <definedName name="X_Vld_NetWrkCap" localSheetId="22">#REF!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 localSheetId="30">#REF!</definedName>
    <definedName name="X_Vld_NetWrkCap" localSheetId="31">#REF!</definedName>
    <definedName name="X_Vld_NetWrkCap">#REF!</definedName>
    <definedName name="X_Vld_NucTrst" localSheetId="17">#REF!</definedName>
    <definedName name="X_Vld_NucTrst" localSheetId="18">#REF!</definedName>
    <definedName name="X_Vld_NucTrst" localSheetId="19">#REF!</definedName>
    <definedName name="X_Vld_NucTrst" localSheetId="20">#REF!</definedName>
    <definedName name="X_Vld_NucTrst" localSheetId="21">#REF!</definedName>
    <definedName name="X_Vld_NucTrst" localSheetId="22">#REF!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 localSheetId="30">#REF!</definedName>
    <definedName name="X_Vld_NucTrst" localSheetId="31">#REF!</definedName>
    <definedName name="X_Vld_NucTrst">#REF!</definedName>
    <definedName name="X_Vld_OthInc" localSheetId="17">#REF!</definedName>
    <definedName name="X_Vld_OthInc" localSheetId="18">#REF!</definedName>
    <definedName name="X_Vld_OthInc" localSheetId="19">#REF!</definedName>
    <definedName name="X_Vld_OthInc" localSheetId="20">#REF!</definedName>
    <definedName name="X_Vld_OthInc" localSheetId="21">#REF!</definedName>
    <definedName name="X_Vld_OthInc" localSheetId="22">#REF!</definedName>
    <definedName name="X_Vld_OthInc" localSheetId="26">#REF!</definedName>
    <definedName name="X_Vld_OthInc" localSheetId="27">#REF!</definedName>
    <definedName name="X_Vld_OthInc" localSheetId="28">#REF!</definedName>
    <definedName name="X_Vld_OthInc" localSheetId="29">#REF!</definedName>
    <definedName name="X_Vld_OthInc" localSheetId="30">#REF!</definedName>
    <definedName name="X_Vld_OthInc" localSheetId="31">#REF!</definedName>
    <definedName name="X_Vld_OthInc">#REF!</definedName>
    <definedName name="X_Vld_PfStk" localSheetId="17">#REF!</definedName>
    <definedName name="X_Vld_PfStk" localSheetId="18">#REF!</definedName>
    <definedName name="X_Vld_PfStk" localSheetId="19">#REF!</definedName>
    <definedName name="X_Vld_PfStk" localSheetId="20">#REF!</definedName>
    <definedName name="X_Vld_PfStk" localSheetId="21">#REF!</definedName>
    <definedName name="X_Vld_PfStk" localSheetId="22">#REF!</definedName>
    <definedName name="X_Vld_PfStk" localSheetId="26">#REF!</definedName>
    <definedName name="X_Vld_PfStk" localSheetId="27">#REF!</definedName>
    <definedName name="X_Vld_PfStk" localSheetId="28">#REF!</definedName>
    <definedName name="X_Vld_PfStk" localSheetId="29">#REF!</definedName>
    <definedName name="X_Vld_PfStk" localSheetId="30">#REF!</definedName>
    <definedName name="X_Vld_PfStk" localSheetId="31">#REF!</definedName>
    <definedName name="X_Vld_PfStk">#REF!</definedName>
    <definedName name="X_Vld_PPE" localSheetId="17">#REF!</definedName>
    <definedName name="X_Vld_PPE" localSheetId="18">#REF!</definedName>
    <definedName name="X_Vld_PPE" localSheetId="19">#REF!</definedName>
    <definedName name="X_Vld_PPE" localSheetId="20">#REF!</definedName>
    <definedName name="X_Vld_PPE" localSheetId="21">#REF!</definedName>
    <definedName name="X_Vld_PPE" localSheetId="22">#REF!</definedName>
    <definedName name="X_Vld_PPE" localSheetId="26">#REF!</definedName>
    <definedName name="X_Vld_PPE" localSheetId="27">#REF!</definedName>
    <definedName name="X_Vld_PPE" localSheetId="28">#REF!</definedName>
    <definedName name="X_Vld_PPE" localSheetId="29">#REF!</definedName>
    <definedName name="X_Vld_PPE" localSheetId="30">#REF!</definedName>
    <definedName name="X_Vld_PPE" localSheetId="31">#REF!</definedName>
    <definedName name="X_Vld_PPE">#REF!</definedName>
    <definedName name="X_Vld_RE" localSheetId="17">#REF!</definedName>
    <definedName name="X_Vld_RE" localSheetId="18">#REF!</definedName>
    <definedName name="X_Vld_RE" localSheetId="19">#REF!</definedName>
    <definedName name="X_Vld_RE" localSheetId="20">#REF!</definedName>
    <definedName name="X_Vld_RE" localSheetId="21">#REF!</definedName>
    <definedName name="X_Vld_RE" localSheetId="22">#REF!</definedName>
    <definedName name="X_Vld_RE" localSheetId="26">#REF!</definedName>
    <definedName name="X_Vld_RE" localSheetId="27">#REF!</definedName>
    <definedName name="X_Vld_RE" localSheetId="28">#REF!</definedName>
    <definedName name="X_Vld_RE" localSheetId="29">#REF!</definedName>
    <definedName name="X_Vld_RE" localSheetId="30">#REF!</definedName>
    <definedName name="X_Vld_RE" localSheetId="31">#REF!</definedName>
    <definedName name="X_Vld_RE">#REF!</definedName>
    <definedName name="X_Vld_RegAst" localSheetId="17">#REF!</definedName>
    <definedName name="X_Vld_RegAst" localSheetId="18">#REF!</definedName>
    <definedName name="X_Vld_RegAst" localSheetId="19">#REF!</definedName>
    <definedName name="X_Vld_RegAst" localSheetId="20">#REF!</definedName>
    <definedName name="X_Vld_RegAst" localSheetId="21">#REF!</definedName>
    <definedName name="X_Vld_RegAst" localSheetId="22">#REF!</definedName>
    <definedName name="X_Vld_RegAst" localSheetId="26">#REF!</definedName>
    <definedName name="X_Vld_RegAst" localSheetId="27">#REF!</definedName>
    <definedName name="X_Vld_RegAst" localSheetId="28">#REF!</definedName>
    <definedName name="X_Vld_RegAst" localSheetId="29">#REF!</definedName>
    <definedName name="X_Vld_RegAst" localSheetId="30">#REF!</definedName>
    <definedName name="X_Vld_RegAst" localSheetId="31">#REF!</definedName>
    <definedName name="X_Vld_RegAst">#REF!</definedName>
    <definedName name="X_Vld_Tax" localSheetId="17">#REF!</definedName>
    <definedName name="X_Vld_Tax" localSheetId="18">#REF!</definedName>
    <definedName name="X_Vld_Tax" localSheetId="19">#REF!</definedName>
    <definedName name="X_Vld_Tax" localSheetId="20">#REF!</definedName>
    <definedName name="X_Vld_Tax" localSheetId="21">#REF!</definedName>
    <definedName name="X_Vld_Tax" localSheetId="22">#REF!</definedName>
    <definedName name="X_Vld_Tax" localSheetId="26">#REF!</definedName>
    <definedName name="X_Vld_Tax" localSheetId="27">#REF!</definedName>
    <definedName name="X_Vld_Tax" localSheetId="28">#REF!</definedName>
    <definedName name="X_Vld_Tax" localSheetId="29">#REF!</definedName>
    <definedName name="X_Vld_Tax" localSheetId="30">#REF!</definedName>
    <definedName name="X_Vld_Tax" localSheetId="31">#REF!</definedName>
    <definedName name="X_Vld_Tax">#REF!</definedName>
    <definedName name="X_Vld_TrstPfSec" localSheetId="17">#REF!</definedName>
    <definedName name="X_Vld_TrstPfSec" localSheetId="18">#REF!</definedName>
    <definedName name="X_Vld_TrstPfSec" localSheetId="19">#REF!</definedName>
    <definedName name="X_Vld_TrstPfSec" localSheetId="20">#REF!</definedName>
    <definedName name="X_Vld_TrstPfSec" localSheetId="21">#REF!</definedName>
    <definedName name="X_Vld_TrstPfSec" localSheetId="22">#REF!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 localSheetId="30">#REF!</definedName>
    <definedName name="X_Vld_TrstPfSec" localSheetId="31">#REF!</definedName>
    <definedName name="X_Vld_TrstPfSec">#REF!</definedName>
    <definedName name="xa" localSheetId="17">OFFSET(YAXIS,0,-1)</definedName>
    <definedName name="xa" localSheetId="18">OFFSET(YAXIS,0,-1)</definedName>
    <definedName name="xa" localSheetId="19">OFFSET(YAXIS,0,-1)</definedName>
    <definedName name="xa" localSheetId="20">OFFSET(YAXIS,0,-1)</definedName>
    <definedName name="xa" localSheetId="21">OFFSET(YAXIS,0,-1)</definedName>
    <definedName name="xa" localSheetId="22">OFFSET(YAXIS,0,-1)</definedName>
    <definedName name="xa" localSheetId="23">OFFSET(YAXIS,0,-1)</definedName>
    <definedName name="xa" localSheetId="1">OFFSET(YAXIS,0,-1)</definedName>
    <definedName name="xa" localSheetId="2">OFFSET(YAXIS,0,-1)</definedName>
    <definedName name="xa" localSheetId="16">OFFSET(YAXIS,0,-1)</definedName>
    <definedName name="xa" localSheetId="3">OFFSET(YAXIS,0,-1)</definedName>
    <definedName name="xa" localSheetId="4">OFFSET(YAXIS,0,-1)</definedName>
    <definedName name="xa" localSheetId="5">OFFSET(YAXIS,0,-1)</definedName>
    <definedName name="xa" localSheetId="6">OFFSET(YAXIS,0,-1)</definedName>
    <definedName name="xa" localSheetId="7">OFFSET(YAXIS,0,-1)</definedName>
    <definedName name="xa" localSheetId="9">OFFSET(YAXIS,0,-1)</definedName>
    <definedName name="xa" localSheetId="10">OFFSET(YAXIS,0,-1)</definedName>
    <definedName name="xa" localSheetId="11">OFFSET(YAXIS,0,-1)</definedName>
    <definedName name="xa" localSheetId="12">OFFSET(YAXIS,0,-1)</definedName>
    <definedName name="xa" localSheetId="13">OFFSET(YAXIS,0,-1)</definedName>
    <definedName name="xa" localSheetId="14">OFFSET(YAXIS,0,-1)</definedName>
    <definedName name="xa" localSheetId="15">OFFSET(YAXIS,0,-1)</definedName>
    <definedName name="xa" localSheetId="26">OFFSET(YAXIS,0,-1)</definedName>
    <definedName name="xa" localSheetId="27">OFFSET(YAXIS,0,-1)</definedName>
    <definedName name="xa" localSheetId="28">OFFSET(YAXIS,0,-1)</definedName>
    <definedName name="xa" localSheetId="29">OFFSET(YAXIS,0,-1)</definedName>
    <definedName name="xa" localSheetId="30">OFFSET(YAXIS,0,-1)</definedName>
    <definedName name="xa" localSheetId="31">OFFSET(YAXIS,0,-1)</definedName>
    <definedName name="xa">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21">OFFSET(YAXIS,0,-1)</definedName>
    <definedName name="xaxIS" localSheetId="22">OFFSET(YAXIS,0,-1)</definedName>
    <definedName name="xaxIS" localSheetId="23">OFFSET(YAXIS,0,-1)</definedName>
    <definedName name="xaxIS" localSheetId="1">OFFSET(YAXIS,0,-1)</definedName>
    <definedName name="xaxIS" localSheetId="2">OFFSET(YAXIS,0,-1)</definedName>
    <definedName name="xaxIS" localSheetId="16">OFFSET(YAXIS,0,-1)</definedName>
    <definedName name="xaxIS" localSheetId="3">OFFSET(YAXIS,0,-1)</definedName>
    <definedName name="xaxIS" localSheetId="4">OFFSET(YAXIS,0,-1)</definedName>
    <definedName name="xaxIS" localSheetId="5">OFFSET(YAXIS,0,-1)</definedName>
    <definedName name="xaxIS" localSheetId="6">OFFSET(YAXIS,0,-1)</definedName>
    <definedName name="xaxIS" localSheetId="7">OFFSET(YAXIS,0,-1)</definedName>
    <definedName name="xaxIS" localSheetId="9">OFFSET(YAXIS,0,-1)</definedName>
    <definedName name="xaxIS" localSheetId="10">OFFSET(YAXIS,0,-1)</definedName>
    <definedName name="xaxIS" localSheetId="11">OFFSET(YAXIS,0,-1)</definedName>
    <definedName name="xaxIS" localSheetId="12">OFFSET(YAXIS,0,-1)</definedName>
    <definedName name="xaxIS" localSheetId="13">OFFSET(YAXIS,0,-1)</definedName>
    <definedName name="xaxIS" localSheetId="14">OFFSET(YAXIS,0,-1)</definedName>
    <definedName name="xaxIS" localSheetId="15">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 localSheetId="30">OFFSET(YAXIS,0,-1)</definedName>
    <definedName name="xaxIS" localSheetId="31">OFFSET(YAXIS,0,-1)</definedName>
    <definedName name="xaxIS">OFFSET(YAXIS,0,-1)</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2" hidden="1">{#N/A,#N/A,FALSE,"Aging Summary";#N/A,#N/A,FALSE,"Ratio Analysis";#N/A,#N/A,FALSE,"Test 120 Day Accts";#N/A,#N/A,FALSE,"Tickmarks"}</definedName>
    <definedName name="xes" localSheetId="23" hidden="1">{#N/A,#N/A,FALSE,"Aging Summary";#N/A,#N/A,FALSE,"Ratio Analysis";#N/A,#N/A,FALSE,"Test 120 Day Accts";#N/A,#N/A,FALSE,"Tickmarks"}</definedName>
    <definedName name="xes" localSheetId="2"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3"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7" hidden="1">{#N/A,#N/A,FALSE,"Aging Summary";#N/A,#N/A,FALSE,"Ratio Analysis";#N/A,#N/A,FALSE,"Test 120 Day Accts";#N/A,#N/A,FALSE,"Tickmarks"}</definedName>
    <definedName name="xes" localSheetId="9" hidden="1">{#N/A,#N/A,FALSE,"Aging Summary";#N/A,#N/A,FALSE,"Ratio Analysis";#N/A,#N/A,FALSE,"Test 120 Day Accts";#N/A,#N/A,FALSE,"Tickmarks"}</definedName>
    <definedName name="xes" localSheetId="13" hidden="1">{#N/A,#N/A,FALSE,"Aging Summary";#N/A,#N/A,FALSE,"Ratio Analysis";#N/A,#N/A,FALSE,"Test 120 Day Accts";#N/A,#N/A,FALSE,"Tickmarks"}</definedName>
    <definedName name="xes" localSheetId="15"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es" localSheetId="30" hidden="1">{#N/A,#N/A,FALSE,"Aging Summary";#N/A,#N/A,FALSE,"Ratio Analysis";#N/A,#N/A,FALSE,"Test 120 Day Accts";#N/A,#N/A,FALSE,"Tickmarks"}</definedName>
    <definedName name="xes" localSheetId="31"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7">#REF!</definedName>
    <definedName name="XmnRefRange" localSheetId="18">#REF!</definedName>
    <definedName name="XmnRefRange" localSheetId="19">#REF!</definedName>
    <definedName name="XmnRefRange" localSheetId="20">#REF!</definedName>
    <definedName name="XmnRefRange" localSheetId="21">#REF!</definedName>
    <definedName name="XmnRefRange" localSheetId="22">#REF!</definedName>
    <definedName name="XmnRefRange" localSheetId="26">#REF!</definedName>
    <definedName name="XmnRefRange" localSheetId="27">#REF!</definedName>
    <definedName name="XmnRefRange" localSheetId="28">#REF!</definedName>
    <definedName name="XmnRefRange" localSheetId="29">#REF!</definedName>
    <definedName name="XmnRefRange" localSheetId="30">#REF!</definedName>
    <definedName name="XmnRefRange" localSheetId="31">#REF!</definedName>
    <definedName name="XmnRefRange">#REF!</definedName>
    <definedName name="XREF_COLUMN_1" localSheetId="17" hidden="1">#REF!</definedName>
    <definedName name="XREF_COLUMN_1" localSheetId="18" hidden="1">#REF!</definedName>
    <definedName name="XREF_COLUMN_1" localSheetId="19" hidden="1">#REF!</definedName>
    <definedName name="XREF_COLUMN_1" localSheetId="20" hidden="1">#REF!</definedName>
    <definedName name="XREF_COLUMN_1" localSheetId="21" hidden="1">#REF!</definedName>
    <definedName name="XREF_COLUMN_1" localSheetId="22"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localSheetId="30" hidden="1">#REF!</definedName>
    <definedName name="XREF_COLUMN_1" localSheetId="31" hidden="1">#REF!</definedName>
    <definedName name="XREF_COLUMN_1" hidden="1">#REF!</definedName>
    <definedName name="XREF_COLUMN_10" localSheetId="17" hidden="1">#REF!</definedName>
    <definedName name="XREF_COLUMN_10" localSheetId="18" hidden="1">#REF!</definedName>
    <definedName name="XREF_COLUMN_10" localSheetId="19" hidden="1">#REF!</definedName>
    <definedName name="XREF_COLUMN_10" localSheetId="20" hidden="1">#REF!</definedName>
    <definedName name="XREF_COLUMN_10" localSheetId="21" hidden="1">#REF!</definedName>
    <definedName name="XREF_COLUMN_10" localSheetId="22"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localSheetId="30" hidden="1">#REF!</definedName>
    <definedName name="XREF_COLUMN_10" localSheetId="31" hidden="1">#REF!</definedName>
    <definedName name="XREF_COLUMN_10" hidden="1">#REF!</definedName>
    <definedName name="XREF_COLUMN_2" localSheetId="17" hidden="1">#REF!</definedName>
    <definedName name="XREF_COLUMN_2" localSheetId="18" hidden="1">#REF!</definedName>
    <definedName name="XREF_COLUMN_2" localSheetId="19" hidden="1">#REF!</definedName>
    <definedName name="XREF_COLUMN_2" localSheetId="20" hidden="1">#REF!</definedName>
    <definedName name="XREF_COLUMN_2" localSheetId="21" hidden="1">#REF!</definedName>
    <definedName name="XREF_COLUMN_2" localSheetId="22"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localSheetId="30" hidden="1">#REF!</definedName>
    <definedName name="XREF_COLUMN_2" localSheetId="31" hidden="1">#REF!</definedName>
    <definedName name="XREF_COLUMN_2" hidden="1">#REF!</definedName>
    <definedName name="XREF_COLUMN_3" localSheetId="17" hidden="1">#REF!</definedName>
    <definedName name="XREF_COLUMN_3" localSheetId="18" hidden="1">#REF!</definedName>
    <definedName name="XREF_COLUMN_3" localSheetId="19" hidden="1">#REF!</definedName>
    <definedName name="XREF_COLUMN_3" localSheetId="20" hidden="1">#REF!</definedName>
    <definedName name="XREF_COLUMN_3" localSheetId="21" hidden="1">#REF!</definedName>
    <definedName name="XREF_COLUMN_3" localSheetId="22"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localSheetId="30" hidden="1">#REF!</definedName>
    <definedName name="XREF_COLUMN_3" localSheetId="31" hidden="1">#REF!</definedName>
    <definedName name="XREF_COLUMN_3" hidden="1">#REF!</definedName>
    <definedName name="XREF_COLUMN_4" localSheetId="17" hidden="1">#REF!</definedName>
    <definedName name="XREF_COLUMN_4" localSheetId="18" hidden="1">#REF!</definedName>
    <definedName name="XREF_COLUMN_4" localSheetId="19" hidden="1">#REF!</definedName>
    <definedName name="XREF_COLUMN_4" localSheetId="20" hidden="1">#REF!</definedName>
    <definedName name="XREF_COLUMN_4" localSheetId="21" hidden="1">#REF!</definedName>
    <definedName name="XREF_COLUMN_4" localSheetId="22"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localSheetId="30" hidden="1">#REF!</definedName>
    <definedName name="XREF_COLUMN_4" localSheetId="31" hidden="1">#REF!</definedName>
    <definedName name="XREF_COLUMN_4" hidden="1">#REF!</definedName>
    <definedName name="XREF_COLUMN_5" localSheetId="17" hidden="1">#REF!</definedName>
    <definedName name="XREF_COLUMN_5" localSheetId="18" hidden="1">#REF!</definedName>
    <definedName name="XREF_COLUMN_5" localSheetId="19" hidden="1">#REF!</definedName>
    <definedName name="XREF_COLUMN_5" localSheetId="20" hidden="1">#REF!</definedName>
    <definedName name="XREF_COLUMN_5" localSheetId="21" hidden="1">#REF!</definedName>
    <definedName name="XREF_COLUMN_5" localSheetId="22"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localSheetId="30" hidden="1">#REF!</definedName>
    <definedName name="XREF_COLUMN_5" localSheetId="31" hidden="1">#REF!</definedName>
    <definedName name="XREF_COLUMN_5" hidden="1">#REF!</definedName>
    <definedName name="XREF_COLUMN_6" localSheetId="17" hidden="1">#REF!</definedName>
    <definedName name="XREF_COLUMN_6" localSheetId="18" hidden="1">#REF!</definedName>
    <definedName name="XREF_COLUMN_6" localSheetId="19" hidden="1">#REF!</definedName>
    <definedName name="XREF_COLUMN_6" localSheetId="20" hidden="1">#REF!</definedName>
    <definedName name="XREF_COLUMN_6" localSheetId="21" hidden="1">#REF!</definedName>
    <definedName name="XREF_COLUMN_6" localSheetId="22"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localSheetId="30" hidden="1">#REF!</definedName>
    <definedName name="XREF_COLUMN_6" localSheetId="31" hidden="1">#REF!</definedName>
    <definedName name="XREF_COLUMN_6" hidden="1">#REF!</definedName>
    <definedName name="XREF_COLUMN_7" localSheetId="17" hidden="1">#REF!</definedName>
    <definedName name="XREF_COLUMN_7" localSheetId="18" hidden="1">#REF!</definedName>
    <definedName name="XREF_COLUMN_7" localSheetId="19" hidden="1">#REF!</definedName>
    <definedName name="XREF_COLUMN_7" localSheetId="20" hidden="1">#REF!</definedName>
    <definedName name="XREF_COLUMN_7" localSheetId="21" hidden="1">#REF!</definedName>
    <definedName name="XREF_COLUMN_7" localSheetId="22"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localSheetId="30" hidden="1">#REF!</definedName>
    <definedName name="XREF_COLUMN_7" localSheetId="31" hidden="1">#REF!</definedName>
    <definedName name="XREF_COLUMN_7" hidden="1">#REF!</definedName>
    <definedName name="XREF_COLUMN_8" localSheetId="17" hidden="1">#REF!</definedName>
    <definedName name="XREF_COLUMN_8" localSheetId="18" hidden="1">#REF!</definedName>
    <definedName name="XREF_COLUMN_8" localSheetId="19" hidden="1">#REF!</definedName>
    <definedName name="XREF_COLUMN_8" localSheetId="20" hidden="1">#REF!</definedName>
    <definedName name="XREF_COLUMN_8" localSheetId="21" hidden="1">#REF!</definedName>
    <definedName name="XREF_COLUMN_8" localSheetId="22"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localSheetId="30" hidden="1">#REF!</definedName>
    <definedName name="XREF_COLUMN_8" localSheetId="31" hidden="1">#REF!</definedName>
    <definedName name="XREF_COLUMN_8" hidden="1">#REF!</definedName>
    <definedName name="XREF_COLUMN_9" localSheetId="17" hidden="1">#REF!</definedName>
    <definedName name="XREF_COLUMN_9" localSheetId="18" hidden="1">#REF!</definedName>
    <definedName name="XREF_COLUMN_9" localSheetId="19" hidden="1">#REF!</definedName>
    <definedName name="XREF_COLUMN_9" localSheetId="20" hidden="1">#REF!</definedName>
    <definedName name="XREF_COLUMN_9" localSheetId="21" hidden="1">#REF!</definedName>
    <definedName name="XREF_COLUMN_9" localSheetId="22"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localSheetId="30" hidden="1">#REF!</definedName>
    <definedName name="XREF_COLUMN_9" localSheetId="31" hidden="1">#REF!</definedName>
    <definedName name="XREF_COLUMN_9" hidden="1">#REF!</definedName>
    <definedName name="XRefActiveRow" localSheetId="17" hidden="1">#REF!</definedName>
    <definedName name="XRefActiveRow" localSheetId="18" hidden="1">#REF!</definedName>
    <definedName name="XRefActiveRow" localSheetId="19" hidden="1">#REF!</definedName>
    <definedName name="XRefActiveRow" localSheetId="20" hidden="1">#REF!</definedName>
    <definedName name="XRefActiveRow" localSheetId="21" hidden="1">#REF!</definedName>
    <definedName name="XRefActiveRow" localSheetId="22"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localSheetId="30" hidden="1">#REF!</definedName>
    <definedName name="XRefActiveRow" localSheetId="31" hidden="1">#REF!</definedName>
    <definedName name="XRefActiveRow" hidden="1">#REF!</definedName>
    <definedName name="XRefColumnsCount" hidden="1">1</definedName>
    <definedName name="XRefCopy1" localSheetId="17" hidden="1">#REF!</definedName>
    <definedName name="XRefCopy1" localSheetId="18" hidden="1">#REF!</definedName>
    <definedName name="XRefCopy1" localSheetId="19" hidden="1">#REF!</definedName>
    <definedName name="XRefCopy1" localSheetId="20" hidden="1">#REF!</definedName>
    <definedName name="XRefCopy1" localSheetId="21" hidden="1">#REF!</definedName>
    <definedName name="XRefCopy1" localSheetId="22"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localSheetId="30" hidden="1">#REF!</definedName>
    <definedName name="XRefCopy1" localSheetId="31" hidden="1">#REF!</definedName>
    <definedName name="XRefCopy1" hidden="1">#REF!</definedName>
    <definedName name="XRefCopy10" localSheetId="17" hidden="1">#REF!</definedName>
    <definedName name="XRefCopy10" localSheetId="18" hidden="1">#REF!</definedName>
    <definedName name="XRefCopy10" localSheetId="19" hidden="1">#REF!</definedName>
    <definedName name="XRefCopy10" localSheetId="20" hidden="1">#REF!</definedName>
    <definedName name="XRefCopy10" localSheetId="21" hidden="1">#REF!</definedName>
    <definedName name="XRefCopy10" localSheetId="22"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localSheetId="30" hidden="1">#REF!</definedName>
    <definedName name="XRefCopy10" localSheetId="31" hidden="1">#REF!</definedName>
    <definedName name="XRefCopy10" hidden="1">#REF!</definedName>
    <definedName name="XRefCopy10Row" localSheetId="17" hidden="1">#REF!</definedName>
    <definedName name="XRefCopy10Row" localSheetId="18" hidden="1">#REF!</definedName>
    <definedName name="XRefCopy10Row" localSheetId="19" hidden="1">#REF!</definedName>
    <definedName name="XRefCopy10Row" localSheetId="20" hidden="1">#REF!</definedName>
    <definedName name="XRefCopy10Row" localSheetId="21" hidden="1">#REF!</definedName>
    <definedName name="XRefCopy10Row" localSheetId="22"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localSheetId="30" hidden="1">#REF!</definedName>
    <definedName name="XRefCopy10Row" localSheetId="31" hidden="1">#REF!</definedName>
    <definedName name="XRefCopy10Row" hidden="1">#REF!</definedName>
    <definedName name="XRefCopy11" localSheetId="17" hidden="1">#REF!</definedName>
    <definedName name="XRefCopy11" localSheetId="18" hidden="1">#REF!</definedName>
    <definedName name="XRefCopy11" localSheetId="19" hidden="1">#REF!</definedName>
    <definedName name="XRefCopy11" localSheetId="20" hidden="1">#REF!</definedName>
    <definedName name="XRefCopy11" localSheetId="21" hidden="1">#REF!</definedName>
    <definedName name="XRefCopy11" localSheetId="22"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localSheetId="30" hidden="1">#REF!</definedName>
    <definedName name="XRefCopy11" localSheetId="31" hidden="1">#REF!</definedName>
    <definedName name="XRefCopy11" hidden="1">#REF!</definedName>
    <definedName name="XRefCopy11Row" localSheetId="17" hidden="1">#REF!</definedName>
    <definedName name="XRefCopy11Row" localSheetId="18" hidden="1">#REF!</definedName>
    <definedName name="XRefCopy11Row" localSheetId="19" hidden="1">#REF!</definedName>
    <definedName name="XRefCopy11Row" localSheetId="20" hidden="1">#REF!</definedName>
    <definedName name="XRefCopy11Row" localSheetId="21" hidden="1">#REF!</definedName>
    <definedName name="XRefCopy11Row" localSheetId="22"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localSheetId="30" hidden="1">#REF!</definedName>
    <definedName name="XRefCopy11Row" localSheetId="31" hidden="1">#REF!</definedName>
    <definedName name="XRefCopy11Row" hidden="1">#REF!</definedName>
    <definedName name="XRefCopy12" localSheetId="17" hidden="1">#REF!</definedName>
    <definedName name="XRefCopy12" localSheetId="18" hidden="1">#REF!</definedName>
    <definedName name="XRefCopy12" localSheetId="19" hidden="1">#REF!</definedName>
    <definedName name="XRefCopy12" localSheetId="20" hidden="1">#REF!</definedName>
    <definedName name="XRefCopy12" localSheetId="21" hidden="1">#REF!</definedName>
    <definedName name="XRefCopy12" localSheetId="22"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localSheetId="30" hidden="1">#REF!</definedName>
    <definedName name="XRefCopy12" localSheetId="31" hidden="1">#REF!</definedName>
    <definedName name="XRefCopy12" hidden="1">#REF!</definedName>
    <definedName name="XRefCopy12Row" localSheetId="17" hidden="1">#REF!</definedName>
    <definedName name="XRefCopy12Row" localSheetId="18" hidden="1">#REF!</definedName>
    <definedName name="XRefCopy12Row" localSheetId="19" hidden="1">#REF!</definedName>
    <definedName name="XRefCopy12Row" localSheetId="20" hidden="1">#REF!</definedName>
    <definedName name="XRefCopy12Row" localSheetId="21" hidden="1">#REF!</definedName>
    <definedName name="XRefCopy12Row" localSheetId="22"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localSheetId="30" hidden="1">#REF!</definedName>
    <definedName name="XRefCopy12Row" localSheetId="31" hidden="1">#REF!</definedName>
    <definedName name="XRefCopy12Row" hidden="1">#REF!</definedName>
    <definedName name="XRefCopy13" localSheetId="17" hidden="1">#REF!</definedName>
    <definedName name="XRefCopy13" localSheetId="18" hidden="1">#REF!</definedName>
    <definedName name="XRefCopy13" localSheetId="19" hidden="1">#REF!</definedName>
    <definedName name="XRefCopy13" localSheetId="20" hidden="1">#REF!</definedName>
    <definedName name="XRefCopy13" localSheetId="21" hidden="1">#REF!</definedName>
    <definedName name="XRefCopy13" localSheetId="22"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localSheetId="30" hidden="1">#REF!</definedName>
    <definedName name="XRefCopy13" localSheetId="31" hidden="1">#REF!</definedName>
    <definedName name="XRefCopy13" hidden="1">#REF!</definedName>
    <definedName name="XRefCopy13Row" localSheetId="17" hidden="1">#REF!</definedName>
    <definedName name="XRefCopy13Row" localSheetId="18" hidden="1">#REF!</definedName>
    <definedName name="XRefCopy13Row" localSheetId="19" hidden="1">#REF!</definedName>
    <definedName name="XRefCopy13Row" localSheetId="20" hidden="1">#REF!</definedName>
    <definedName name="XRefCopy13Row" localSheetId="21" hidden="1">#REF!</definedName>
    <definedName name="XRefCopy13Row" localSheetId="22"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localSheetId="30" hidden="1">#REF!</definedName>
    <definedName name="XRefCopy13Row" localSheetId="31" hidden="1">#REF!</definedName>
    <definedName name="XRefCopy13Row" hidden="1">#REF!</definedName>
    <definedName name="XRefCopy14" localSheetId="17" hidden="1">#REF!</definedName>
    <definedName name="XRefCopy14" localSheetId="18" hidden="1">#REF!</definedName>
    <definedName name="XRefCopy14" localSheetId="19" hidden="1">#REF!</definedName>
    <definedName name="XRefCopy14" localSheetId="20" hidden="1">#REF!</definedName>
    <definedName name="XRefCopy14" localSheetId="21" hidden="1">#REF!</definedName>
    <definedName name="XRefCopy14" localSheetId="22"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localSheetId="30" hidden="1">#REF!</definedName>
    <definedName name="XRefCopy14" localSheetId="31" hidden="1">#REF!</definedName>
    <definedName name="XRefCopy14" hidden="1">#REF!</definedName>
    <definedName name="XRefCopy14Row" localSheetId="17" hidden="1">#REF!</definedName>
    <definedName name="XRefCopy14Row" localSheetId="18" hidden="1">#REF!</definedName>
    <definedName name="XRefCopy14Row" localSheetId="19" hidden="1">#REF!</definedName>
    <definedName name="XRefCopy14Row" localSheetId="20" hidden="1">#REF!</definedName>
    <definedName name="XRefCopy14Row" localSheetId="21" hidden="1">#REF!</definedName>
    <definedName name="XRefCopy14Row" localSheetId="22"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localSheetId="30" hidden="1">#REF!</definedName>
    <definedName name="XRefCopy14Row" localSheetId="31" hidden="1">#REF!</definedName>
    <definedName name="XRefCopy14Row" hidden="1">#REF!</definedName>
    <definedName name="XRefCopy15" localSheetId="17" hidden="1">#REF!</definedName>
    <definedName name="XRefCopy15" localSheetId="18" hidden="1">#REF!</definedName>
    <definedName name="XRefCopy15" localSheetId="19" hidden="1">#REF!</definedName>
    <definedName name="XRefCopy15" localSheetId="20" hidden="1">#REF!</definedName>
    <definedName name="XRefCopy15" localSheetId="21" hidden="1">#REF!</definedName>
    <definedName name="XRefCopy15" localSheetId="22"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localSheetId="30" hidden="1">#REF!</definedName>
    <definedName name="XRefCopy15" localSheetId="31" hidden="1">#REF!</definedName>
    <definedName name="XRefCopy15" hidden="1">#REF!</definedName>
    <definedName name="XRefCopy15Row" localSheetId="17" hidden="1">#REF!</definedName>
    <definedName name="XRefCopy15Row" localSheetId="18" hidden="1">#REF!</definedName>
    <definedName name="XRefCopy15Row" localSheetId="19" hidden="1">#REF!</definedName>
    <definedName name="XRefCopy15Row" localSheetId="20" hidden="1">#REF!</definedName>
    <definedName name="XRefCopy15Row" localSheetId="21" hidden="1">#REF!</definedName>
    <definedName name="XRefCopy15Row" localSheetId="22"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localSheetId="30" hidden="1">#REF!</definedName>
    <definedName name="XRefCopy15Row" localSheetId="31" hidden="1">#REF!</definedName>
    <definedName name="XRefCopy15Row" hidden="1">#REF!</definedName>
    <definedName name="XRefCopy16" localSheetId="17" hidden="1">#REF!</definedName>
    <definedName name="XRefCopy16" localSheetId="18" hidden="1">#REF!</definedName>
    <definedName name="XRefCopy16" localSheetId="19" hidden="1">#REF!</definedName>
    <definedName name="XRefCopy16" localSheetId="20" hidden="1">#REF!</definedName>
    <definedName name="XRefCopy16" localSheetId="21" hidden="1">#REF!</definedName>
    <definedName name="XRefCopy16" localSheetId="22"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localSheetId="30" hidden="1">#REF!</definedName>
    <definedName name="XRefCopy16" localSheetId="31" hidden="1">#REF!</definedName>
    <definedName name="XRefCopy16" hidden="1">#REF!</definedName>
    <definedName name="XRefCopy16Row" localSheetId="17" hidden="1">#REF!</definedName>
    <definedName name="XRefCopy16Row" localSheetId="18" hidden="1">#REF!</definedName>
    <definedName name="XRefCopy16Row" localSheetId="19" hidden="1">#REF!</definedName>
    <definedName name="XRefCopy16Row" localSheetId="20" hidden="1">#REF!</definedName>
    <definedName name="XRefCopy16Row" localSheetId="21" hidden="1">#REF!</definedName>
    <definedName name="XRefCopy16Row" localSheetId="22"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localSheetId="30" hidden="1">#REF!</definedName>
    <definedName name="XRefCopy16Row" localSheetId="31" hidden="1">#REF!</definedName>
    <definedName name="XRefCopy16Row" hidden="1">#REF!</definedName>
    <definedName name="XRefCopy17" localSheetId="17" hidden="1">#REF!</definedName>
    <definedName name="XRefCopy17" localSheetId="18" hidden="1">#REF!</definedName>
    <definedName name="XRefCopy17" localSheetId="19" hidden="1">#REF!</definedName>
    <definedName name="XRefCopy17" localSheetId="20" hidden="1">#REF!</definedName>
    <definedName name="XRefCopy17" localSheetId="21" hidden="1">#REF!</definedName>
    <definedName name="XRefCopy17" localSheetId="22"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localSheetId="30" hidden="1">#REF!</definedName>
    <definedName name="XRefCopy17" localSheetId="31" hidden="1">#REF!</definedName>
    <definedName name="XRefCopy17" hidden="1">#REF!</definedName>
    <definedName name="XRefCopy17Row" localSheetId="17" hidden="1">#REF!</definedName>
    <definedName name="XRefCopy17Row" localSheetId="18" hidden="1">#REF!</definedName>
    <definedName name="XRefCopy17Row" localSheetId="19" hidden="1">#REF!</definedName>
    <definedName name="XRefCopy17Row" localSheetId="20" hidden="1">#REF!</definedName>
    <definedName name="XRefCopy17Row" localSheetId="21" hidden="1">#REF!</definedName>
    <definedName name="XRefCopy17Row" localSheetId="22"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localSheetId="30" hidden="1">#REF!</definedName>
    <definedName name="XRefCopy17Row" localSheetId="31" hidden="1">#REF!</definedName>
    <definedName name="XRefCopy17Row" hidden="1">#REF!</definedName>
    <definedName name="XRefCopy18" localSheetId="17" hidden="1">#REF!</definedName>
    <definedName name="XRefCopy18" localSheetId="18" hidden="1">#REF!</definedName>
    <definedName name="XRefCopy18" localSheetId="19" hidden="1">#REF!</definedName>
    <definedName name="XRefCopy18" localSheetId="20" hidden="1">#REF!</definedName>
    <definedName name="XRefCopy18" localSheetId="21" hidden="1">#REF!</definedName>
    <definedName name="XRefCopy18" localSheetId="22"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localSheetId="30" hidden="1">#REF!</definedName>
    <definedName name="XRefCopy18" localSheetId="31" hidden="1">#REF!</definedName>
    <definedName name="XRefCopy18" hidden="1">#REF!</definedName>
    <definedName name="XRefCopy18Row" localSheetId="17" hidden="1">#REF!</definedName>
    <definedName name="XRefCopy18Row" localSheetId="18" hidden="1">#REF!</definedName>
    <definedName name="XRefCopy18Row" localSheetId="19" hidden="1">#REF!</definedName>
    <definedName name="XRefCopy18Row" localSheetId="20" hidden="1">#REF!</definedName>
    <definedName name="XRefCopy18Row" localSheetId="21" hidden="1">#REF!</definedName>
    <definedName name="XRefCopy18Row" localSheetId="22"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localSheetId="30" hidden="1">#REF!</definedName>
    <definedName name="XRefCopy18Row" localSheetId="31" hidden="1">#REF!</definedName>
    <definedName name="XRefCopy18Row" hidden="1">#REF!</definedName>
    <definedName name="XRefCopy19" localSheetId="17" hidden="1">#REF!</definedName>
    <definedName name="XRefCopy19" localSheetId="18" hidden="1">#REF!</definedName>
    <definedName name="XRefCopy19" localSheetId="19" hidden="1">#REF!</definedName>
    <definedName name="XRefCopy19" localSheetId="20" hidden="1">#REF!</definedName>
    <definedName name="XRefCopy19" localSheetId="21" hidden="1">#REF!</definedName>
    <definedName name="XRefCopy19" localSheetId="22"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localSheetId="30" hidden="1">#REF!</definedName>
    <definedName name="XRefCopy19" localSheetId="31" hidden="1">#REF!</definedName>
    <definedName name="XRefCopy19" hidden="1">#REF!</definedName>
    <definedName name="XRefCopy19Row" localSheetId="17" hidden="1">#REF!</definedName>
    <definedName name="XRefCopy19Row" localSheetId="18" hidden="1">#REF!</definedName>
    <definedName name="XRefCopy19Row" localSheetId="19" hidden="1">#REF!</definedName>
    <definedName name="XRefCopy19Row" localSheetId="20" hidden="1">#REF!</definedName>
    <definedName name="XRefCopy19Row" localSheetId="21" hidden="1">#REF!</definedName>
    <definedName name="XRefCopy19Row" localSheetId="22"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localSheetId="30" hidden="1">#REF!</definedName>
    <definedName name="XRefCopy19Row" localSheetId="31" hidden="1">#REF!</definedName>
    <definedName name="XRefCopy19Row" hidden="1">#REF!</definedName>
    <definedName name="XRefCopy1Row" localSheetId="17" hidden="1">#REF!</definedName>
    <definedName name="XRefCopy1Row" localSheetId="18" hidden="1">#REF!</definedName>
    <definedName name="XRefCopy1Row" localSheetId="19" hidden="1">#REF!</definedName>
    <definedName name="XRefCopy1Row" localSheetId="20" hidden="1">#REF!</definedName>
    <definedName name="XRefCopy1Row" localSheetId="21" hidden="1">#REF!</definedName>
    <definedName name="XRefCopy1Row" localSheetId="22"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localSheetId="30" hidden="1">#REF!</definedName>
    <definedName name="XRefCopy1Row" localSheetId="31" hidden="1">#REF!</definedName>
    <definedName name="XRefCopy1Row" hidden="1">#REF!</definedName>
    <definedName name="XRefCopy2" localSheetId="17" hidden="1">#REF!</definedName>
    <definedName name="XRefCopy2" localSheetId="18" hidden="1">#REF!</definedName>
    <definedName name="XRefCopy2" localSheetId="19" hidden="1">#REF!</definedName>
    <definedName name="XRefCopy2" localSheetId="20" hidden="1">#REF!</definedName>
    <definedName name="XRefCopy2" localSheetId="21" hidden="1">#REF!</definedName>
    <definedName name="XRefCopy2" localSheetId="22"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localSheetId="30" hidden="1">#REF!</definedName>
    <definedName name="XRefCopy2" localSheetId="31" hidden="1">#REF!</definedName>
    <definedName name="XRefCopy2" hidden="1">#REF!</definedName>
    <definedName name="XRefCopy20" localSheetId="17" hidden="1">#REF!</definedName>
    <definedName name="XRefCopy20" localSheetId="18" hidden="1">#REF!</definedName>
    <definedName name="XRefCopy20" localSheetId="19" hidden="1">#REF!</definedName>
    <definedName name="XRefCopy20" localSheetId="20" hidden="1">#REF!</definedName>
    <definedName name="XRefCopy20" localSheetId="21" hidden="1">#REF!</definedName>
    <definedName name="XRefCopy20" localSheetId="22"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localSheetId="30" hidden="1">#REF!</definedName>
    <definedName name="XRefCopy20" localSheetId="31" hidden="1">#REF!</definedName>
    <definedName name="XRefCopy20" hidden="1">#REF!</definedName>
    <definedName name="XRefCopy20Row" localSheetId="17" hidden="1">#REF!</definedName>
    <definedName name="XRefCopy20Row" localSheetId="18" hidden="1">#REF!</definedName>
    <definedName name="XRefCopy20Row" localSheetId="19" hidden="1">#REF!</definedName>
    <definedName name="XRefCopy20Row" localSheetId="20" hidden="1">#REF!</definedName>
    <definedName name="XRefCopy20Row" localSheetId="21" hidden="1">#REF!</definedName>
    <definedName name="XRefCopy20Row" localSheetId="22"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localSheetId="30" hidden="1">#REF!</definedName>
    <definedName name="XRefCopy20Row" localSheetId="31" hidden="1">#REF!</definedName>
    <definedName name="XRefCopy20Row" hidden="1">#REF!</definedName>
    <definedName name="XRefCopy21" localSheetId="17" hidden="1">#REF!</definedName>
    <definedName name="XRefCopy21" localSheetId="18" hidden="1">#REF!</definedName>
    <definedName name="XRefCopy21" localSheetId="19" hidden="1">#REF!</definedName>
    <definedName name="XRefCopy21" localSheetId="20" hidden="1">#REF!</definedName>
    <definedName name="XRefCopy21" localSheetId="21" hidden="1">#REF!</definedName>
    <definedName name="XRefCopy21" localSheetId="22"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localSheetId="30" hidden="1">#REF!</definedName>
    <definedName name="XRefCopy21" localSheetId="31" hidden="1">#REF!</definedName>
    <definedName name="XRefCopy21" hidden="1">#REF!</definedName>
    <definedName name="XRefCopy21Row" localSheetId="17" hidden="1">#REF!</definedName>
    <definedName name="XRefCopy21Row" localSheetId="18" hidden="1">#REF!</definedName>
    <definedName name="XRefCopy21Row" localSheetId="19" hidden="1">#REF!</definedName>
    <definedName name="XRefCopy21Row" localSheetId="20" hidden="1">#REF!</definedName>
    <definedName name="XRefCopy21Row" localSheetId="21" hidden="1">#REF!</definedName>
    <definedName name="XRefCopy21Row" localSheetId="22"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localSheetId="30" hidden="1">#REF!</definedName>
    <definedName name="XRefCopy21Row" localSheetId="31" hidden="1">#REF!</definedName>
    <definedName name="XRefCopy21Row" hidden="1">#REF!</definedName>
    <definedName name="XRefCopy22" localSheetId="17" hidden="1">#REF!</definedName>
    <definedName name="XRefCopy22" localSheetId="18" hidden="1">#REF!</definedName>
    <definedName name="XRefCopy22" localSheetId="19" hidden="1">#REF!</definedName>
    <definedName name="XRefCopy22" localSheetId="20" hidden="1">#REF!</definedName>
    <definedName name="XRefCopy22" localSheetId="21" hidden="1">#REF!</definedName>
    <definedName name="XRefCopy22" localSheetId="22"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localSheetId="30" hidden="1">#REF!</definedName>
    <definedName name="XRefCopy22" localSheetId="31" hidden="1">#REF!</definedName>
    <definedName name="XRefCopy22" hidden="1">#REF!</definedName>
    <definedName name="XRefCopy22Row" localSheetId="17" hidden="1">#REF!</definedName>
    <definedName name="XRefCopy22Row" localSheetId="18" hidden="1">#REF!</definedName>
    <definedName name="XRefCopy22Row" localSheetId="19" hidden="1">#REF!</definedName>
    <definedName name="XRefCopy22Row" localSheetId="20" hidden="1">#REF!</definedName>
    <definedName name="XRefCopy22Row" localSheetId="21" hidden="1">#REF!</definedName>
    <definedName name="XRefCopy22Row" localSheetId="22"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localSheetId="30" hidden="1">#REF!</definedName>
    <definedName name="XRefCopy22Row" localSheetId="31" hidden="1">#REF!</definedName>
    <definedName name="XRefCopy22Row" hidden="1">#REF!</definedName>
    <definedName name="XRefCopy2Row" localSheetId="17" hidden="1">#REF!</definedName>
    <definedName name="XRefCopy2Row" localSheetId="18" hidden="1">#REF!</definedName>
    <definedName name="XRefCopy2Row" localSheetId="19" hidden="1">#REF!</definedName>
    <definedName name="XRefCopy2Row" localSheetId="20" hidden="1">#REF!</definedName>
    <definedName name="XRefCopy2Row" localSheetId="21" hidden="1">#REF!</definedName>
    <definedName name="XRefCopy2Row" localSheetId="22"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localSheetId="30" hidden="1">#REF!</definedName>
    <definedName name="XRefCopy2Row" localSheetId="31" hidden="1">#REF!</definedName>
    <definedName name="XRefCopy2Row" hidden="1">#REF!</definedName>
    <definedName name="XRefCopy3" localSheetId="17" hidden="1">#REF!</definedName>
    <definedName name="XRefCopy3" localSheetId="18" hidden="1">#REF!</definedName>
    <definedName name="XRefCopy3" localSheetId="19" hidden="1">#REF!</definedName>
    <definedName name="XRefCopy3" localSheetId="20" hidden="1">#REF!</definedName>
    <definedName name="XRefCopy3" localSheetId="21" hidden="1">#REF!</definedName>
    <definedName name="XRefCopy3" localSheetId="22"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localSheetId="30" hidden="1">#REF!</definedName>
    <definedName name="XRefCopy3" localSheetId="31" hidden="1">#REF!</definedName>
    <definedName name="XRefCopy3" hidden="1">#REF!</definedName>
    <definedName name="XRefCopy3Row" localSheetId="17" hidden="1">#REF!</definedName>
    <definedName name="XRefCopy3Row" localSheetId="18" hidden="1">#REF!</definedName>
    <definedName name="XRefCopy3Row" localSheetId="19" hidden="1">#REF!</definedName>
    <definedName name="XRefCopy3Row" localSheetId="20" hidden="1">#REF!</definedName>
    <definedName name="XRefCopy3Row" localSheetId="21" hidden="1">#REF!</definedName>
    <definedName name="XRefCopy3Row" localSheetId="22"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localSheetId="30" hidden="1">#REF!</definedName>
    <definedName name="XRefCopy3Row" localSheetId="31" hidden="1">#REF!</definedName>
    <definedName name="XRefCopy3Row" hidden="1">#REF!</definedName>
    <definedName name="XRefCopy4" localSheetId="17" hidden="1">#REF!</definedName>
    <definedName name="XRefCopy4" localSheetId="18" hidden="1">#REF!</definedName>
    <definedName name="XRefCopy4" localSheetId="19" hidden="1">#REF!</definedName>
    <definedName name="XRefCopy4" localSheetId="20" hidden="1">#REF!</definedName>
    <definedName name="XRefCopy4" localSheetId="21" hidden="1">#REF!</definedName>
    <definedName name="XRefCopy4" localSheetId="22"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localSheetId="30" hidden="1">#REF!</definedName>
    <definedName name="XRefCopy4" localSheetId="31" hidden="1">#REF!</definedName>
    <definedName name="XRefCopy4" hidden="1">#REF!</definedName>
    <definedName name="XRefCopy4Row" localSheetId="17" hidden="1">#REF!</definedName>
    <definedName name="XRefCopy4Row" localSheetId="18" hidden="1">#REF!</definedName>
    <definedName name="XRefCopy4Row" localSheetId="19" hidden="1">#REF!</definedName>
    <definedName name="XRefCopy4Row" localSheetId="20" hidden="1">#REF!</definedName>
    <definedName name="XRefCopy4Row" localSheetId="21" hidden="1">#REF!</definedName>
    <definedName name="XRefCopy4Row" localSheetId="22"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localSheetId="30" hidden="1">#REF!</definedName>
    <definedName name="XRefCopy4Row" localSheetId="31" hidden="1">#REF!</definedName>
    <definedName name="XRefCopy4Row" hidden="1">#REF!</definedName>
    <definedName name="XRefCopy5" localSheetId="17" hidden="1">#REF!</definedName>
    <definedName name="XRefCopy5" localSheetId="18" hidden="1">#REF!</definedName>
    <definedName name="XRefCopy5" localSheetId="19" hidden="1">#REF!</definedName>
    <definedName name="XRefCopy5" localSheetId="20" hidden="1">#REF!</definedName>
    <definedName name="XRefCopy5" localSheetId="21" hidden="1">#REF!</definedName>
    <definedName name="XRefCopy5" localSheetId="22"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localSheetId="30" hidden="1">#REF!</definedName>
    <definedName name="XRefCopy5" localSheetId="31" hidden="1">#REF!</definedName>
    <definedName name="XRefCopy5" hidden="1">#REF!</definedName>
    <definedName name="XRefCopy5Row" localSheetId="17" hidden="1">#REF!</definedName>
    <definedName name="XRefCopy5Row" localSheetId="18" hidden="1">#REF!</definedName>
    <definedName name="XRefCopy5Row" localSheetId="19" hidden="1">#REF!</definedName>
    <definedName name="XRefCopy5Row" localSheetId="20" hidden="1">#REF!</definedName>
    <definedName name="XRefCopy5Row" localSheetId="21" hidden="1">#REF!</definedName>
    <definedName name="XRefCopy5Row" localSheetId="22"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localSheetId="30" hidden="1">#REF!</definedName>
    <definedName name="XRefCopy5Row" localSheetId="31" hidden="1">#REF!</definedName>
    <definedName name="XRefCopy5Row" hidden="1">#REF!</definedName>
    <definedName name="XRefCopy6" localSheetId="17" hidden="1">#REF!</definedName>
    <definedName name="XRefCopy6" localSheetId="18" hidden="1">#REF!</definedName>
    <definedName name="XRefCopy6" localSheetId="19" hidden="1">#REF!</definedName>
    <definedName name="XRefCopy6" localSheetId="20" hidden="1">#REF!</definedName>
    <definedName name="XRefCopy6" localSheetId="21" hidden="1">#REF!</definedName>
    <definedName name="XRefCopy6" localSheetId="22"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localSheetId="30" hidden="1">#REF!</definedName>
    <definedName name="XRefCopy6" localSheetId="31" hidden="1">#REF!</definedName>
    <definedName name="XRefCopy6" hidden="1">#REF!</definedName>
    <definedName name="XRefCopy6Row" localSheetId="17" hidden="1">#REF!</definedName>
    <definedName name="XRefCopy6Row" localSheetId="18" hidden="1">#REF!</definedName>
    <definedName name="XRefCopy6Row" localSheetId="19" hidden="1">#REF!</definedName>
    <definedName name="XRefCopy6Row" localSheetId="20" hidden="1">#REF!</definedName>
    <definedName name="XRefCopy6Row" localSheetId="21" hidden="1">#REF!</definedName>
    <definedName name="XRefCopy6Row" localSheetId="22"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localSheetId="30" hidden="1">#REF!</definedName>
    <definedName name="XRefCopy6Row" localSheetId="31" hidden="1">#REF!</definedName>
    <definedName name="XRefCopy6Row" hidden="1">#REF!</definedName>
    <definedName name="XRefCopy7" localSheetId="17" hidden="1">#REF!</definedName>
    <definedName name="XRefCopy7" localSheetId="18" hidden="1">#REF!</definedName>
    <definedName name="XRefCopy7" localSheetId="19" hidden="1">#REF!</definedName>
    <definedName name="XRefCopy7" localSheetId="20" hidden="1">#REF!</definedName>
    <definedName name="XRefCopy7" localSheetId="21" hidden="1">#REF!</definedName>
    <definedName name="XRefCopy7" localSheetId="22"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localSheetId="30" hidden="1">#REF!</definedName>
    <definedName name="XRefCopy7" localSheetId="31" hidden="1">#REF!</definedName>
    <definedName name="XRefCopy7" hidden="1">#REF!</definedName>
    <definedName name="XRefCopy7Row" localSheetId="17" hidden="1">#REF!</definedName>
    <definedName name="XRefCopy7Row" localSheetId="18" hidden="1">#REF!</definedName>
    <definedName name="XRefCopy7Row" localSheetId="19" hidden="1">#REF!</definedName>
    <definedName name="XRefCopy7Row" localSheetId="20" hidden="1">#REF!</definedName>
    <definedName name="XRefCopy7Row" localSheetId="21" hidden="1">#REF!</definedName>
    <definedName name="XRefCopy7Row" localSheetId="22"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localSheetId="30" hidden="1">#REF!</definedName>
    <definedName name="XRefCopy7Row" localSheetId="31" hidden="1">#REF!</definedName>
    <definedName name="XRefCopy7Row" hidden="1">#REF!</definedName>
    <definedName name="XRefCopy8" localSheetId="17" hidden="1">#REF!</definedName>
    <definedName name="XRefCopy8" localSheetId="18" hidden="1">#REF!</definedName>
    <definedName name="XRefCopy8" localSheetId="19" hidden="1">#REF!</definedName>
    <definedName name="XRefCopy8" localSheetId="20" hidden="1">#REF!</definedName>
    <definedName name="XRefCopy8" localSheetId="21" hidden="1">#REF!</definedName>
    <definedName name="XRefCopy8" localSheetId="22"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localSheetId="30" hidden="1">#REF!</definedName>
    <definedName name="XRefCopy8" localSheetId="31" hidden="1">#REF!</definedName>
    <definedName name="XRefCopy8" hidden="1">#REF!</definedName>
    <definedName name="XRefCopy8Row" localSheetId="17" hidden="1">#REF!</definedName>
    <definedName name="XRefCopy8Row" localSheetId="18" hidden="1">#REF!</definedName>
    <definedName name="XRefCopy8Row" localSheetId="19" hidden="1">#REF!</definedName>
    <definedName name="XRefCopy8Row" localSheetId="20" hidden="1">#REF!</definedName>
    <definedName name="XRefCopy8Row" localSheetId="21" hidden="1">#REF!</definedName>
    <definedName name="XRefCopy8Row" localSheetId="22"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localSheetId="30" hidden="1">#REF!</definedName>
    <definedName name="XRefCopy8Row" localSheetId="31" hidden="1">#REF!</definedName>
    <definedName name="XRefCopy8Row" hidden="1">#REF!</definedName>
    <definedName name="XRefCopy9" localSheetId="17" hidden="1">#REF!</definedName>
    <definedName name="XRefCopy9" localSheetId="18" hidden="1">#REF!</definedName>
    <definedName name="XRefCopy9" localSheetId="19" hidden="1">#REF!</definedName>
    <definedName name="XRefCopy9" localSheetId="20" hidden="1">#REF!</definedName>
    <definedName name="XRefCopy9" localSheetId="21" hidden="1">#REF!</definedName>
    <definedName name="XRefCopy9" localSheetId="22"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localSheetId="30" hidden="1">#REF!</definedName>
    <definedName name="XRefCopy9" localSheetId="31" hidden="1">#REF!</definedName>
    <definedName name="XRefCopy9" hidden="1">#REF!</definedName>
    <definedName name="XRefCopy9Row" localSheetId="17" hidden="1">#REF!</definedName>
    <definedName name="XRefCopy9Row" localSheetId="18" hidden="1">#REF!</definedName>
    <definedName name="XRefCopy9Row" localSheetId="19" hidden="1">#REF!</definedName>
    <definedName name="XRefCopy9Row" localSheetId="20" hidden="1">#REF!</definedName>
    <definedName name="XRefCopy9Row" localSheetId="21" hidden="1">#REF!</definedName>
    <definedName name="XRefCopy9Row" localSheetId="22"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localSheetId="30" hidden="1">#REF!</definedName>
    <definedName name="XRefCopy9Row" localSheetId="31" hidden="1">#REF!</definedName>
    <definedName name="XRefCopy9Row" hidden="1">#REF!</definedName>
    <definedName name="XRefCopyRangeCount" hidden="1">1</definedName>
    <definedName name="XRefPaste1" localSheetId="17" hidden="1">#REF!</definedName>
    <definedName name="XRefPaste1" localSheetId="18" hidden="1">#REF!</definedName>
    <definedName name="XRefPaste1" localSheetId="19" hidden="1">#REF!</definedName>
    <definedName name="XRefPaste1" localSheetId="20" hidden="1">#REF!</definedName>
    <definedName name="XRefPaste1" localSheetId="21" hidden="1">#REF!</definedName>
    <definedName name="XRefPaste1" localSheetId="22"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localSheetId="30" hidden="1">#REF!</definedName>
    <definedName name="XRefPaste1" localSheetId="31" hidden="1">#REF!</definedName>
    <definedName name="XRefPaste1" hidden="1">#REF!</definedName>
    <definedName name="XRefPaste1Row" localSheetId="17" hidden="1">#REF!</definedName>
    <definedName name="XRefPaste1Row" localSheetId="18" hidden="1">#REF!</definedName>
    <definedName name="XRefPaste1Row" localSheetId="19" hidden="1">#REF!</definedName>
    <definedName name="XRefPaste1Row" localSheetId="20" hidden="1">#REF!</definedName>
    <definedName name="XRefPaste1Row" localSheetId="21" hidden="1">#REF!</definedName>
    <definedName name="XRefPaste1Row" localSheetId="22"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localSheetId="30" hidden="1">#REF!</definedName>
    <definedName name="XRefPaste1Row" localSheetId="31" hidden="1">#REF!</definedName>
    <definedName name="XRefPaste1Row" hidden="1">#REF!</definedName>
    <definedName name="XRefPaste2" localSheetId="17" hidden="1">#REF!</definedName>
    <definedName name="XRefPaste2" localSheetId="18" hidden="1">#REF!</definedName>
    <definedName name="XRefPaste2" localSheetId="19" hidden="1">#REF!</definedName>
    <definedName name="XRefPaste2" localSheetId="20" hidden="1">#REF!</definedName>
    <definedName name="XRefPaste2" localSheetId="21" hidden="1">#REF!</definedName>
    <definedName name="XRefPaste2" localSheetId="22"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localSheetId="30" hidden="1">#REF!</definedName>
    <definedName name="XRefPaste2" localSheetId="31" hidden="1">#REF!</definedName>
    <definedName name="XRefPaste2" hidden="1">#REF!</definedName>
    <definedName name="XRefPaste2Row" localSheetId="17" hidden="1">#REF!</definedName>
    <definedName name="XRefPaste2Row" localSheetId="18" hidden="1">#REF!</definedName>
    <definedName name="XRefPaste2Row" localSheetId="19" hidden="1">#REF!</definedName>
    <definedName name="XRefPaste2Row" localSheetId="20" hidden="1">#REF!</definedName>
    <definedName name="XRefPaste2Row" localSheetId="21" hidden="1">#REF!</definedName>
    <definedName name="XRefPaste2Row" localSheetId="22"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localSheetId="30" hidden="1">#REF!</definedName>
    <definedName name="XRefPaste2Row" localSheetId="31" hidden="1">#REF!</definedName>
    <definedName name="XRefPaste2Row" hidden="1">#REF!</definedName>
    <definedName name="XRefPaste3" localSheetId="17" hidden="1">#REF!</definedName>
    <definedName name="XRefPaste3" localSheetId="18" hidden="1">#REF!</definedName>
    <definedName name="XRefPaste3" localSheetId="19" hidden="1">#REF!</definedName>
    <definedName name="XRefPaste3" localSheetId="20" hidden="1">#REF!</definedName>
    <definedName name="XRefPaste3" localSheetId="21" hidden="1">#REF!</definedName>
    <definedName name="XRefPaste3" localSheetId="22"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localSheetId="30" hidden="1">#REF!</definedName>
    <definedName name="XRefPaste3" localSheetId="31" hidden="1">#REF!</definedName>
    <definedName name="XRefPaste3" hidden="1">#REF!</definedName>
    <definedName name="XRefPaste3Row" localSheetId="17" hidden="1">#REF!</definedName>
    <definedName name="XRefPaste3Row" localSheetId="18" hidden="1">#REF!</definedName>
    <definedName name="XRefPaste3Row" localSheetId="19" hidden="1">#REF!</definedName>
    <definedName name="XRefPaste3Row" localSheetId="20" hidden="1">#REF!</definedName>
    <definedName name="XRefPaste3Row" localSheetId="21" hidden="1">#REF!</definedName>
    <definedName name="XRefPaste3Row" localSheetId="22"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localSheetId="30" hidden="1">#REF!</definedName>
    <definedName name="XRefPaste3Row" localSheetId="31" hidden="1">#REF!</definedName>
    <definedName name="XRefPaste3Row" hidden="1">#REF!</definedName>
    <definedName name="XRefPaste4" localSheetId="17" hidden="1">#REF!</definedName>
    <definedName name="XRefPaste4" localSheetId="18" hidden="1">#REF!</definedName>
    <definedName name="XRefPaste4" localSheetId="19" hidden="1">#REF!</definedName>
    <definedName name="XRefPaste4" localSheetId="20" hidden="1">#REF!</definedName>
    <definedName name="XRefPaste4" localSheetId="21" hidden="1">#REF!</definedName>
    <definedName name="XRefPaste4" localSheetId="22"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localSheetId="30" hidden="1">#REF!</definedName>
    <definedName name="XRefPaste4" localSheetId="31" hidden="1">#REF!</definedName>
    <definedName name="XRefPaste4" hidden="1">#REF!</definedName>
    <definedName name="XRefPaste4Row" localSheetId="17" hidden="1">#REF!</definedName>
    <definedName name="XRefPaste4Row" localSheetId="18" hidden="1">#REF!</definedName>
    <definedName name="XRefPaste4Row" localSheetId="19" hidden="1">#REF!</definedName>
    <definedName name="XRefPaste4Row" localSheetId="20" hidden="1">#REF!</definedName>
    <definedName name="XRefPaste4Row" localSheetId="21" hidden="1">#REF!</definedName>
    <definedName name="XRefPaste4Row" localSheetId="22"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localSheetId="30" hidden="1">#REF!</definedName>
    <definedName name="XRefPaste4Row" localSheetId="31" hidden="1">#REF!</definedName>
    <definedName name="XRefPaste4Row" hidden="1">#REF!</definedName>
    <definedName name="XRefPaste5Row" localSheetId="17" hidden="1">#REF!</definedName>
    <definedName name="XRefPaste5Row" localSheetId="18" hidden="1">#REF!</definedName>
    <definedName name="XRefPaste5Row" localSheetId="19" hidden="1">#REF!</definedName>
    <definedName name="XRefPaste5Row" localSheetId="20" hidden="1">#REF!</definedName>
    <definedName name="XRefPaste5Row" localSheetId="21" hidden="1">#REF!</definedName>
    <definedName name="XRefPaste5Row" localSheetId="22"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localSheetId="30" hidden="1">#REF!</definedName>
    <definedName name="XRefPaste5Row" localSheetId="31" hidden="1">#REF!</definedName>
    <definedName name="XRefPaste5Row" hidden="1">#REF!</definedName>
    <definedName name="XRefPaste6" localSheetId="17" hidden="1">#REF!</definedName>
    <definedName name="XRefPaste6" localSheetId="18" hidden="1">#REF!</definedName>
    <definedName name="XRefPaste6" localSheetId="19" hidden="1">#REF!</definedName>
    <definedName name="XRefPaste6" localSheetId="20" hidden="1">#REF!</definedName>
    <definedName name="XRefPaste6" localSheetId="21" hidden="1">#REF!</definedName>
    <definedName name="XRefPaste6" localSheetId="22"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localSheetId="30" hidden="1">#REF!</definedName>
    <definedName name="XRefPaste6" localSheetId="31" hidden="1">#REF!</definedName>
    <definedName name="XRefPaste6" hidden="1">#REF!</definedName>
    <definedName name="XRefPaste6Row" localSheetId="17" hidden="1">#REF!</definedName>
    <definedName name="XRefPaste6Row" localSheetId="18" hidden="1">#REF!</definedName>
    <definedName name="XRefPaste6Row" localSheetId="19" hidden="1">#REF!</definedName>
    <definedName name="XRefPaste6Row" localSheetId="20" hidden="1">#REF!</definedName>
    <definedName name="XRefPaste6Row" localSheetId="21" hidden="1">#REF!</definedName>
    <definedName name="XRefPaste6Row" localSheetId="22"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localSheetId="30" hidden="1">#REF!</definedName>
    <definedName name="XRefPaste6Row" localSheetId="31" hidden="1">#REF!</definedName>
    <definedName name="XRefPaste6Row" hidden="1">#REF!</definedName>
    <definedName name="XRefPasteRangeCount" hidden="1">3</definedName>
    <definedName name="xsTYPE">"tbl"</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7">#REF!</definedName>
    <definedName name="YEClose1992" localSheetId="18">#REF!</definedName>
    <definedName name="YEClose1992" localSheetId="19">#REF!</definedName>
    <definedName name="YEClose1992" localSheetId="20">#REF!</definedName>
    <definedName name="YEClose1992" localSheetId="21">#REF!</definedName>
    <definedName name="YEClose1992" localSheetId="22">#REF!</definedName>
    <definedName name="YEClose1992" localSheetId="26">#REF!</definedName>
    <definedName name="YEClose1992" localSheetId="27">#REF!</definedName>
    <definedName name="YEClose1992" localSheetId="28">#REF!</definedName>
    <definedName name="YEClose1992" localSheetId="29">#REF!</definedName>
    <definedName name="YEClose1992" localSheetId="30">#REF!</definedName>
    <definedName name="YEClose1992" localSheetId="31">#REF!</definedName>
    <definedName name="YEClose1992">#REF!</definedName>
    <definedName name="yeperiod" localSheetId="17">#REF!</definedName>
    <definedName name="yeperiod" localSheetId="18">#REF!</definedName>
    <definedName name="yeperiod" localSheetId="19">#REF!</definedName>
    <definedName name="yeperiod" localSheetId="20">#REF!</definedName>
    <definedName name="yeperiod" localSheetId="21">#REF!</definedName>
    <definedName name="yeperiod" localSheetId="22">#REF!</definedName>
    <definedName name="yeperiod" localSheetId="26">#REF!</definedName>
    <definedName name="yeperiod" localSheetId="27">#REF!</definedName>
    <definedName name="yeperiod" localSheetId="28">#REF!</definedName>
    <definedName name="yeperiod" localSheetId="29">#REF!</definedName>
    <definedName name="yeperiod" localSheetId="30">#REF!</definedName>
    <definedName name="yeperiod" localSheetId="31">#REF!</definedName>
    <definedName name="yeperiod">#REF!</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7">'[8]misc tables'!$B$20:$B$21</definedName>
    <definedName name="Yes_No" localSheetId="18">'[8]misc tables'!$B$20:$B$21</definedName>
    <definedName name="Yes_No" localSheetId="19">'[8]misc tables'!$B$20:$B$21</definedName>
    <definedName name="Yes_No" localSheetId="20">'[8]misc tables'!$B$20:$B$21</definedName>
    <definedName name="Yes_No" localSheetId="21">'[8]misc tables'!$B$20:$B$21</definedName>
    <definedName name="Yes_No" localSheetId="22">'[8]misc tables'!$B$20:$B$21</definedName>
    <definedName name="Yes_No" localSheetId="2">#REF!</definedName>
    <definedName name="Yes_No" localSheetId="16">#REF!</definedName>
    <definedName name="Yes_No" localSheetId="7">#REF!</definedName>
    <definedName name="Yes_No" localSheetId="9">#REF!</definedName>
    <definedName name="Yes_No" localSheetId="13">#REF!</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 localSheetId="30">'[8]misc tables'!$B$20:$B$21</definedName>
    <definedName name="Yes_No" localSheetId="31">'[8]misc tables'!$B$20:$B$21</definedName>
    <definedName name="Yes_No">'[8]misc tables'!$B$20:$B$21</definedName>
    <definedName name="yield_curves" localSheetId="2">#REF!</definedName>
    <definedName name="yield_curves" localSheetId="16">#REF!</definedName>
    <definedName name="yield_curves" localSheetId="7">#REF!</definedName>
    <definedName name="yield_curves" localSheetId="9">#REF!</definedName>
    <definedName name="yield_curves" localSheetId="13">#REF!</definedName>
    <definedName name="yield_curves">[5]Inputs!$B$28</definedName>
    <definedName name="YrAvg" localSheetId="17">#REF!</definedName>
    <definedName name="YrAvg" localSheetId="18">#REF!</definedName>
    <definedName name="YrAvg" localSheetId="19">#REF!</definedName>
    <definedName name="YrAvg" localSheetId="20">#REF!</definedName>
    <definedName name="YrAvg" localSheetId="21">#REF!</definedName>
    <definedName name="YrAvg" localSheetId="22">#REF!</definedName>
    <definedName name="YrAvg" localSheetId="7">#REF!</definedName>
    <definedName name="YrAvg" localSheetId="26">#REF!</definedName>
    <definedName name="YrAvg" localSheetId="27">#REF!</definedName>
    <definedName name="YrAvg" localSheetId="28">#REF!</definedName>
    <definedName name="YrAvg" localSheetId="29">#REF!</definedName>
    <definedName name="YrAvg" localSheetId="30">#REF!</definedName>
    <definedName name="YrAvg" localSheetId="31">#REF!</definedName>
    <definedName name="YrAvg">#REF!</definedName>
    <definedName name="YTDInc" localSheetId="17">#REF!</definedName>
    <definedName name="YTDInc" localSheetId="18">#REF!</definedName>
    <definedName name="YTDInc" localSheetId="19">#REF!</definedName>
    <definedName name="YTDInc" localSheetId="20">#REF!</definedName>
    <definedName name="YTDInc" localSheetId="21">#REF!</definedName>
    <definedName name="YTDInc" localSheetId="22">#REF!</definedName>
    <definedName name="YTDInc" localSheetId="7">#REF!</definedName>
    <definedName name="YTDInc" localSheetId="26">#REF!</definedName>
    <definedName name="YTDInc" localSheetId="27">#REF!</definedName>
    <definedName name="YTDInc" localSheetId="28">#REF!</definedName>
    <definedName name="YTDInc" localSheetId="29">#REF!</definedName>
    <definedName name="YTDInc" localSheetId="30">#REF!</definedName>
    <definedName name="YTDInc" localSheetId="31">#REF!</definedName>
    <definedName name="YTDInc">#REF!</definedName>
    <definedName name="ytytyt" localSheetId="17">#REF!</definedName>
    <definedName name="ytytyt" localSheetId="18">#REF!</definedName>
    <definedName name="ytytyt" localSheetId="19">#REF!</definedName>
    <definedName name="ytytyt" localSheetId="20">#REF!</definedName>
    <definedName name="ytytyt" localSheetId="21">#REF!</definedName>
    <definedName name="ytytyt" localSheetId="22">#REF!</definedName>
    <definedName name="ytytyt" localSheetId="7">#REF!</definedName>
    <definedName name="ytytyt" localSheetId="26">#REF!</definedName>
    <definedName name="ytytyt" localSheetId="27">#REF!</definedName>
    <definedName name="ytytyt" localSheetId="28">#REF!</definedName>
    <definedName name="ytytyt" localSheetId="29">#REF!</definedName>
    <definedName name="ytytyt" localSheetId="30">#REF!</definedName>
    <definedName name="ytytyt" localSheetId="31">#REF!</definedName>
    <definedName name="ytytyt">#REF!</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localSheetId="2" hidden="1">#REF!,#REF!,#REF!</definedName>
    <definedName name="Z_598CECA0_5C60_11D3_B382_005004054BC5_.wvu.Rows" localSheetId="16" hidden="1">#REF!,#REF!,#REF!</definedName>
    <definedName name="Z_598CECA0_5C60_11D3_B382_005004054BC5_.wvu.Rows" localSheetId="7" hidden="1">#REF!,#REF!,#REF!</definedName>
    <definedName name="Z_598CECA0_5C60_11D3_B382_005004054BC5_.wvu.Rows" localSheetId="9" hidden="1">#REF!,#REF!,#REF!</definedName>
    <definedName name="Z_598CECA0_5C60_11D3_B382_005004054BC5_.wvu.Rows" localSheetId="13" hidden="1">#REF!,#REF!,#REF!</definedName>
    <definedName name="Z_598CECA0_5C60_11D3_B382_005004054BC5_.wvu.Rows" hidden="1">[29]Inputs!$A$6:$IV$7,[29]Inputs!$A$9:$IV$15,[29]Inputs!$A$22:$IV$23</definedName>
    <definedName name="Z_BA465841_5925_11D2_BE45_080009FCDD9A_.wvu.PrintTitles" localSheetId="2" hidden="1">#REF!,#REF!</definedName>
    <definedName name="Z_BA465841_5925_11D2_BE45_080009FCDD9A_.wvu.PrintTitles" localSheetId="16" hidden="1">#REF!,#REF!</definedName>
    <definedName name="Z_BA465841_5925_11D2_BE45_080009FCDD9A_.wvu.PrintTitles" localSheetId="7" hidden="1">#REF!,#REF!</definedName>
    <definedName name="Z_BA465841_5925_11D2_BE45_080009FCDD9A_.wvu.PrintTitles" localSheetId="9" hidden="1">#REF!,#REF!</definedName>
    <definedName name="Z_BA465841_5925_11D2_BE45_080009FCDD9A_.wvu.PrintTitles" localSheetId="13" hidden="1">#REF!,#REF!</definedName>
    <definedName name="Z_BA465841_5925_11D2_BE45_080009FCDD9A_.wvu.PrintTitles" hidden="1">[30]Buyout!$A$1:$A$65536,[30]Buyout!$A$2:$IV$2</definedName>
    <definedName name="Z_BA465842_5925_11D2_BE45_080009FCDD9A_.wvu.PrintTitles" localSheetId="2" hidden="1">#REF!,#REF!</definedName>
    <definedName name="Z_BA465842_5925_11D2_BE45_080009FCDD9A_.wvu.PrintTitles" localSheetId="16" hidden="1">#REF!,#REF!</definedName>
    <definedName name="Z_BA465842_5925_11D2_BE45_080009FCDD9A_.wvu.PrintTitles" localSheetId="7" hidden="1">#REF!,#REF!</definedName>
    <definedName name="Z_BA465842_5925_11D2_BE45_080009FCDD9A_.wvu.PrintTitles" localSheetId="9" hidden="1">#REF!,#REF!</definedName>
    <definedName name="Z_BA465842_5925_11D2_BE45_080009FCDD9A_.wvu.PrintTitles" localSheetId="13" hidden="1">#REF!,#REF!</definedName>
    <definedName name="Z_BA465842_5925_11D2_BE45_080009FCDD9A_.wvu.PrintTitles" hidden="1">'[30]CES Inputs'!$K$1:$K$65536,'[30]CES Inputs'!$A$19:$IV$25</definedName>
    <definedName name="Z_BA465843_5925_11D2_BE45_080009FCDD9A_.wvu.PrintTitles" localSheetId="2" hidden="1">#REF!,#REF!</definedName>
    <definedName name="Z_BA465843_5925_11D2_BE45_080009FCDD9A_.wvu.PrintTitles" localSheetId="16" hidden="1">#REF!,#REF!</definedName>
    <definedName name="Z_BA465843_5925_11D2_BE45_080009FCDD9A_.wvu.PrintTitles" localSheetId="7" hidden="1">#REF!,#REF!</definedName>
    <definedName name="Z_BA465843_5925_11D2_BE45_080009FCDD9A_.wvu.PrintTitles" localSheetId="9" hidden="1">#REF!,#REF!</definedName>
    <definedName name="Z_BA465843_5925_11D2_BE45_080009FCDD9A_.wvu.PrintTitles" localSheetId="13" hidden="1">#REF!,#REF!</definedName>
    <definedName name="Z_BA465843_5925_11D2_BE45_080009FCDD9A_.wvu.PrintTitles" hidden="1">'[30]CES Inputs'!$K$1:$K$65536,'[30]CES Inputs'!$A$19:$IV$25</definedName>
    <definedName name="Z_BA465844_5925_11D2_BE45_080009FCDD9A_.wvu.PrintTitles" localSheetId="2" hidden="1">#REF!,#REF!</definedName>
    <definedName name="Z_BA465844_5925_11D2_BE45_080009FCDD9A_.wvu.PrintTitles" localSheetId="16" hidden="1">#REF!,#REF!</definedName>
    <definedName name="Z_BA465844_5925_11D2_BE45_080009FCDD9A_.wvu.PrintTitles" localSheetId="7" hidden="1">#REF!,#REF!</definedName>
    <definedName name="Z_BA465844_5925_11D2_BE45_080009FCDD9A_.wvu.PrintTitles" localSheetId="9" hidden="1">#REF!,#REF!</definedName>
    <definedName name="Z_BA465844_5925_11D2_BE45_080009FCDD9A_.wvu.PrintTitles" localSheetId="13" hidden="1">#REF!,#REF!</definedName>
    <definedName name="Z_BA465844_5925_11D2_BE45_080009FCDD9A_.wvu.PrintTitles" hidden="1">'[30]CES Inputs'!$K$1:$K$65536,'[30]CES Inputs'!$A$19:$IV$25</definedName>
    <definedName name="Z_BA465845_5925_11D2_BE45_080009FCDD9A_.wvu.PrintTitles" localSheetId="2" hidden="1">#REF!,#REF!</definedName>
    <definedName name="Z_BA465845_5925_11D2_BE45_080009FCDD9A_.wvu.PrintTitles" localSheetId="16" hidden="1">#REF!,#REF!</definedName>
    <definedName name="Z_BA465845_5925_11D2_BE45_080009FCDD9A_.wvu.PrintTitles" localSheetId="7" hidden="1">#REF!,#REF!</definedName>
    <definedName name="Z_BA465845_5925_11D2_BE45_080009FCDD9A_.wvu.PrintTitles" localSheetId="9" hidden="1">#REF!,#REF!</definedName>
    <definedName name="Z_BA465845_5925_11D2_BE45_080009FCDD9A_.wvu.PrintTitles" localSheetId="13" hidden="1">#REF!,#REF!</definedName>
    <definedName name="Z_BA465845_5925_11D2_BE45_080009FCDD9A_.wvu.PrintTitles" hidden="1">'[30]CES Inputs'!$K$1:$K$65536,'[30]CES Inputs'!$A$19:$IV$25</definedName>
    <definedName name="Z_BA465846_5925_11D2_BE45_080009FCDD9A_.wvu.PrintTitles" localSheetId="2" hidden="1">#REF!,#REF!</definedName>
    <definedName name="Z_BA465846_5925_11D2_BE45_080009FCDD9A_.wvu.PrintTitles" localSheetId="16" hidden="1">#REF!,#REF!</definedName>
    <definedName name="Z_BA465846_5925_11D2_BE45_080009FCDD9A_.wvu.PrintTitles" localSheetId="7" hidden="1">#REF!,#REF!</definedName>
    <definedName name="Z_BA465846_5925_11D2_BE45_080009FCDD9A_.wvu.PrintTitles" localSheetId="9" hidden="1">#REF!,#REF!</definedName>
    <definedName name="Z_BA465846_5925_11D2_BE45_080009FCDD9A_.wvu.PrintTitles" localSheetId="13" hidden="1">#REF!,#REF!</definedName>
    <definedName name="Z_BA465846_5925_11D2_BE45_080009FCDD9A_.wvu.PrintTitles" hidden="1">'[30]CES Inputs'!$K$1:$K$65536,'[30]CES Inputs'!$A$19:$IV$25</definedName>
    <definedName name="Z_D5124360_59F1_11D2_BE45_080009FCDD9A_.wvu.PrintTitles" localSheetId="2" hidden="1">#REF!,#REF!</definedName>
    <definedName name="Z_D5124360_59F1_11D2_BE45_080009FCDD9A_.wvu.PrintTitles" localSheetId="16" hidden="1">#REF!,#REF!</definedName>
    <definedName name="Z_D5124360_59F1_11D2_BE45_080009FCDD9A_.wvu.PrintTitles" localSheetId="7" hidden="1">#REF!,#REF!</definedName>
    <definedName name="Z_D5124360_59F1_11D2_BE45_080009FCDD9A_.wvu.PrintTitles" localSheetId="9" hidden="1">#REF!,#REF!</definedName>
    <definedName name="Z_D5124360_59F1_11D2_BE45_080009FCDD9A_.wvu.PrintTitles" localSheetId="13" hidden="1">#REF!,#REF!</definedName>
    <definedName name="Z_D5124360_59F1_11D2_BE45_080009FCDD9A_.wvu.PrintTitles" hidden="1">[30]Buyout!$A$1:$A$65536,[30]Buyout!$A$2:$IV$2</definedName>
    <definedName name="Z_D5124361_59F1_11D2_BE45_080009FCDD9A_.wvu.PrintTitles" localSheetId="2" hidden="1">#REF!,#REF!</definedName>
    <definedName name="Z_D5124361_59F1_11D2_BE45_080009FCDD9A_.wvu.PrintTitles" localSheetId="16" hidden="1">#REF!,#REF!</definedName>
    <definedName name="Z_D5124361_59F1_11D2_BE45_080009FCDD9A_.wvu.PrintTitles" localSheetId="7" hidden="1">#REF!,#REF!</definedName>
    <definedName name="Z_D5124361_59F1_11D2_BE45_080009FCDD9A_.wvu.PrintTitles" localSheetId="9" hidden="1">#REF!,#REF!</definedName>
    <definedName name="Z_D5124361_59F1_11D2_BE45_080009FCDD9A_.wvu.PrintTitles" localSheetId="13" hidden="1">#REF!,#REF!</definedName>
    <definedName name="Z_D5124361_59F1_11D2_BE45_080009FCDD9A_.wvu.PrintTitles" hidden="1">'[30]CES Inputs'!$K$1:$K$65536,'[30]CES Inputs'!$A$19:$IV$25</definedName>
    <definedName name="Z_D5124362_59F1_11D2_BE45_080009FCDD9A_.wvu.PrintTitles" localSheetId="2" hidden="1">#REF!,#REF!</definedName>
    <definedName name="Z_D5124362_59F1_11D2_BE45_080009FCDD9A_.wvu.PrintTitles" localSheetId="16" hidden="1">#REF!,#REF!</definedName>
    <definedName name="Z_D5124362_59F1_11D2_BE45_080009FCDD9A_.wvu.PrintTitles" localSheetId="7" hidden="1">#REF!,#REF!</definedName>
    <definedName name="Z_D5124362_59F1_11D2_BE45_080009FCDD9A_.wvu.PrintTitles" localSheetId="9" hidden="1">#REF!,#REF!</definedName>
    <definedName name="Z_D5124362_59F1_11D2_BE45_080009FCDD9A_.wvu.PrintTitles" localSheetId="13" hidden="1">#REF!,#REF!</definedName>
    <definedName name="Z_D5124362_59F1_11D2_BE45_080009FCDD9A_.wvu.PrintTitles" hidden="1">'[30]CES Inputs'!$K$1:$K$65536,'[30]CES Inputs'!$A$19:$IV$25</definedName>
    <definedName name="Z_D5124363_59F1_11D2_BE45_080009FCDD9A_.wvu.PrintTitles" localSheetId="2" hidden="1">#REF!,#REF!</definedName>
    <definedName name="Z_D5124363_59F1_11D2_BE45_080009FCDD9A_.wvu.PrintTitles" localSheetId="16" hidden="1">#REF!,#REF!</definedName>
    <definedName name="Z_D5124363_59F1_11D2_BE45_080009FCDD9A_.wvu.PrintTitles" localSheetId="7" hidden="1">#REF!,#REF!</definedName>
    <definedName name="Z_D5124363_59F1_11D2_BE45_080009FCDD9A_.wvu.PrintTitles" localSheetId="9" hidden="1">#REF!,#REF!</definedName>
    <definedName name="Z_D5124363_59F1_11D2_BE45_080009FCDD9A_.wvu.PrintTitles" localSheetId="13" hidden="1">#REF!,#REF!</definedName>
    <definedName name="Z_D5124363_59F1_11D2_BE45_080009FCDD9A_.wvu.PrintTitles" hidden="1">'[30]CES Inputs'!$K$1:$K$65536,'[30]CES Inputs'!$A$19:$IV$25</definedName>
    <definedName name="Z_D5124364_59F1_11D2_BE45_080009FCDD9A_.wvu.PrintTitles" localSheetId="2" hidden="1">#REF!,#REF!</definedName>
    <definedName name="Z_D5124364_59F1_11D2_BE45_080009FCDD9A_.wvu.PrintTitles" localSheetId="16" hidden="1">#REF!,#REF!</definedName>
    <definedName name="Z_D5124364_59F1_11D2_BE45_080009FCDD9A_.wvu.PrintTitles" localSheetId="7" hidden="1">#REF!,#REF!</definedName>
    <definedName name="Z_D5124364_59F1_11D2_BE45_080009FCDD9A_.wvu.PrintTitles" localSheetId="9" hidden="1">#REF!,#REF!</definedName>
    <definedName name="Z_D5124364_59F1_11D2_BE45_080009FCDD9A_.wvu.PrintTitles" localSheetId="13" hidden="1">#REF!,#REF!</definedName>
    <definedName name="Z_D5124364_59F1_11D2_BE45_080009FCDD9A_.wvu.PrintTitles" hidden="1">'[30]CES Inputs'!$K$1:$K$65536,'[30]CES Inputs'!$A$19:$IV$25</definedName>
    <definedName name="Z_D5124365_59F1_11D2_BE45_080009FCDD9A_.wvu.PrintTitles" localSheetId="2" hidden="1">#REF!,#REF!</definedName>
    <definedName name="Z_D5124365_59F1_11D2_BE45_080009FCDD9A_.wvu.PrintTitles" localSheetId="16" hidden="1">#REF!,#REF!</definedName>
    <definedName name="Z_D5124365_59F1_11D2_BE45_080009FCDD9A_.wvu.PrintTitles" localSheetId="7" hidden="1">#REF!,#REF!</definedName>
    <definedName name="Z_D5124365_59F1_11D2_BE45_080009FCDD9A_.wvu.PrintTitles" localSheetId="9" hidden="1">#REF!,#REF!</definedName>
    <definedName name="Z_D5124365_59F1_11D2_BE45_080009FCDD9A_.wvu.PrintTitles" localSheetId="13" hidden="1">#REF!,#REF!</definedName>
    <definedName name="Z_D5124365_59F1_11D2_BE45_080009FCDD9A_.wvu.PrintTitles" hidden="1">'[30]CES Inputs'!$K$1:$K$65536,'[30]CES Inputs'!$A$19:$IV$25</definedName>
    <definedName name="Z_D57DC6C0_593E_11D2_BE45_080009FCDD9A_.wvu.PrintTitles" localSheetId="2" hidden="1">#REF!,#REF!</definedName>
    <definedName name="Z_D57DC6C0_593E_11D2_BE45_080009FCDD9A_.wvu.PrintTitles" localSheetId="16" hidden="1">#REF!,#REF!</definedName>
    <definedName name="Z_D57DC6C0_593E_11D2_BE45_080009FCDD9A_.wvu.PrintTitles" localSheetId="7" hidden="1">#REF!,#REF!</definedName>
    <definedName name="Z_D57DC6C0_593E_11D2_BE45_080009FCDD9A_.wvu.PrintTitles" localSheetId="9" hidden="1">#REF!,#REF!</definedName>
    <definedName name="Z_D57DC6C0_593E_11D2_BE45_080009FCDD9A_.wvu.PrintTitles" localSheetId="13" hidden="1">#REF!,#REF!</definedName>
    <definedName name="Z_D57DC6C0_593E_11D2_BE45_080009FCDD9A_.wvu.PrintTitles" hidden="1">[30]Buyout!$A$1:$A$65536,[30]Buyout!$A$2:$IV$2</definedName>
    <definedName name="Z_D57DC6C1_593E_11D2_BE45_080009FCDD9A_.wvu.PrintTitles" localSheetId="2" hidden="1">#REF!,#REF!</definedName>
    <definedName name="Z_D57DC6C1_593E_11D2_BE45_080009FCDD9A_.wvu.PrintTitles" localSheetId="16" hidden="1">#REF!,#REF!</definedName>
    <definedName name="Z_D57DC6C1_593E_11D2_BE45_080009FCDD9A_.wvu.PrintTitles" localSheetId="7" hidden="1">#REF!,#REF!</definedName>
    <definedName name="Z_D57DC6C1_593E_11D2_BE45_080009FCDD9A_.wvu.PrintTitles" localSheetId="9" hidden="1">#REF!,#REF!</definedName>
    <definedName name="Z_D57DC6C1_593E_11D2_BE45_080009FCDD9A_.wvu.PrintTitles" localSheetId="13" hidden="1">#REF!,#REF!</definedName>
    <definedName name="Z_D57DC6C1_593E_11D2_BE45_080009FCDD9A_.wvu.PrintTitles" hidden="1">'[30]CES Inputs'!$K$1:$K$65536,'[30]CES Inputs'!$A$19:$IV$25</definedName>
    <definedName name="Z_D57DC6C2_593E_11D2_BE45_080009FCDD9A_.wvu.PrintTitles" localSheetId="2" hidden="1">#REF!,#REF!</definedName>
    <definedName name="Z_D57DC6C2_593E_11D2_BE45_080009FCDD9A_.wvu.PrintTitles" localSheetId="16" hidden="1">#REF!,#REF!</definedName>
    <definedName name="Z_D57DC6C2_593E_11D2_BE45_080009FCDD9A_.wvu.PrintTitles" localSheetId="7" hidden="1">#REF!,#REF!</definedName>
    <definedName name="Z_D57DC6C2_593E_11D2_BE45_080009FCDD9A_.wvu.PrintTitles" localSheetId="9" hidden="1">#REF!,#REF!</definedName>
    <definedName name="Z_D57DC6C2_593E_11D2_BE45_080009FCDD9A_.wvu.PrintTitles" localSheetId="13" hidden="1">#REF!,#REF!</definedName>
    <definedName name="Z_D57DC6C2_593E_11D2_BE45_080009FCDD9A_.wvu.PrintTitles" hidden="1">'[30]CES Inputs'!$K$1:$K$65536,'[30]CES Inputs'!$A$19:$IV$25</definedName>
    <definedName name="Z_D57DC6C3_593E_11D2_BE45_080009FCDD9A_.wvu.PrintTitles" localSheetId="2" hidden="1">#REF!,#REF!</definedName>
    <definedName name="Z_D57DC6C3_593E_11D2_BE45_080009FCDD9A_.wvu.PrintTitles" localSheetId="16" hidden="1">#REF!,#REF!</definedName>
    <definedName name="Z_D57DC6C3_593E_11D2_BE45_080009FCDD9A_.wvu.PrintTitles" localSheetId="7" hidden="1">#REF!,#REF!</definedName>
    <definedName name="Z_D57DC6C3_593E_11D2_BE45_080009FCDD9A_.wvu.PrintTitles" localSheetId="9" hidden="1">#REF!,#REF!</definedName>
    <definedName name="Z_D57DC6C3_593E_11D2_BE45_080009FCDD9A_.wvu.PrintTitles" localSheetId="13" hidden="1">#REF!,#REF!</definedName>
    <definedName name="Z_D57DC6C3_593E_11D2_BE45_080009FCDD9A_.wvu.PrintTitles" hidden="1">'[30]CES Inputs'!$K$1:$K$65536,'[30]CES Inputs'!$A$19:$IV$25</definedName>
    <definedName name="Z_D57DC6C4_593E_11D2_BE45_080009FCDD9A_.wvu.PrintTitles" localSheetId="2" hidden="1">#REF!,#REF!</definedName>
    <definedName name="Z_D57DC6C4_593E_11D2_BE45_080009FCDD9A_.wvu.PrintTitles" localSheetId="16" hidden="1">#REF!,#REF!</definedName>
    <definedName name="Z_D57DC6C4_593E_11D2_BE45_080009FCDD9A_.wvu.PrintTitles" localSheetId="7" hidden="1">#REF!,#REF!</definedName>
    <definedName name="Z_D57DC6C4_593E_11D2_BE45_080009FCDD9A_.wvu.PrintTitles" localSheetId="9" hidden="1">#REF!,#REF!</definedName>
    <definedName name="Z_D57DC6C4_593E_11D2_BE45_080009FCDD9A_.wvu.PrintTitles" localSheetId="13" hidden="1">#REF!,#REF!</definedName>
    <definedName name="Z_D57DC6C4_593E_11D2_BE45_080009FCDD9A_.wvu.PrintTitles" hidden="1">'[30]CES Inputs'!$K$1:$K$65536,'[30]CES Inputs'!$A$19:$IV$25</definedName>
    <definedName name="Z_D57DC6C5_593E_11D2_BE45_080009FCDD9A_.wvu.PrintTitles" localSheetId="2" hidden="1">#REF!,#REF!</definedName>
    <definedName name="Z_D57DC6C5_593E_11D2_BE45_080009FCDD9A_.wvu.PrintTitles" localSheetId="16" hidden="1">#REF!,#REF!</definedName>
    <definedName name="Z_D57DC6C5_593E_11D2_BE45_080009FCDD9A_.wvu.PrintTitles" localSheetId="7" hidden="1">#REF!,#REF!</definedName>
    <definedName name="Z_D57DC6C5_593E_11D2_BE45_080009FCDD9A_.wvu.PrintTitles" localSheetId="9" hidden="1">#REF!,#REF!</definedName>
    <definedName name="Z_D57DC6C5_593E_11D2_BE45_080009FCDD9A_.wvu.PrintTitles" localSheetId="13" hidden="1">#REF!,#REF!</definedName>
    <definedName name="Z_D57DC6C5_593E_11D2_BE45_080009FCDD9A_.wvu.PrintTitles" hidden="1">'[30]CES Inputs'!$K$1:$K$65536,'[30]CES Inputs'!$A$19:$IV$25</definedName>
    <definedName name="Z_NWC_CashAP" localSheetId="17">#REF!</definedName>
    <definedName name="Z_NWC_CashAP" localSheetId="18">#REF!</definedName>
    <definedName name="Z_NWC_CashAP" localSheetId="19">#REF!</definedName>
    <definedName name="Z_NWC_CashAP" localSheetId="20">#REF!</definedName>
    <definedName name="Z_NWC_CashAP" localSheetId="21">#REF!</definedName>
    <definedName name="Z_NWC_CashAP" localSheetId="22">#REF!</definedName>
    <definedName name="Z_NWC_CashAP" localSheetId="7">#REF!</definedName>
    <definedName name="Z_NWC_CashAP" localSheetId="26">#REF!</definedName>
    <definedName name="Z_NWC_CashAP" localSheetId="27">#REF!</definedName>
    <definedName name="Z_NWC_CashAP" localSheetId="28">#REF!</definedName>
    <definedName name="Z_NWC_CashAP" localSheetId="29">#REF!</definedName>
    <definedName name="Z_NWC_CashAP" localSheetId="30">#REF!</definedName>
    <definedName name="Z_NWC_CashAP" localSheetId="31">#REF!</definedName>
    <definedName name="Z_NWC_CashAP">#REF!</definedName>
    <definedName name="Z_NWC_CashAR" localSheetId="17">#REF!</definedName>
    <definedName name="Z_NWC_CashAR" localSheetId="18">#REF!</definedName>
    <definedName name="Z_NWC_CashAR" localSheetId="19">#REF!</definedName>
    <definedName name="Z_NWC_CashAR" localSheetId="20">#REF!</definedName>
    <definedName name="Z_NWC_CashAR" localSheetId="21">#REF!</definedName>
    <definedName name="Z_NWC_CashAR" localSheetId="22">#REF!</definedName>
    <definedName name="Z_NWC_CashAR" localSheetId="7">#REF!</definedName>
    <definedName name="Z_NWC_CashAR" localSheetId="26">#REF!</definedName>
    <definedName name="Z_NWC_CashAR" localSheetId="27">#REF!</definedName>
    <definedName name="Z_NWC_CashAR" localSheetId="28">#REF!</definedName>
    <definedName name="Z_NWC_CashAR" localSheetId="29">#REF!</definedName>
    <definedName name="Z_NWC_CashAR" localSheetId="30">#REF!</definedName>
    <definedName name="Z_NWC_CashAR" localSheetId="31">#REF!</definedName>
    <definedName name="Z_NWC_CashAR">#REF!</definedName>
    <definedName name="Z_NWC_CashComNPurch" localSheetId="17">#REF!</definedName>
    <definedName name="Z_NWC_CashComNPurch" localSheetId="18">#REF!</definedName>
    <definedName name="Z_NWC_CashComNPurch" localSheetId="19">#REF!</definedName>
    <definedName name="Z_NWC_CashComNPurch" localSheetId="20">#REF!</definedName>
    <definedName name="Z_NWC_CashComNPurch" localSheetId="21">#REF!</definedName>
    <definedName name="Z_NWC_CashComNPurch" localSheetId="22">#REF!</definedName>
    <definedName name="Z_NWC_CashComNPurch" localSheetId="7">#REF!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 localSheetId="30">#REF!</definedName>
    <definedName name="Z_NWC_CashComNPurch" localSheetId="31">#REF!</definedName>
    <definedName name="Z_NWC_CashComNPurch">#REF!</definedName>
    <definedName name="Z_NWC_CashCustDep" localSheetId="17">#REF!</definedName>
    <definedName name="Z_NWC_CashCustDep" localSheetId="18">#REF!</definedName>
    <definedName name="Z_NWC_CashCustDep" localSheetId="19">#REF!</definedName>
    <definedName name="Z_NWC_CashCustDep" localSheetId="20">#REF!</definedName>
    <definedName name="Z_NWC_CashCustDep" localSheetId="21">#REF!</definedName>
    <definedName name="Z_NWC_CashCustDep" localSheetId="22">#REF!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 localSheetId="30">#REF!</definedName>
    <definedName name="Z_NWC_CashCustDep" localSheetId="31">#REF!</definedName>
    <definedName name="Z_NWC_CashCustDep">#REF!</definedName>
    <definedName name="Z_NWC_CashDivPay" localSheetId="17">#REF!</definedName>
    <definedName name="Z_NWC_CashDivPay" localSheetId="18">#REF!</definedName>
    <definedName name="Z_NWC_CashDivPay" localSheetId="19">#REF!</definedName>
    <definedName name="Z_NWC_CashDivPay" localSheetId="20">#REF!</definedName>
    <definedName name="Z_NWC_CashDivPay" localSheetId="21">#REF!</definedName>
    <definedName name="Z_NWC_CashDivPay" localSheetId="22">#REF!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 localSheetId="30">#REF!</definedName>
    <definedName name="Z_NWC_CashDivPay" localSheetId="31">#REF!</definedName>
    <definedName name="Z_NWC_CashDivPay">#REF!</definedName>
    <definedName name="Z_NWC_CashEnergyLiabilities" localSheetId="17">#REF!</definedName>
    <definedName name="Z_NWC_CashEnergyLiabilities" localSheetId="18">#REF!</definedName>
    <definedName name="Z_NWC_CashEnergyLiabilities" localSheetId="19">#REF!</definedName>
    <definedName name="Z_NWC_CashEnergyLiabilities" localSheetId="20">#REF!</definedName>
    <definedName name="Z_NWC_CashEnergyLiabilities" localSheetId="21">#REF!</definedName>
    <definedName name="Z_NWC_CashEnergyLiabilities" localSheetId="22">#REF!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 localSheetId="30">#REF!</definedName>
    <definedName name="Z_NWC_CashEnergyLiabilities" localSheetId="31">#REF!</definedName>
    <definedName name="Z_NWC_CashEnergyLiabilities">#REF!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 localSheetId="20">#REF!</definedName>
    <definedName name="Z_NWC_CashEnergyTradingAssets" localSheetId="21">#REF!</definedName>
    <definedName name="Z_NWC_CashEnergyTradingAssets" localSheetId="22">#REF!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 localSheetId="30">#REF!</definedName>
    <definedName name="Z_NWC_CashEnergyTradingAssets" localSheetId="31">#REF!</definedName>
    <definedName name="Z_NWC_CashEnergyTradingAssets">#REF!</definedName>
    <definedName name="Z_NWC_CashIntPay" localSheetId="17">#REF!</definedName>
    <definedName name="Z_NWC_CashIntPay" localSheetId="18">#REF!</definedName>
    <definedName name="Z_NWC_CashIntPay" localSheetId="19">#REF!</definedName>
    <definedName name="Z_NWC_CashIntPay" localSheetId="20">#REF!</definedName>
    <definedName name="Z_NWC_CashIntPay" localSheetId="21">#REF!</definedName>
    <definedName name="Z_NWC_CashIntPay" localSheetId="22">#REF!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 localSheetId="30">#REF!</definedName>
    <definedName name="Z_NWC_CashIntPay" localSheetId="31">#REF!</definedName>
    <definedName name="Z_NWC_CashIntPay">#REF!</definedName>
    <definedName name="Z_NWC_CashInventory" localSheetId="17">#REF!</definedName>
    <definedName name="Z_NWC_CashInventory" localSheetId="18">#REF!</definedName>
    <definedName name="Z_NWC_CashInventory" localSheetId="19">#REF!</definedName>
    <definedName name="Z_NWC_CashInventory" localSheetId="20">#REF!</definedName>
    <definedName name="Z_NWC_CashInventory" localSheetId="21">#REF!</definedName>
    <definedName name="Z_NWC_CashInventory" localSheetId="22">#REF!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 localSheetId="30">#REF!</definedName>
    <definedName name="Z_NWC_CashInventory" localSheetId="31">#REF!</definedName>
    <definedName name="Z_NWC_CashInventory">#REF!</definedName>
    <definedName name="Z_NWC_CashNP" localSheetId="17">#REF!</definedName>
    <definedName name="Z_NWC_CashNP" localSheetId="18">#REF!</definedName>
    <definedName name="Z_NWC_CashNP" localSheetId="19">#REF!</definedName>
    <definedName name="Z_NWC_CashNP" localSheetId="20">#REF!</definedName>
    <definedName name="Z_NWC_CashNP" localSheetId="21">#REF!</definedName>
    <definedName name="Z_NWC_CashNP" localSheetId="22">#REF!</definedName>
    <definedName name="Z_NWC_CashNP" localSheetId="26">#REF!</definedName>
    <definedName name="Z_NWC_CashNP" localSheetId="27">#REF!</definedName>
    <definedName name="Z_NWC_CashNP" localSheetId="28">#REF!</definedName>
    <definedName name="Z_NWC_CashNP" localSheetId="29">#REF!</definedName>
    <definedName name="Z_NWC_CashNP" localSheetId="30">#REF!</definedName>
    <definedName name="Z_NWC_CashNP" localSheetId="31">#REF!</definedName>
    <definedName name="Z_NWC_CashNP">#REF!</definedName>
    <definedName name="Z_NWC_CashNR" localSheetId="17">#REF!</definedName>
    <definedName name="Z_NWC_CashNR" localSheetId="18">#REF!</definedName>
    <definedName name="Z_NWC_CashNR" localSheetId="19">#REF!</definedName>
    <definedName name="Z_NWC_CashNR" localSheetId="20">#REF!</definedName>
    <definedName name="Z_NWC_CashNR" localSheetId="21">#REF!</definedName>
    <definedName name="Z_NWC_CashNR" localSheetId="22">#REF!</definedName>
    <definedName name="Z_NWC_CashNR" localSheetId="26">#REF!</definedName>
    <definedName name="Z_NWC_CashNR" localSheetId="27">#REF!</definedName>
    <definedName name="Z_NWC_CashNR" localSheetId="28">#REF!</definedName>
    <definedName name="Z_NWC_CashNR" localSheetId="29">#REF!</definedName>
    <definedName name="Z_NWC_CashNR" localSheetId="30">#REF!</definedName>
    <definedName name="Z_NWC_CashNR" localSheetId="31">#REF!</definedName>
    <definedName name="Z_NWC_CashNR">#REF!</definedName>
    <definedName name="Z_NWC_CashOthAssets" localSheetId="17">#REF!</definedName>
    <definedName name="Z_NWC_CashOthAssets" localSheetId="18">#REF!</definedName>
    <definedName name="Z_NWC_CashOthAssets" localSheetId="19">#REF!</definedName>
    <definedName name="Z_NWC_CashOthAssets" localSheetId="20">#REF!</definedName>
    <definedName name="Z_NWC_CashOthAssets" localSheetId="21">#REF!</definedName>
    <definedName name="Z_NWC_CashOthAssets" localSheetId="22">#REF!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 localSheetId="30">#REF!</definedName>
    <definedName name="Z_NWC_CashOthAssets" localSheetId="31">#REF!</definedName>
    <definedName name="Z_NWC_CashOthAssets">#REF!</definedName>
    <definedName name="Z_NWC_CashOthLiabilities" localSheetId="17">#REF!</definedName>
    <definedName name="Z_NWC_CashOthLiabilities" localSheetId="18">#REF!</definedName>
    <definedName name="Z_NWC_CashOthLiabilities" localSheetId="19">#REF!</definedName>
    <definedName name="Z_NWC_CashOthLiabilities" localSheetId="20">#REF!</definedName>
    <definedName name="Z_NWC_CashOthLiabilities" localSheetId="21">#REF!</definedName>
    <definedName name="Z_NWC_CashOthLiabilities" localSheetId="22">#REF!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 localSheetId="30">#REF!</definedName>
    <definedName name="Z_NWC_CashOthLiabilities" localSheetId="31">#REF!</definedName>
    <definedName name="Z_NWC_CashOthLiabilities">#REF!</definedName>
    <definedName name="Z_NWC_CashRegAssets" localSheetId="17">#REF!</definedName>
    <definedName name="Z_NWC_CashRegAssets" localSheetId="18">#REF!</definedName>
    <definedName name="Z_NWC_CashRegAssets" localSheetId="19">#REF!</definedName>
    <definedName name="Z_NWC_CashRegAssets" localSheetId="20">#REF!</definedName>
    <definedName name="Z_NWC_CashRegAssets" localSheetId="21">#REF!</definedName>
    <definedName name="Z_NWC_CashRegAssets" localSheetId="22">#REF!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 localSheetId="30">#REF!</definedName>
    <definedName name="Z_NWC_CashRegAssets" localSheetId="31">#REF!</definedName>
    <definedName name="Z_NWC_CashRegAssets">#REF!</definedName>
    <definedName name="Z_NWC_CashRegLiabilities" localSheetId="17">#REF!</definedName>
    <definedName name="Z_NWC_CashRegLiabilities" localSheetId="18">#REF!</definedName>
    <definedName name="Z_NWC_CashRegLiabilities" localSheetId="19">#REF!</definedName>
    <definedName name="Z_NWC_CashRegLiabilities" localSheetId="20">#REF!</definedName>
    <definedName name="Z_NWC_CashRegLiabilities" localSheetId="21">#REF!</definedName>
    <definedName name="Z_NWC_CashRegLiabilities" localSheetId="22">#REF!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 localSheetId="30">#REF!</definedName>
    <definedName name="Z_NWC_CashRegLiabilities" localSheetId="31">#REF!</definedName>
    <definedName name="Z_NWC_CashRegLiabilities">#REF!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 localSheetId="20">#REF!</definedName>
    <definedName name="Z_NWC_CashRepurchaseObligations" localSheetId="21">#REF!</definedName>
    <definedName name="Z_NWC_CashRepurchaseObligations" localSheetId="22">#REF!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 localSheetId="30">#REF!</definedName>
    <definedName name="Z_NWC_CashRepurchaseObligations" localSheetId="31">#REF!</definedName>
    <definedName name="Z_NWC_CashRepurchaseObligations">#REF!</definedName>
    <definedName name="Z_NWC_CashResaleAgreements" localSheetId="17">#REF!</definedName>
    <definedName name="Z_NWC_CashResaleAgreements" localSheetId="18">#REF!</definedName>
    <definedName name="Z_NWC_CashResaleAgreements" localSheetId="19">#REF!</definedName>
    <definedName name="Z_NWC_CashResaleAgreements" localSheetId="20">#REF!</definedName>
    <definedName name="Z_NWC_CashResaleAgreements" localSheetId="21">#REF!</definedName>
    <definedName name="Z_NWC_CashResaleAgreements" localSheetId="22">#REF!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 localSheetId="30">#REF!</definedName>
    <definedName name="Z_NWC_CashResaleAgreements" localSheetId="31">#REF!</definedName>
    <definedName name="Z_NWC_CashResaleAgreements">#REF!</definedName>
    <definedName name="Z_NWC_CashTAX" localSheetId="17">#REF!</definedName>
    <definedName name="Z_NWC_CashTAX" localSheetId="18">#REF!</definedName>
    <definedName name="Z_NWC_CashTAX" localSheetId="19">#REF!</definedName>
    <definedName name="Z_NWC_CashTAX" localSheetId="20">#REF!</definedName>
    <definedName name="Z_NWC_CashTAX" localSheetId="21">#REF!</definedName>
    <definedName name="Z_NWC_CashTAX" localSheetId="22">#REF!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 localSheetId="30">#REF!</definedName>
    <definedName name="Z_NWC_CashTAX" localSheetId="31">#REF!</definedName>
    <definedName name="Z_NWC_CashTAX">#REF!</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21" hidden="1">{"SourcesUses",#N/A,TRUE,"CFMODEL";"TransOverview",#N/A,TRUE,"CFMODEL"}</definedName>
    <definedName name="zzzzzzzzzz" localSheetId="22" hidden="1">{"SourcesUses",#N/A,TRUE,"CFMODEL";"TransOverview",#N/A,TRUE,"CFMODEL"}</definedName>
    <definedName name="zzzzzzzzzz" localSheetId="23" hidden="1">{"SourcesUses",#N/A,TRUE,"CFMODEL";"TransOverview",#N/A,TRUE,"CFMODEL"}</definedName>
    <definedName name="zzzzzzzzzz" localSheetId="2" hidden="1">{"SourcesUses",#N/A,TRUE,"CFMODEL";"TransOverview",#N/A,TRUE,"CFMODEL"}</definedName>
    <definedName name="zzzzzzzzzz" localSheetId="16" hidden="1">{"SourcesUses",#N/A,TRUE,"CFMODEL";"TransOverview",#N/A,TRUE,"CFMODEL"}</definedName>
    <definedName name="zzzzzzzzzz" localSheetId="3" hidden="1">{"SourcesUses",#N/A,TRUE,"CFMODEL";"TransOverview",#N/A,TRUE,"CFMODEL"}</definedName>
    <definedName name="zzzzzzzzzz" localSheetId="4" hidden="1">{"SourcesUses",#N/A,TRUE,"CFMODEL";"TransOverview",#N/A,TRUE,"CFMODEL"}</definedName>
    <definedName name="zzzzzzzzzz" localSheetId="7" hidden="1">{"SourcesUses",#N/A,TRUE,"CFMODEL";"TransOverview",#N/A,TRUE,"CFMODEL"}</definedName>
    <definedName name="zzzzzzzzzz" localSheetId="9" hidden="1">{"SourcesUses",#N/A,TRUE,"CFMODEL";"TransOverview",#N/A,TRUE,"CFMODEL"}</definedName>
    <definedName name="zzzzzzzzzz" localSheetId="13" hidden="1">{"SourcesUses",#N/A,TRUE,"CFMODEL";"TransOverview",#N/A,TRUE,"CFMODEL"}</definedName>
    <definedName name="zzzzzzzzzz" localSheetId="15"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 localSheetId="30" hidden="1">{"SourcesUses",#N/A,TRUE,"CFMODEL";"TransOverview",#N/A,TRUE,"CFMODEL"}</definedName>
    <definedName name="zzzzzzzzzz" localSheetId="31" hidden="1">{"SourcesUses",#N/A,TRUE,"CFMODEL";"TransOverview",#N/A,TRUE,"CFMODEL"}</definedName>
    <definedName name="zzzzzzzzzz"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21" hidden="1">{"SourcesUses",#N/A,TRUE,"CFMODEL";"TransOverview",#N/A,TRUE,"CFMODEL"}</definedName>
    <definedName name="zzzzzzzzzzzzzzzzz" localSheetId="22" hidden="1">{"SourcesUses",#N/A,TRUE,"CFMODEL";"TransOverview",#N/A,TRUE,"CFMODEL"}</definedName>
    <definedName name="zzzzzzzzzzzzzzzzz" localSheetId="23" hidden="1">{"SourcesUses",#N/A,TRUE,"CFMODEL";"TransOverview",#N/A,TRUE,"CFMODEL"}</definedName>
    <definedName name="zzzzzzzzzzzzzzzzz" localSheetId="2" hidden="1">{"SourcesUses",#N/A,TRUE,"CFMODEL";"TransOverview",#N/A,TRUE,"CFMODEL"}</definedName>
    <definedName name="zzzzzzzzzzzzzzzzz" localSheetId="16" hidden="1">{"SourcesUses",#N/A,TRUE,"CFMODEL";"TransOverview",#N/A,TRUE,"CFMODEL"}</definedName>
    <definedName name="zzzzzzzzzzzzzzzzz" localSheetId="3" hidden="1">{"SourcesUses",#N/A,TRUE,"CFMODEL";"TransOverview",#N/A,TRUE,"CFMODEL"}</definedName>
    <definedName name="zzzzzzzzzzzzzzzzz" localSheetId="4" hidden="1">{"SourcesUses",#N/A,TRUE,"CFMODEL";"TransOverview",#N/A,TRUE,"CFMODEL"}</definedName>
    <definedName name="zzzzzzzzzzzzzzzzz" localSheetId="7" hidden="1">{"SourcesUses",#N/A,TRUE,"CFMODEL";"TransOverview",#N/A,TRUE,"CFMODEL"}</definedName>
    <definedName name="zzzzzzzzzzzzzzzzz" localSheetId="9" hidden="1">{"SourcesUses",#N/A,TRUE,"CFMODEL";"TransOverview",#N/A,TRUE,"CFMODEL"}</definedName>
    <definedName name="zzzzzzzzzzzzzzzzz" localSheetId="13" hidden="1">{"SourcesUses",#N/A,TRUE,"CFMODEL";"TransOverview",#N/A,TRUE,"CFMODEL"}</definedName>
    <definedName name="zzzzzzzzzzzzzzzzz" localSheetId="15"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 localSheetId="30" hidden="1">{"SourcesUses",#N/A,TRUE,"CFMODEL";"TransOverview",#N/A,TRUE,"CFMODEL"}</definedName>
    <definedName name="zzzzzzzzzzzzzzzzz" localSheetId="31" hidden="1">{"SourcesUses",#N/A,TRUE,"CFMODEL";"TransOverview",#N/A,TRUE,"CFMODEL"}</definedName>
    <definedName name="zzzzzzzzzzzzzzzzz" hidden="1">{"SourcesUses",#N/A,TRUE,"CFMODEL";"TransOverview",#N/A,TRUE,"CFMODEL"}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21" hidden="1">{"Income Statement",#N/A,FALSE,"CFMODEL";"Balance Sheet",#N/A,FALSE,"CFMODEL"}</definedName>
    <definedName name="zzzzzzzzzzzzzzzzzzzzzzzzz" localSheetId="22" hidden="1">{"Income Statement",#N/A,FALSE,"CFMODEL";"Balance Sheet",#N/A,FALSE,"CFMODEL"}</definedName>
    <definedName name="zzzzzzzzzzzzzzzzzzzzzzzzz" localSheetId="23" hidden="1">{"Income Statement",#N/A,FALSE,"CFMODEL";"Balance Sheet",#N/A,FALSE,"CFMODEL"}</definedName>
    <definedName name="zzzzzzzzzzzzzzzzzzzzzzzzz" localSheetId="2" hidden="1">{"Income Statement",#N/A,FALSE,"CFMODEL";"Balance Sheet",#N/A,FALSE,"CFMODEL"}</definedName>
    <definedName name="zzzzzzzzzzzzzzzzzzzzzzzzz" localSheetId="16" hidden="1">{"Income Statement",#N/A,FALSE,"CFMODEL";"Balance Sheet",#N/A,FALSE,"CFMODEL"}</definedName>
    <definedName name="zzzzzzzzzzzzzzzzzzzzzzzzz" localSheetId="3" hidden="1">{"Income Statement",#N/A,FALSE,"CFMODEL";"Balance Sheet",#N/A,FALSE,"CFMODEL"}</definedName>
    <definedName name="zzzzzzzzzzzzzzzzzzzzzzzzz" localSheetId="4" hidden="1">{"Income Statement",#N/A,FALSE,"CFMODEL";"Balance Sheet",#N/A,FALSE,"CFMODEL"}</definedName>
    <definedName name="zzzzzzzzzzzzzzzzzzzzzzzzz" localSheetId="7" hidden="1">{"Income Statement",#N/A,FALSE,"CFMODEL";"Balance Sheet",#N/A,FALSE,"CFMODEL"}</definedName>
    <definedName name="zzzzzzzzzzzzzzzzzzzzzzzzz" localSheetId="9" hidden="1">{"Income Statement",#N/A,FALSE,"CFMODEL";"Balance Sheet",#N/A,FALSE,"CFMODEL"}</definedName>
    <definedName name="zzzzzzzzzzzzzzzzzzzzzzzzz" localSheetId="13" hidden="1">{"Income Statement",#N/A,FALSE,"CFMODEL";"Balance Sheet",#N/A,FALSE,"CFMODEL"}</definedName>
    <definedName name="zzzzzzzzzzzzzzzzzzzzzzzzz" localSheetId="15"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 localSheetId="30" hidden="1">{"Income Statement",#N/A,FALSE,"CFMODEL";"Balance Sheet",#N/A,FALSE,"CFMODEL"}</definedName>
    <definedName name="zzzzzzzzzzzzzzzzzzzzzzzzz" localSheetId="31" hidden="1">{"Income Statement",#N/A,FALSE,"CFMODEL";"Balance Sheet",#N/A,FALSE,"CFMODEL"}</definedName>
    <definedName name="zzzzzzzzzzzzzzzzzzzzzzzzz" hidden="1">{"Income Statement",#N/A,FALSE,"CFMODEL";"Balance Sheet",#N/A,FALSE,"CFMODEL"}</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21" hidden="1">{"SourcesUses",#N/A,TRUE,"FundsFlow";"TransOverview",#N/A,TRUE,"FundsFlow"}</definedName>
    <definedName name="zzzzzzzzzzzzzzzzzzzzzzzzzzz" localSheetId="22" hidden="1">{"SourcesUses",#N/A,TRUE,"FundsFlow";"TransOverview",#N/A,TRUE,"FundsFlow"}</definedName>
    <definedName name="zzzzzzzzzzzzzzzzzzzzzzzzzzz" localSheetId="23" hidden="1">{"SourcesUses",#N/A,TRUE,"FundsFlow";"TransOverview",#N/A,TRUE,"FundsFlow"}</definedName>
    <definedName name="zzzzzzzzzzzzzzzzzzzzzzzzzzz" localSheetId="2" hidden="1">{"SourcesUses",#N/A,TRUE,"FundsFlow";"TransOverview",#N/A,TRUE,"FundsFlow"}</definedName>
    <definedName name="zzzzzzzzzzzzzzzzzzzzzzzzzzz" localSheetId="16" hidden="1">{"SourcesUses",#N/A,TRUE,"FundsFlow";"TransOverview",#N/A,TRUE,"FundsFlow"}</definedName>
    <definedName name="zzzzzzzzzzzzzzzzzzzzzzzzzzz" localSheetId="3" hidden="1">{"SourcesUses",#N/A,TRUE,"FundsFlow";"TransOverview",#N/A,TRUE,"FundsFlow"}</definedName>
    <definedName name="zzzzzzzzzzzzzzzzzzzzzzzzzzz" localSheetId="4" hidden="1">{"SourcesUses",#N/A,TRUE,"FundsFlow";"TransOverview",#N/A,TRUE,"FundsFlow"}</definedName>
    <definedName name="zzzzzzzzzzzzzzzzzzzzzzzzzzz" localSheetId="7" hidden="1">{"SourcesUses",#N/A,TRUE,"FundsFlow";"TransOverview",#N/A,TRUE,"FundsFlow"}</definedName>
    <definedName name="zzzzzzzzzzzzzzzzzzzzzzzzzzz" localSheetId="9" hidden="1">{"SourcesUses",#N/A,TRUE,"FundsFlow";"TransOverview",#N/A,TRUE,"FundsFlow"}</definedName>
    <definedName name="zzzzzzzzzzzzzzzzzzzzzzzzzzz" localSheetId="13" hidden="1">{"SourcesUses",#N/A,TRUE,"FundsFlow";"TransOverview",#N/A,TRUE,"FundsFlow"}</definedName>
    <definedName name="zzzzzzzzzzzzzzzzzzzzzzzzzzz" localSheetId="15"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 localSheetId="30" hidden="1">{"SourcesUses",#N/A,TRUE,"FundsFlow";"TransOverview",#N/A,TRUE,"FundsFlow"}</definedName>
    <definedName name="zzzzzzzzzzzzzzzzzzzzzzzzzzz" localSheetId="31" hidden="1">{"SourcesUses",#N/A,TRUE,"FundsFlow";"TransOverview",#N/A,TRUE,"FundsFlow"}</definedName>
    <definedName name="zzzzzzzzzzzzzzzzzzzzzzzzzzz" hidden="1">{"SourcesUses",#N/A,TRUE,"FundsFlow";"TransOverview",#N/A,TRUE,"FundsFlow"}</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21" hidden="1">{"SourcesUses",#N/A,TRUE,"CFMODEL";"TransOverview",#N/A,TRUE,"CFMODEL"}</definedName>
    <definedName name="zzzzzzzzzzzzzzzzzzzzzzzzzzzzz" localSheetId="22" hidden="1">{"SourcesUses",#N/A,TRUE,"CFMODEL";"TransOverview",#N/A,TRUE,"CFMODEL"}</definedName>
    <definedName name="zzzzzzzzzzzzzzzzzzzzzzzzzzzzz" localSheetId="23" hidden="1">{"SourcesUses",#N/A,TRUE,"CFMODEL";"TransOverview",#N/A,TRUE,"CFMODEL"}</definedName>
    <definedName name="zzzzzzzzzzzzzzzzzzzzzzzzzzzzz" localSheetId="2" hidden="1">{"SourcesUses",#N/A,TRUE,"CFMODEL";"TransOverview",#N/A,TRUE,"CFMODEL"}</definedName>
    <definedName name="zzzzzzzzzzzzzzzzzzzzzzzzzzzzz" localSheetId="16" hidden="1">{"SourcesUses",#N/A,TRUE,"CFMODEL";"TransOverview",#N/A,TRUE,"CFMODEL"}</definedName>
    <definedName name="zzzzzzzzzzzzzzzzzzzzzzzzzzzzz" localSheetId="3" hidden="1">{"SourcesUses",#N/A,TRUE,"CFMODEL";"TransOverview",#N/A,TRUE,"CFMODEL"}</definedName>
    <definedName name="zzzzzzzzzzzzzzzzzzzzzzzzzzzzz" localSheetId="4" hidden="1">{"SourcesUses",#N/A,TRUE,"CFMODEL";"TransOverview",#N/A,TRUE,"CFMODEL"}</definedName>
    <definedName name="zzzzzzzzzzzzzzzzzzzzzzzzzzzzz" localSheetId="7" hidden="1">{"SourcesUses",#N/A,TRUE,"CFMODEL";"TransOverview",#N/A,TRUE,"CFMODEL"}</definedName>
    <definedName name="zzzzzzzzzzzzzzzzzzzzzzzzzzzzz" localSheetId="9" hidden="1">{"SourcesUses",#N/A,TRUE,"CFMODEL";"TransOverview",#N/A,TRUE,"CFMODEL"}</definedName>
    <definedName name="zzzzzzzzzzzzzzzzzzzzzzzzzzzzz" localSheetId="13" hidden="1">{"SourcesUses",#N/A,TRUE,"CFMODEL";"TransOverview",#N/A,TRUE,"CFMODEL"}</definedName>
    <definedName name="zzzzzzzzzzzzzzzzzzzzzzzzzzzzz" localSheetId="15"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 name="zzzzzzzzzzzzzzzzzzzzzzzzzzzzz" localSheetId="30" hidden="1">{"SourcesUses",#N/A,TRUE,"CFMODEL";"TransOverview",#N/A,TRUE,"CFMODEL"}</definedName>
    <definedName name="zzzzzzzzzzzzzzzzzzzzzzzzzzzzz" localSheetId="31"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1" i="142" l="1"/>
  <c r="A27" i="86"/>
  <c r="G11" i="72"/>
  <c r="H11" i="72" s="1"/>
  <c r="G35" i="72"/>
  <c r="H35" i="72" s="1"/>
  <c r="G6" i="87"/>
  <c r="G7" i="87"/>
  <c r="G8" i="87"/>
  <c r="G9" i="87"/>
  <c r="G10" i="87"/>
  <c r="G11" i="87"/>
  <c r="H11" i="87" s="1"/>
  <c r="H35" i="87"/>
  <c r="G35" i="87"/>
  <c r="B35" i="87"/>
  <c r="D35" i="87" s="1"/>
  <c r="B11" i="72"/>
  <c r="D11" i="72" s="1"/>
  <c r="O13" i="86"/>
  <c r="G9" i="75"/>
  <c r="G10" i="75"/>
  <c r="G11" i="75"/>
  <c r="G11" i="89"/>
  <c r="O120" i="141"/>
  <c r="P120" i="141"/>
  <c r="Q120" i="141"/>
  <c r="R120" i="141"/>
  <c r="S120" i="141"/>
  <c r="T120" i="141"/>
  <c r="I35" i="87" l="1"/>
  <c r="I11" i="72"/>
  <c r="O14" i="71"/>
  <c r="M97" i="148"/>
  <c r="L97" i="148"/>
  <c r="K97" i="148"/>
  <c r="J97" i="148"/>
  <c r="B62" i="154"/>
  <c r="B35" i="72"/>
  <c r="I35" i="72" l="1"/>
  <c r="D35" i="72"/>
  <c r="B11" i="89"/>
  <c r="D11" i="89" l="1"/>
  <c r="H11" i="89"/>
  <c r="B11" i="75"/>
  <c r="B11" i="87"/>
  <c r="J13" i="86"/>
  <c r="I11" i="87" l="1"/>
  <c r="D11" i="87"/>
  <c r="D11" i="75"/>
  <c r="H11" i="75"/>
  <c r="I20" i="71"/>
  <c r="J14" i="71"/>
  <c r="E13" i="86"/>
  <c r="K13" i="86" s="1"/>
  <c r="S13" i="86" s="1"/>
  <c r="E14" i="71"/>
  <c r="K14" i="71" l="1"/>
  <c r="S14" i="71" s="1"/>
  <c r="T14" i="71" s="1"/>
  <c r="V14" i="71" s="1"/>
  <c r="H33" i="156"/>
  <c r="U14" i="71" l="1"/>
  <c r="T13" i="86"/>
  <c r="V13" i="86" s="1"/>
  <c r="Y13" i="86"/>
  <c r="AB14" i="71"/>
  <c r="Y14" i="71"/>
  <c r="M138" i="141"/>
  <c r="L96" i="148"/>
  <c r="K96" i="148"/>
  <c r="M96" i="148"/>
  <c r="J96" i="148"/>
  <c r="E27" i="153" l="1"/>
  <c r="G34" i="87" l="1"/>
  <c r="H34" i="87"/>
  <c r="H10" i="87"/>
  <c r="G30" i="72"/>
  <c r="G31" i="72"/>
  <c r="G32" i="72"/>
  <c r="G33" i="72"/>
  <c r="G34" i="72"/>
  <c r="G6" i="72"/>
  <c r="G7" i="72"/>
  <c r="G8" i="72"/>
  <c r="G9" i="72"/>
  <c r="G10" i="72"/>
  <c r="H34" i="72" l="1"/>
  <c r="H10" i="72"/>
  <c r="E17" i="153" l="1"/>
  <c r="O13" i="71"/>
  <c r="G28" i="132" l="1"/>
  <c r="H32" i="156"/>
  <c r="J34" i="153"/>
  <c r="J31" i="153"/>
  <c r="G31" i="153"/>
  <c r="J30" i="153"/>
  <c r="G30" i="153"/>
  <c r="H27" i="153"/>
  <c r="E28" i="153" s="1"/>
  <c r="B27" i="153"/>
  <c r="K26" i="153"/>
  <c r="J26" i="153"/>
  <c r="G26" i="153"/>
  <c r="D26" i="153"/>
  <c r="K25" i="153"/>
  <c r="J25" i="153"/>
  <c r="G25" i="153"/>
  <c r="D25" i="153"/>
  <c r="K24" i="153"/>
  <c r="J24" i="153"/>
  <c r="G24" i="153"/>
  <c r="D24" i="153"/>
  <c r="K23" i="153"/>
  <c r="J23" i="153"/>
  <c r="G23" i="153"/>
  <c r="D23" i="153"/>
  <c r="K22" i="153"/>
  <c r="J22" i="153"/>
  <c r="G22" i="153"/>
  <c r="D22" i="153"/>
  <c r="K21" i="153"/>
  <c r="J21" i="153"/>
  <c r="G21" i="153"/>
  <c r="D21" i="153"/>
  <c r="K20" i="153"/>
  <c r="J20" i="153"/>
  <c r="G20" i="153"/>
  <c r="D20" i="153"/>
  <c r="K19" i="153"/>
  <c r="J19" i="153"/>
  <c r="G19" i="153"/>
  <c r="D19" i="153"/>
  <c r="I17" i="153"/>
  <c r="H17" i="153"/>
  <c r="F17" i="153"/>
  <c r="C17" i="153"/>
  <c r="B17" i="153"/>
  <c r="J16" i="153"/>
  <c r="G16" i="153"/>
  <c r="D16" i="153"/>
  <c r="J15" i="153"/>
  <c r="G15" i="153"/>
  <c r="D15" i="153"/>
  <c r="J14" i="153"/>
  <c r="G14" i="153"/>
  <c r="D14" i="153"/>
  <c r="J13" i="153"/>
  <c r="G13" i="153"/>
  <c r="D13" i="153"/>
  <c r="J12" i="153"/>
  <c r="G12" i="153"/>
  <c r="D12" i="153"/>
  <c r="J11" i="153"/>
  <c r="G11" i="153"/>
  <c r="D11" i="153"/>
  <c r="J10" i="153"/>
  <c r="G10" i="153"/>
  <c r="D10" i="153"/>
  <c r="J9" i="153"/>
  <c r="G9" i="153"/>
  <c r="D9" i="153"/>
  <c r="J8" i="153"/>
  <c r="G8" i="153"/>
  <c r="D8" i="153"/>
  <c r="J7" i="153"/>
  <c r="G7" i="153"/>
  <c r="D7" i="153"/>
  <c r="J6" i="153"/>
  <c r="D6" i="153"/>
  <c r="G10" i="89"/>
  <c r="B10" i="89"/>
  <c r="B34" i="87"/>
  <c r="B10" i="87"/>
  <c r="B10" i="75"/>
  <c r="B34" i="72"/>
  <c r="B10" i="72"/>
  <c r="E13" i="71"/>
  <c r="J12" i="86"/>
  <c r="E12" i="86"/>
  <c r="O12" i="86"/>
  <c r="Y12" i="86"/>
  <c r="J13" i="71"/>
  <c r="AB13" i="71"/>
  <c r="Y13" i="71"/>
  <c r="N138" i="141"/>
  <c r="G9" i="89"/>
  <c r="K237" i="155"/>
  <c r="C237" i="155"/>
  <c r="M95" i="148"/>
  <c r="Q95" i="148" s="1"/>
  <c r="L95" i="148"/>
  <c r="P95" i="148" s="1"/>
  <c r="K95" i="148"/>
  <c r="O95" i="148" s="1"/>
  <c r="J95" i="148"/>
  <c r="N95" i="148" s="1"/>
  <c r="B9" i="89"/>
  <c r="H9" i="89" s="1"/>
  <c r="H16" i="132"/>
  <c r="H19" i="132" s="1"/>
  <c r="E16" i="132"/>
  <c r="B9" i="75"/>
  <c r="D9" i="75" s="1"/>
  <c r="H33" i="72"/>
  <c r="H9" i="72"/>
  <c r="H6" i="87"/>
  <c r="H7" i="87"/>
  <c r="H8" i="87"/>
  <c r="H9" i="87"/>
  <c r="G33" i="87"/>
  <c r="H33" i="87"/>
  <c r="B33" i="72"/>
  <c r="D33" i="72" s="1"/>
  <c r="B9" i="72"/>
  <c r="D9" i="72" s="1"/>
  <c r="B33" i="87"/>
  <c r="B9" i="87"/>
  <c r="E11" i="86"/>
  <c r="J11" i="86"/>
  <c r="J12" i="71"/>
  <c r="E12" i="71"/>
  <c r="O11" i="86"/>
  <c r="Y11" i="86"/>
  <c r="O12" i="71"/>
  <c r="Y12" i="71"/>
  <c r="AB12" i="71"/>
  <c r="B22" i="88"/>
  <c r="M94" i="148"/>
  <c r="Q94" i="148" s="1"/>
  <c r="L94" i="148"/>
  <c r="K94" i="148"/>
  <c r="O94" i="148" s="1"/>
  <c r="J94" i="148"/>
  <c r="G6" i="75"/>
  <c r="G7" i="75"/>
  <c r="G8" i="75"/>
  <c r="G8" i="89"/>
  <c r="H32" i="87"/>
  <c r="G30" i="87"/>
  <c r="G31" i="87"/>
  <c r="G32" i="87"/>
  <c r="H32" i="72"/>
  <c r="H7" i="72"/>
  <c r="H8" i="72"/>
  <c r="B32" i="72"/>
  <c r="I32" i="72" s="1"/>
  <c r="O11" i="71"/>
  <c r="B8" i="89"/>
  <c r="H8" i="89" s="1"/>
  <c r="B32" i="87"/>
  <c r="D32" i="87" s="1"/>
  <c r="B8" i="87"/>
  <c r="J11" i="71"/>
  <c r="E11" i="71"/>
  <c r="B8" i="72"/>
  <c r="E10" i="86"/>
  <c r="J10" i="86"/>
  <c r="O10" i="86"/>
  <c r="B8" i="75"/>
  <c r="H8" i="75" s="1"/>
  <c r="Y8" i="86"/>
  <c r="Y9" i="86"/>
  <c r="Y10" i="86"/>
  <c r="AB11" i="71"/>
  <c r="Y11" i="71"/>
  <c r="G5" i="75"/>
  <c r="H29" i="156"/>
  <c r="H31" i="87"/>
  <c r="B31" i="87"/>
  <c r="D31" i="87" s="1"/>
  <c r="G7" i="89"/>
  <c r="H31" i="72"/>
  <c r="B7" i="87"/>
  <c r="D7" i="87" s="1"/>
  <c r="B7" i="72"/>
  <c r="D7" i="72" s="1"/>
  <c r="B31" i="72"/>
  <c r="D31" i="72" s="1"/>
  <c r="B7" i="75"/>
  <c r="H7" i="75" s="1"/>
  <c r="O9" i="86"/>
  <c r="J9" i="86"/>
  <c r="E9" i="86"/>
  <c r="E10" i="71"/>
  <c r="J10" i="71"/>
  <c r="O10" i="71"/>
  <c r="AB10" i="71"/>
  <c r="Y10" i="71"/>
  <c r="H97" i="140"/>
  <c r="B7" i="154" s="1"/>
  <c r="H6" i="72"/>
  <c r="H30" i="87"/>
  <c r="H30" i="72"/>
  <c r="B30" i="72"/>
  <c r="D30" i="72" s="1"/>
  <c r="G6" i="89"/>
  <c r="N72" i="148"/>
  <c r="O72" i="148"/>
  <c r="P72" i="148"/>
  <c r="Q72" i="148"/>
  <c r="N73" i="148"/>
  <c r="O73" i="148"/>
  <c r="P73" i="148"/>
  <c r="Q73" i="148"/>
  <c r="N74" i="148"/>
  <c r="O74" i="148"/>
  <c r="P74" i="148"/>
  <c r="Q74" i="148"/>
  <c r="N75" i="148"/>
  <c r="O75" i="148"/>
  <c r="P75" i="148"/>
  <c r="Q75" i="148"/>
  <c r="N76" i="148"/>
  <c r="P76" i="148"/>
  <c r="Q76" i="148"/>
  <c r="N77" i="148"/>
  <c r="O77" i="148"/>
  <c r="P77" i="148"/>
  <c r="Q77" i="148"/>
  <c r="N78" i="148"/>
  <c r="O78" i="148"/>
  <c r="P78" i="148"/>
  <c r="Q78" i="148"/>
  <c r="N79" i="148"/>
  <c r="O79" i="148"/>
  <c r="P79" i="148"/>
  <c r="Q79" i="148"/>
  <c r="N80" i="148"/>
  <c r="O80" i="148"/>
  <c r="P80" i="148"/>
  <c r="Q80" i="148"/>
  <c r="N81" i="148"/>
  <c r="O81" i="148"/>
  <c r="P81" i="148"/>
  <c r="Q81" i="148"/>
  <c r="N82" i="148"/>
  <c r="O82" i="148"/>
  <c r="P82" i="148"/>
  <c r="Q82" i="148"/>
  <c r="B30" i="87"/>
  <c r="D30" i="87" s="1"/>
  <c r="B6" i="87"/>
  <c r="H28" i="156"/>
  <c r="K16" i="149"/>
  <c r="N16" i="149" s="1"/>
  <c r="K14" i="149"/>
  <c r="N14" i="149" s="1"/>
  <c r="B6" i="75"/>
  <c r="D6" i="75" s="1"/>
  <c r="B6" i="72"/>
  <c r="D6" i="72" s="1"/>
  <c r="E8" i="86"/>
  <c r="J8" i="86"/>
  <c r="O8" i="86"/>
  <c r="J9" i="71"/>
  <c r="E9" i="71"/>
  <c r="O9" i="71"/>
  <c r="Y9" i="71"/>
  <c r="AB9" i="71"/>
  <c r="A2" i="144" a="1"/>
  <c r="A3" i="144" a="1"/>
  <c r="K15" i="149"/>
  <c r="B6" i="89"/>
  <c r="H6" i="89" s="1"/>
  <c r="B7" i="89"/>
  <c r="H7" i="89" s="1"/>
  <c r="K20" i="149"/>
  <c r="N20" i="149" s="1"/>
  <c r="K12" i="67"/>
  <c r="M12" i="67" s="1"/>
  <c r="G14" i="149"/>
  <c r="G15" i="149"/>
  <c r="G16" i="149"/>
  <c r="E67" i="147"/>
  <c r="Q71" i="148"/>
  <c r="P71" i="148"/>
  <c r="O71" i="148"/>
  <c r="N71" i="148"/>
  <c r="H12" i="138"/>
  <c r="K12" i="138" s="1"/>
  <c r="G32" i="147"/>
  <c r="G30" i="147"/>
  <c r="G29" i="147"/>
  <c r="G37" i="147"/>
  <c r="H27" i="156"/>
  <c r="M61" i="148"/>
  <c r="L61" i="148"/>
  <c r="K61" i="148"/>
  <c r="J61" i="148"/>
  <c r="Q39" i="148"/>
  <c r="P39" i="148"/>
  <c r="O39" i="148"/>
  <c r="N39" i="148"/>
  <c r="Q38" i="148"/>
  <c r="P38" i="148"/>
  <c r="O38" i="148"/>
  <c r="N38" i="148"/>
  <c r="Q37" i="148"/>
  <c r="P37" i="148"/>
  <c r="O37" i="148"/>
  <c r="N37" i="148"/>
  <c r="B16" i="132"/>
  <c r="B19" i="132" s="1"/>
  <c r="D19" i="132" s="1"/>
  <c r="N40" i="148"/>
  <c r="P40" i="148"/>
  <c r="O40" i="148"/>
  <c r="Q40" i="148"/>
  <c r="F52" i="147"/>
  <c r="E52" i="147"/>
  <c r="G44" i="147"/>
  <c r="E38" i="147"/>
  <c r="F38" i="147"/>
  <c r="K16" i="67"/>
  <c r="M16" i="67" s="1"/>
  <c r="H26" i="156"/>
  <c r="M146" i="142"/>
  <c r="B49" i="154" s="1"/>
  <c r="G35" i="147"/>
  <c r="E120" i="141"/>
  <c r="F120" i="141"/>
  <c r="G120" i="141"/>
  <c r="H120" i="141"/>
  <c r="I120" i="141"/>
  <c r="B133" i="141"/>
  <c r="C133" i="141"/>
  <c r="C135" i="141" s="1"/>
  <c r="B134" i="141"/>
  <c r="C134" i="141"/>
  <c r="J12" i="67"/>
  <c r="G12" i="67"/>
  <c r="G31" i="143"/>
  <c r="F31" i="143"/>
  <c r="E31" i="143"/>
  <c r="I229" i="155" s="1"/>
  <c r="I237" i="155" s="1"/>
  <c r="D31" i="143"/>
  <c r="H24" i="156"/>
  <c r="J10" i="132"/>
  <c r="H23" i="156"/>
  <c r="F229" i="155"/>
  <c r="G146" i="142"/>
  <c r="D16" i="147"/>
  <c r="D17" i="147"/>
  <c r="D18" i="147"/>
  <c r="D19" i="147"/>
  <c r="D20" i="147"/>
  <c r="D21" i="147"/>
  <c r="D22" i="147"/>
  <c r="D23" i="147"/>
  <c r="D9" i="147"/>
  <c r="D10" i="147"/>
  <c r="D11" i="147"/>
  <c r="D12" i="147"/>
  <c r="D13" i="147"/>
  <c r="D14" i="147"/>
  <c r="D15" i="147"/>
  <c r="G30" i="156"/>
  <c r="H30" i="156" s="1"/>
  <c r="G31" i="156"/>
  <c r="H31" i="156" s="1"/>
  <c r="G34" i="156"/>
  <c r="H34" i="156" s="1"/>
  <c r="G35" i="156"/>
  <c r="H35" i="156" s="1"/>
  <c r="G36" i="156"/>
  <c r="H36" i="156" s="1"/>
  <c r="G37" i="156"/>
  <c r="H37" i="156" s="1"/>
  <c r="G38" i="156"/>
  <c r="H38" i="156" s="1"/>
  <c r="G22" i="156"/>
  <c r="H22" i="156" s="1"/>
  <c r="G25" i="156"/>
  <c r="H25" i="156" s="1"/>
  <c r="H17" i="156"/>
  <c r="H18" i="156"/>
  <c r="H19" i="156"/>
  <c r="H20" i="156"/>
  <c r="A3" i="75"/>
  <c r="A3" i="74"/>
  <c r="A3" i="155" a="1"/>
  <c r="A3" i="148" a="1"/>
  <c r="A3" i="147" a="1"/>
  <c r="A3" i="154" a="1"/>
  <c r="A3" i="145" a="1"/>
  <c r="A3" i="143" a="1"/>
  <c r="A3" i="142" a="1"/>
  <c r="A3" i="141" a="1"/>
  <c r="A3" i="140" a="1"/>
  <c r="A3" i="153" a="1"/>
  <c r="A3" i="152" a="1"/>
  <c r="A3" i="156" a="1"/>
  <c r="A3" i="132" a="1"/>
  <c r="A3" i="71" a="1"/>
  <c r="A3" i="72" a="1"/>
  <c r="N15" i="148"/>
  <c r="D27" i="155"/>
  <c r="E104" i="140"/>
  <c r="E106" i="140" s="1"/>
  <c r="F172" i="155"/>
  <c r="G21" i="156"/>
  <c r="H21" i="156" s="1"/>
  <c r="D51" i="155"/>
  <c r="D52" i="155"/>
  <c r="D53" i="155"/>
  <c r="G7" i="74"/>
  <c r="G8" i="74"/>
  <c r="G9" i="74"/>
  <c r="G10" i="74"/>
  <c r="G11" i="74"/>
  <c r="G12" i="74"/>
  <c r="G13" i="74"/>
  <c r="G14" i="74"/>
  <c r="G15" i="74"/>
  <c r="G16" i="74"/>
  <c r="G17" i="74"/>
  <c r="G18" i="74"/>
  <c r="G19" i="74"/>
  <c r="G20" i="74"/>
  <c r="G21" i="74"/>
  <c r="G22" i="74"/>
  <c r="I7" i="74"/>
  <c r="F75" i="76"/>
  <c r="D15" i="132"/>
  <c r="D14" i="132"/>
  <c r="J8" i="132"/>
  <c r="J7" i="132"/>
  <c r="G75" i="90"/>
  <c r="F75" i="90"/>
  <c r="G75" i="76"/>
  <c r="J18" i="132"/>
  <c r="J9" i="132"/>
  <c r="J11" i="132"/>
  <c r="J12" i="132"/>
  <c r="J13" i="132"/>
  <c r="J14" i="132"/>
  <c r="J15" i="132"/>
  <c r="G7" i="88"/>
  <c r="G8" i="88"/>
  <c r="G9" i="88"/>
  <c r="G10" i="88"/>
  <c r="G11" i="88"/>
  <c r="G12" i="88"/>
  <c r="G13" i="88"/>
  <c r="G14" i="88"/>
  <c r="G15" i="88"/>
  <c r="G16" i="88"/>
  <c r="G17" i="88"/>
  <c r="G18" i="88"/>
  <c r="G19" i="88"/>
  <c r="G20" i="88"/>
  <c r="G21" i="88"/>
  <c r="G6" i="88"/>
  <c r="B174" i="142"/>
  <c r="H9" i="138" s="1"/>
  <c r="G23" i="147"/>
  <c r="G22" i="147"/>
  <c r="G21" i="147"/>
  <c r="G20" i="147"/>
  <c r="G19" i="147"/>
  <c r="G18" i="147"/>
  <c r="G17" i="147"/>
  <c r="G16" i="147"/>
  <c r="G15" i="147"/>
  <c r="G14" i="147"/>
  <c r="G13" i="147"/>
  <c r="G12" i="147"/>
  <c r="G11" i="147"/>
  <c r="G10" i="147"/>
  <c r="G9" i="147"/>
  <c r="G8" i="147"/>
  <c r="N146" i="142"/>
  <c r="O146" i="142"/>
  <c r="B50" i="154" s="1"/>
  <c r="B52" i="154" s="1"/>
  <c r="P146" i="142"/>
  <c r="Q128" i="142" s="1"/>
  <c r="E26" i="132"/>
  <c r="H16" i="156"/>
  <c r="D7" i="74"/>
  <c r="D8" i="74"/>
  <c r="D9" i="74"/>
  <c r="D10" i="74"/>
  <c r="D11" i="74"/>
  <c r="D12" i="74"/>
  <c r="D13" i="74"/>
  <c r="D14" i="74"/>
  <c r="D15" i="74"/>
  <c r="D16" i="74"/>
  <c r="D17" i="74"/>
  <c r="D18" i="74"/>
  <c r="D19" i="74"/>
  <c r="D20" i="74"/>
  <c r="D21" i="74"/>
  <c r="D22" i="74"/>
  <c r="F199" i="155"/>
  <c r="F198" i="155"/>
  <c r="F197" i="155"/>
  <c r="F196" i="155"/>
  <c r="F195" i="155"/>
  <c r="F194" i="155"/>
  <c r="F193" i="155"/>
  <c r="F192" i="155"/>
  <c r="F191" i="155"/>
  <c r="F190" i="155"/>
  <c r="F189" i="155"/>
  <c r="F188" i="155"/>
  <c r="F187" i="155"/>
  <c r="F185" i="155"/>
  <c r="F184" i="155"/>
  <c r="F183" i="155"/>
  <c r="F182" i="155"/>
  <c r="F181" i="155"/>
  <c r="F180" i="155"/>
  <c r="F177" i="155"/>
  <c r="F176" i="155"/>
  <c r="F174" i="155"/>
  <c r="F173" i="155"/>
  <c r="K13" i="132"/>
  <c r="K12" i="132"/>
  <c r="K11" i="132"/>
  <c r="K10" i="132"/>
  <c r="K9" i="132"/>
  <c r="K8" i="132"/>
  <c r="K7" i="132"/>
  <c r="Y8" i="71"/>
  <c r="Y7" i="86"/>
  <c r="G15" i="156"/>
  <c r="H15" i="156" s="1"/>
  <c r="G29" i="87"/>
  <c r="G5" i="87"/>
  <c r="H5" i="87" s="1"/>
  <c r="J28" i="132"/>
  <c r="B111" i="145"/>
  <c r="B113" i="145" s="1"/>
  <c r="D52" i="147"/>
  <c r="C52" i="147"/>
  <c r="B52" i="147"/>
  <c r="G51" i="147"/>
  <c r="G50" i="147"/>
  <c r="G49" i="147"/>
  <c r="G48" i="147"/>
  <c r="G47" i="147"/>
  <c r="G46" i="147"/>
  <c r="G45" i="147"/>
  <c r="B158" i="142"/>
  <c r="B157" i="142"/>
  <c r="B156" i="142"/>
  <c r="W20" i="71"/>
  <c r="C151" i="142"/>
  <c r="AB8" i="71"/>
  <c r="G97" i="140"/>
  <c r="F97" i="140"/>
  <c r="B6" i="154" s="1"/>
  <c r="I97" i="140"/>
  <c r="J24" i="140" s="1"/>
  <c r="D146" i="142"/>
  <c r="F61" i="147"/>
  <c r="E61" i="147"/>
  <c r="C61" i="147"/>
  <c r="B61" i="147"/>
  <c r="G60" i="147"/>
  <c r="G59" i="147"/>
  <c r="G58" i="147"/>
  <c r="D61" i="147"/>
  <c r="B5" i="89"/>
  <c r="H5" i="89" s="1"/>
  <c r="B29" i="87"/>
  <c r="D29" i="87" s="1"/>
  <c r="B5" i="87"/>
  <c r="D5" i="87" s="1"/>
  <c r="A27" i="87"/>
  <c r="A26" i="87"/>
  <c r="A3" i="87"/>
  <c r="A2" i="87"/>
  <c r="F41" i="87"/>
  <c r="E41" i="87"/>
  <c r="C41" i="87"/>
  <c r="F17" i="87"/>
  <c r="E17" i="87"/>
  <c r="C17" i="87"/>
  <c r="C113" i="145"/>
  <c r="D110" i="145"/>
  <c r="D109" i="145"/>
  <c r="A2" i="145" a="1"/>
  <c r="D173" i="142"/>
  <c r="D172" i="142"/>
  <c r="D171" i="142"/>
  <c r="D170" i="142"/>
  <c r="D169" i="142"/>
  <c r="D168" i="142"/>
  <c r="D167" i="142"/>
  <c r="D166" i="142"/>
  <c r="D165" i="142"/>
  <c r="D164" i="142"/>
  <c r="C158" i="142"/>
  <c r="C157" i="142"/>
  <c r="C156" i="142"/>
  <c r="F146" i="142"/>
  <c r="E146" i="142"/>
  <c r="A2" i="142" a="1"/>
  <c r="F112" i="140"/>
  <c r="A2" i="141" a="1"/>
  <c r="A2" i="140" a="1"/>
  <c r="A2" i="143" a="1"/>
  <c r="C45" i="143"/>
  <c r="B45" i="143"/>
  <c r="H10" i="138" s="1"/>
  <c r="D43" i="143"/>
  <c r="D42" i="143"/>
  <c r="D41" i="143"/>
  <c r="C35" i="143"/>
  <c r="B67" i="154" s="1"/>
  <c r="A2" i="156" a="1"/>
  <c r="F39" i="156"/>
  <c r="E39" i="156"/>
  <c r="D39" i="156"/>
  <c r="C39" i="156"/>
  <c r="G13" i="156"/>
  <c r="H13" i="156" s="1"/>
  <c r="G11" i="156"/>
  <c r="H11" i="156" s="1"/>
  <c r="D38" i="147"/>
  <c r="C38" i="147"/>
  <c r="B38" i="147"/>
  <c r="G36" i="147"/>
  <c r="G34" i="147"/>
  <c r="G33" i="147"/>
  <c r="G31" i="147"/>
  <c r="F24" i="147"/>
  <c r="E24" i="147"/>
  <c r="C24" i="147"/>
  <c r="B24" i="147"/>
  <c r="D8" i="147"/>
  <c r="A2" i="147" a="1"/>
  <c r="A3" i="90" a="1"/>
  <c r="A2" i="90" a="1"/>
  <c r="A3" i="88" a="1"/>
  <c r="A2" i="88" a="1"/>
  <c r="A3" i="86" a="1"/>
  <c r="A2" i="86" a="1"/>
  <c r="X19" i="86"/>
  <c r="W19" i="86"/>
  <c r="R19" i="86"/>
  <c r="Q19" i="86"/>
  <c r="P19" i="86"/>
  <c r="N19" i="86"/>
  <c r="M19" i="86"/>
  <c r="L19" i="86"/>
  <c r="I19" i="86"/>
  <c r="H19" i="86"/>
  <c r="G19" i="86"/>
  <c r="F19" i="86"/>
  <c r="D19" i="86"/>
  <c r="C19" i="86"/>
  <c r="B19" i="86"/>
  <c r="O7" i="86"/>
  <c r="J7" i="86"/>
  <c r="E7" i="86"/>
  <c r="A3" i="111" a="1"/>
  <c r="A2" i="111" a="1"/>
  <c r="A3" i="78" a="1"/>
  <c r="A2" i="78" a="1"/>
  <c r="A3" i="67"/>
  <c r="A2" i="67"/>
  <c r="A3" i="76"/>
  <c r="A2" i="76"/>
  <c r="K15" i="67"/>
  <c r="M15" i="67" s="1"/>
  <c r="K14" i="67"/>
  <c r="M14" i="67" s="1"/>
  <c r="N13" i="67"/>
  <c r="I17" i="67"/>
  <c r="H17" i="67"/>
  <c r="F17" i="67"/>
  <c r="E17" i="67"/>
  <c r="B17" i="67"/>
  <c r="J16" i="67"/>
  <c r="G16" i="67"/>
  <c r="D16" i="67"/>
  <c r="J15" i="67"/>
  <c r="G15" i="67"/>
  <c r="D15" i="67"/>
  <c r="J14" i="67"/>
  <c r="G14" i="67"/>
  <c r="D14" i="67"/>
  <c r="M13" i="67"/>
  <c r="J13" i="67"/>
  <c r="G13" i="67"/>
  <c r="D13" i="67"/>
  <c r="D12" i="67"/>
  <c r="M9" i="67"/>
  <c r="K9" i="67"/>
  <c r="J9" i="67"/>
  <c r="I9" i="67"/>
  <c r="H9" i="67"/>
  <c r="G9" i="67"/>
  <c r="F9" i="67"/>
  <c r="E9" i="67"/>
  <c r="D9" i="67"/>
  <c r="C9" i="67"/>
  <c r="B9" i="67"/>
  <c r="A2" i="75"/>
  <c r="B5" i="75"/>
  <c r="H5" i="75" s="1"/>
  <c r="F17" i="75"/>
  <c r="E17" i="75"/>
  <c r="C17" i="75"/>
  <c r="B29" i="72"/>
  <c r="D29" i="72" s="1"/>
  <c r="A27" i="72" a="1"/>
  <c r="A26" i="72" a="1"/>
  <c r="B5" i="72"/>
  <c r="D5" i="72" s="1"/>
  <c r="A2" i="72" a="1"/>
  <c r="F41" i="72"/>
  <c r="E41" i="72"/>
  <c r="C41" i="72"/>
  <c r="G29" i="72"/>
  <c r="F17" i="72"/>
  <c r="E17" i="72"/>
  <c r="C17" i="72"/>
  <c r="G5" i="72"/>
  <c r="H5" i="72" s="1"/>
  <c r="Z20" i="71"/>
  <c r="X20" i="71"/>
  <c r="A2" i="71" a="1"/>
  <c r="R20" i="71"/>
  <c r="Q20" i="71"/>
  <c r="P20" i="71"/>
  <c r="N20" i="71"/>
  <c r="M20" i="71"/>
  <c r="L20" i="71"/>
  <c r="H20" i="71"/>
  <c r="G20" i="71"/>
  <c r="F20" i="71"/>
  <c r="D20" i="71"/>
  <c r="C20" i="71"/>
  <c r="B20" i="71"/>
  <c r="O8" i="71"/>
  <c r="J8" i="71"/>
  <c r="E8" i="71"/>
  <c r="E83" i="148"/>
  <c r="A2" i="148" a="1"/>
  <c r="M123" i="148"/>
  <c r="L123" i="148"/>
  <c r="K123" i="148"/>
  <c r="J123" i="148"/>
  <c r="I123" i="148"/>
  <c r="H123" i="148"/>
  <c r="G123" i="148"/>
  <c r="F123" i="148"/>
  <c r="E123" i="148"/>
  <c r="D123" i="148"/>
  <c r="C123" i="148"/>
  <c r="B123" i="148"/>
  <c r="Q122" i="148"/>
  <c r="P122" i="148"/>
  <c r="O122" i="148"/>
  <c r="N122" i="148"/>
  <c r="Q121" i="148"/>
  <c r="P121" i="148"/>
  <c r="O121" i="148"/>
  <c r="N121" i="148"/>
  <c r="Q120" i="148"/>
  <c r="P120" i="148"/>
  <c r="O120" i="148"/>
  <c r="N120" i="148"/>
  <c r="Q119" i="148"/>
  <c r="P119" i="148"/>
  <c r="O119" i="148"/>
  <c r="N119" i="148"/>
  <c r="Q118" i="148"/>
  <c r="P118" i="148"/>
  <c r="O118" i="148"/>
  <c r="N118" i="148"/>
  <c r="Q117" i="148"/>
  <c r="P117" i="148"/>
  <c r="O117" i="148"/>
  <c r="N117" i="148"/>
  <c r="Q116" i="148"/>
  <c r="P116" i="148"/>
  <c r="O116" i="148"/>
  <c r="N116" i="148"/>
  <c r="Q115" i="148"/>
  <c r="P115" i="148"/>
  <c r="O115" i="148"/>
  <c r="N115" i="148"/>
  <c r="Q114" i="148"/>
  <c r="P114" i="148"/>
  <c r="O114" i="148"/>
  <c r="N114" i="148"/>
  <c r="Q113" i="148"/>
  <c r="P113" i="148"/>
  <c r="O113" i="148"/>
  <c r="N113" i="148"/>
  <c r="Q112" i="148"/>
  <c r="P112" i="148"/>
  <c r="O112" i="148"/>
  <c r="N112" i="148"/>
  <c r="Q111" i="148"/>
  <c r="P111" i="148"/>
  <c r="O111" i="148"/>
  <c r="N111" i="148"/>
  <c r="I103" i="148"/>
  <c r="H103" i="148"/>
  <c r="G103" i="148"/>
  <c r="F103" i="148"/>
  <c r="E103" i="148"/>
  <c r="D103" i="148"/>
  <c r="C103" i="148"/>
  <c r="B103" i="148"/>
  <c r="Q102" i="148"/>
  <c r="P102" i="148"/>
  <c r="O102" i="148"/>
  <c r="N102" i="148"/>
  <c r="Q101" i="148"/>
  <c r="P101" i="148"/>
  <c r="O101" i="148"/>
  <c r="N101" i="148"/>
  <c r="Q100" i="148"/>
  <c r="P100" i="148"/>
  <c r="O100" i="148"/>
  <c r="N100" i="148"/>
  <c r="Q99" i="148"/>
  <c r="P99" i="148"/>
  <c r="O99" i="148"/>
  <c r="N99" i="148"/>
  <c r="Q98" i="148"/>
  <c r="P98" i="148"/>
  <c r="O98" i="148"/>
  <c r="N98" i="148"/>
  <c r="Q97" i="148"/>
  <c r="P97" i="148"/>
  <c r="O97" i="148"/>
  <c r="N97" i="148"/>
  <c r="Q96" i="148"/>
  <c r="P96" i="148"/>
  <c r="O96" i="148"/>
  <c r="N96" i="148"/>
  <c r="Q93" i="148"/>
  <c r="P93" i="148"/>
  <c r="O93" i="148"/>
  <c r="N93" i="148"/>
  <c r="Q92" i="148"/>
  <c r="P92" i="148"/>
  <c r="O92" i="148"/>
  <c r="N92" i="148"/>
  <c r="Q91" i="148"/>
  <c r="P91" i="148"/>
  <c r="O91" i="148"/>
  <c r="N91" i="148"/>
  <c r="M83" i="148"/>
  <c r="L83" i="148"/>
  <c r="J83" i="148"/>
  <c r="D83" i="148"/>
  <c r="C83" i="148"/>
  <c r="B83" i="148"/>
  <c r="I61" i="148"/>
  <c r="H61" i="148"/>
  <c r="G61" i="148"/>
  <c r="F61" i="148"/>
  <c r="E61" i="148"/>
  <c r="D61" i="148"/>
  <c r="C61" i="148"/>
  <c r="B61" i="148"/>
  <c r="Q60" i="148"/>
  <c r="P60" i="148"/>
  <c r="O60" i="148"/>
  <c r="N60" i="148"/>
  <c r="Q59" i="148"/>
  <c r="P59" i="148"/>
  <c r="O59" i="148"/>
  <c r="N59" i="148"/>
  <c r="Q58" i="148"/>
  <c r="P58" i="148"/>
  <c r="O58" i="148"/>
  <c r="N58" i="148"/>
  <c r="Q57" i="148"/>
  <c r="P57" i="148"/>
  <c r="O57" i="148"/>
  <c r="N57" i="148"/>
  <c r="Q56" i="148"/>
  <c r="P56" i="148"/>
  <c r="O56" i="148"/>
  <c r="N56" i="148"/>
  <c r="Q55" i="148"/>
  <c r="P55" i="148"/>
  <c r="O55" i="148"/>
  <c r="N55" i="148"/>
  <c r="Q54" i="148"/>
  <c r="P54" i="148"/>
  <c r="O54" i="148"/>
  <c r="N54" i="148"/>
  <c r="Q53" i="148"/>
  <c r="P53" i="148"/>
  <c r="O53" i="148"/>
  <c r="N53" i="148"/>
  <c r="Q52" i="148"/>
  <c r="P52" i="148"/>
  <c r="O52" i="148"/>
  <c r="N52" i="148"/>
  <c r="Q51" i="148"/>
  <c r="P51" i="148"/>
  <c r="O51" i="148"/>
  <c r="N51" i="148"/>
  <c r="Q50" i="148"/>
  <c r="P50" i="148"/>
  <c r="O50" i="148"/>
  <c r="N50" i="148"/>
  <c r="Q49" i="148"/>
  <c r="P49" i="148"/>
  <c r="O49" i="148"/>
  <c r="N49" i="148"/>
  <c r="M41" i="148"/>
  <c r="L41" i="148"/>
  <c r="K41" i="148"/>
  <c r="J41" i="148"/>
  <c r="I41" i="148"/>
  <c r="H41" i="148"/>
  <c r="G41" i="148"/>
  <c r="F41" i="148"/>
  <c r="E41" i="148"/>
  <c r="D41" i="148"/>
  <c r="C41" i="148"/>
  <c r="B41" i="148"/>
  <c r="Q36" i="148"/>
  <c r="P36" i="148"/>
  <c r="O36" i="148"/>
  <c r="N36" i="148"/>
  <c r="Q35" i="148"/>
  <c r="P35" i="148"/>
  <c r="O35" i="148"/>
  <c r="N35" i="148"/>
  <c r="Q34" i="148"/>
  <c r="P34" i="148"/>
  <c r="O34" i="148"/>
  <c r="N34" i="148"/>
  <c r="Q33" i="148"/>
  <c r="P33" i="148"/>
  <c r="O33" i="148"/>
  <c r="N33" i="148"/>
  <c r="Q32" i="148"/>
  <c r="P32" i="148"/>
  <c r="O32" i="148"/>
  <c r="N32" i="148"/>
  <c r="Q31" i="148"/>
  <c r="P31" i="148"/>
  <c r="O31" i="148"/>
  <c r="N31" i="148"/>
  <c r="Q30" i="148"/>
  <c r="P30" i="148"/>
  <c r="O30" i="148"/>
  <c r="N30" i="148"/>
  <c r="Q29" i="148"/>
  <c r="P29" i="148"/>
  <c r="O29" i="148"/>
  <c r="N29" i="148"/>
  <c r="M21" i="148"/>
  <c r="L21" i="148"/>
  <c r="K21" i="148"/>
  <c r="J21" i="148"/>
  <c r="I21" i="148"/>
  <c r="H21" i="148"/>
  <c r="G21" i="148"/>
  <c r="F21" i="148"/>
  <c r="E21" i="148"/>
  <c r="D21" i="148"/>
  <c r="C21" i="148"/>
  <c r="B21" i="148"/>
  <c r="Q20" i="148"/>
  <c r="P20" i="148"/>
  <c r="O20" i="148"/>
  <c r="N20" i="148"/>
  <c r="Q19" i="148"/>
  <c r="P19" i="148"/>
  <c r="O19" i="148"/>
  <c r="N19" i="148"/>
  <c r="Q18" i="148"/>
  <c r="P18" i="148"/>
  <c r="O18" i="148"/>
  <c r="N18" i="148"/>
  <c r="Q17" i="148"/>
  <c r="P17" i="148"/>
  <c r="O17" i="148"/>
  <c r="N17" i="148"/>
  <c r="Q16" i="148"/>
  <c r="P16" i="148"/>
  <c r="O16" i="148"/>
  <c r="N16" i="148"/>
  <c r="Q15" i="148"/>
  <c r="P15" i="148"/>
  <c r="O15" i="148"/>
  <c r="Q14" i="148"/>
  <c r="P14" i="148"/>
  <c r="O14" i="148"/>
  <c r="N14" i="148"/>
  <c r="Q13" i="148"/>
  <c r="P13" i="148"/>
  <c r="O13" i="148"/>
  <c r="N13" i="148"/>
  <c r="Q12" i="148"/>
  <c r="P12" i="148"/>
  <c r="O12" i="148"/>
  <c r="N12" i="148"/>
  <c r="Q11" i="148"/>
  <c r="P11" i="148"/>
  <c r="O11" i="148"/>
  <c r="N11" i="148"/>
  <c r="Q10" i="148"/>
  <c r="P10" i="148"/>
  <c r="O10" i="148"/>
  <c r="N10" i="148"/>
  <c r="Q9" i="148"/>
  <c r="P9" i="148"/>
  <c r="O9" i="148"/>
  <c r="N9" i="148"/>
  <c r="C174" i="142"/>
  <c r="A3" i="89" a="1"/>
  <c r="A2" i="89" a="1"/>
  <c r="F17" i="89"/>
  <c r="E17" i="89"/>
  <c r="C17" i="89"/>
  <c r="G5" i="89"/>
  <c r="F22" i="88"/>
  <c r="E22" i="88"/>
  <c r="C22" i="88"/>
  <c r="I21" i="88"/>
  <c r="H21" i="88"/>
  <c r="D21" i="88"/>
  <c r="I20" i="88"/>
  <c r="H20" i="88"/>
  <c r="D20" i="88"/>
  <c r="I19" i="88"/>
  <c r="H19" i="88"/>
  <c r="D19" i="88"/>
  <c r="I18" i="88"/>
  <c r="H18" i="88"/>
  <c r="D18" i="88"/>
  <c r="I17" i="88"/>
  <c r="H17" i="88"/>
  <c r="D17" i="88"/>
  <c r="I16" i="88"/>
  <c r="H16" i="88"/>
  <c r="D16" i="88"/>
  <c r="I15" i="88"/>
  <c r="H15" i="88"/>
  <c r="D15" i="88"/>
  <c r="I14" i="88"/>
  <c r="H14" i="88"/>
  <c r="D14" i="88"/>
  <c r="I13" i="88"/>
  <c r="H13" i="88"/>
  <c r="D13" i="88"/>
  <c r="I12" i="88"/>
  <c r="H12" i="88"/>
  <c r="D12" i="88"/>
  <c r="I11" i="88"/>
  <c r="H11" i="88"/>
  <c r="D11" i="88"/>
  <c r="I10" i="88"/>
  <c r="H10" i="88"/>
  <c r="D10" i="88"/>
  <c r="I9" i="88"/>
  <c r="H9" i="88"/>
  <c r="D9" i="88"/>
  <c r="I8" i="88"/>
  <c r="H8" i="88"/>
  <c r="D8" i="88"/>
  <c r="I7" i="88"/>
  <c r="H7" i="88"/>
  <c r="D7" i="88"/>
  <c r="I6" i="88"/>
  <c r="H6" i="88"/>
  <c r="D6" i="88"/>
  <c r="A2" i="74"/>
  <c r="F23" i="74"/>
  <c r="E23" i="74"/>
  <c r="C23" i="74"/>
  <c r="B23" i="74"/>
  <c r="I22" i="74"/>
  <c r="H22" i="74"/>
  <c r="I21" i="74"/>
  <c r="H21" i="74"/>
  <c r="I20" i="74"/>
  <c r="H20" i="74"/>
  <c r="I19" i="74"/>
  <c r="H19" i="74"/>
  <c r="I18" i="74"/>
  <c r="H18" i="74"/>
  <c r="I17" i="74"/>
  <c r="H17" i="74"/>
  <c r="I16" i="74"/>
  <c r="H16" i="74"/>
  <c r="I15" i="74"/>
  <c r="H15" i="74"/>
  <c r="I14" i="74"/>
  <c r="H14" i="74"/>
  <c r="I13" i="74"/>
  <c r="H13" i="74"/>
  <c r="I12" i="74"/>
  <c r="H12" i="74"/>
  <c r="I11" i="74"/>
  <c r="H11" i="74"/>
  <c r="I10" i="74"/>
  <c r="H10" i="74"/>
  <c r="I9" i="74"/>
  <c r="H9" i="74"/>
  <c r="I8" i="74"/>
  <c r="H8" i="74"/>
  <c r="H7" i="74"/>
  <c r="A3" i="85" a="1"/>
  <c r="A2" i="85" a="1"/>
  <c r="E17" i="85"/>
  <c r="D15" i="85"/>
  <c r="D18" i="85" s="1"/>
  <c r="C15" i="85"/>
  <c r="C18" i="85" s="1"/>
  <c r="B15" i="85"/>
  <c r="B18" i="85" s="1"/>
  <c r="E14" i="85"/>
  <c r="E13" i="85"/>
  <c r="E12" i="85"/>
  <c r="E11" i="85"/>
  <c r="E10" i="85"/>
  <c r="E9" i="85"/>
  <c r="E8" i="85"/>
  <c r="E7" i="85"/>
  <c r="E6" i="85"/>
  <c r="A2" i="132" a="1"/>
  <c r="I26" i="132"/>
  <c r="H26" i="132"/>
  <c r="F26" i="132"/>
  <c r="J23" i="132"/>
  <c r="G23" i="132"/>
  <c r="J22" i="132"/>
  <c r="G22" i="132"/>
  <c r="L19" i="132"/>
  <c r="K18" i="132"/>
  <c r="G18" i="132"/>
  <c r="D18" i="132"/>
  <c r="I16" i="132"/>
  <c r="F16" i="132"/>
  <c r="C16" i="132"/>
  <c r="K15" i="132"/>
  <c r="G15" i="132"/>
  <c r="K14" i="132"/>
  <c r="G14" i="132"/>
  <c r="D13" i="132"/>
  <c r="G13" i="132"/>
  <c r="G12" i="132"/>
  <c r="D12" i="132"/>
  <c r="G11" i="132"/>
  <c r="D11" i="132"/>
  <c r="G10" i="132"/>
  <c r="D10" i="132"/>
  <c r="G9" i="132"/>
  <c r="D9" i="132"/>
  <c r="G8" i="132"/>
  <c r="D8" i="132"/>
  <c r="G7" i="132"/>
  <c r="D7" i="132"/>
  <c r="I10" i="149"/>
  <c r="F10" i="149"/>
  <c r="I9" i="149"/>
  <c r="F9" i="149"/>
  <c r="E9" i="149"/>
  <c r="I8" i="149"/>
  <c r="F8" i="149"/>
  <c r="L27" i="149"/>
  <c r="I27" i="149"/>
  <c r="F27" i="149"/>
  <c r="E27" i="149"/>
  <c r="C27" i="149"/>
  <c r="B27" i="149"/>
  <c r="G26" i="149"/>
  <c r="H26" i="149" s="1"/>
  <c r="D26" i="149"/>
  <c r="N25" i="149"/>
  <c r="M25" i="149"/>
  <c r="G25" i="149"/>
  <c r="H25" i="149" s="1"/>
  <c r="J25" i="149" s="1"/>
  <c r="D25" i="149"/>
  <c r="G24" i="149"/>
  <c r="H24" i="149" s="1"/>
  <c r="D24" i="149"/>
  <c r="N23" i="149"/>
  <c r="M23" i="149"/>
  <c r="G23" i="149"/>
  <c r="D23" i="149"/>
  <c r="N22" i="149"/>
  <c r="M22" i="149"/>
  <c r="G22" i="149"/>
  <c r="H22" i="149" s="1"/>
  <c r="J22" i="149" s="1"/>
  <c r="D22" i="149"/>
  <c r="N21" i="149"/>
  <c r="M21" i="149"/>
  <c r="G21" i="149"/>
  <c r="H21" i="149" s="1"/>
  <c r="J21" i="149" s="1"/>
  <c r="D21" i="149"/>
  <c r="G20" i="149"/>
  <c r="H20" i="149" s="1"/>
  <c r="J20" i="149" s="1"/>
  <c r="D20" i="149"/>
  <c r="L17" i="149"/>
  <c r="I17" i="149"/>
  <c r="H17" i="149"/>
  <c r="F17" i="149"/>
  <c r="E17" i="149"/>
  <c r="C17" i="149"/>
  <c r="B17" i="149"/>
  <c r="J16" i="149"/>
  <c r="D16" i="149"/>
  <c r="J15" i="149"/>
  <c r="D15" i="149"/>
  <c r="J14" i="149"/>
  <c r="D14" i="149"/>
  <c r="L11" i="149"/>
  <c r="C11" i="149"/>
  <c r="B11" i="149"/>
  <c r="D10" i="149"/>
  <c r="D9" i="149"/>
  <c r="D8" i="149"/>
  <c r="A2" i="152" a="1"/>
  <c r="B3" i="151" a="1"/>
  <c r="B2" i="151" a="1"/>
  <c r="A2" i="155" a="1"/>
  <c r="F275" i="155"/>
  <c r="F274" i="155"/>
  <c r="F273" i="155"/>
  <c r="F272" i="155"/>
  <c r="F270" i="155"/>
  <c r="F268" i="155"/>
  <c r="F267" i="155"/>
  <c r="F266" i="155"/>
  <c r="F265" i="155"/>
  <c r="F263" i="155"/>
  <c r="F262" i="155"/>
  <c r="F261" i="155"/>
  <c r="F260" i="155"/>
  <c r="F259" i="155"/>
  <c r="F258" i="155"/>
  <c r="F256" i="155"/>
  <c r="F255" i="155"/>
  <c r="F254" i="155"/>
  <c r="F253" i="155"/>
  <c r="F252" i="155"/>
  <c r="F251" i="155"/>
  <c r="F250" i="155"/>
  <c r="F249" i="155"/>
  <c r="F248" i="155"/>
  <c r="F247" i="155"/>
  <c r="F246" i="155"/>
  <c r="F245" i="155"/>
  <c r="F244" i="155"/>
  <c r="F241" i="155"/>
  <c r="F240" i="155"/>
  <c r="F239" i="155"/>
  <c r="F238" i="155"/>
  <c r="F236" i="155"/>
  <c r="F234" i="155"/>
  <c r="F233" i="155"/>
  <c r="F231" i="155"/>
  <c r="F230" i="155"/>
  <c r="F54" i="155"/>
  <c r="D54" i="155"/>
  <c r="F53" i="155"/>
  <c r="F52" i="155"/>
  <c r="F51" i="155"/>
  <c r="F49" i="155"/>
  <c r="D49" i="155"/>
  <c r="F47" i="155"/>
  <c r="D47" i="155"/>
  <c r="F46" i="155"/>
  <c r="D46" i="155"/>
  <c r="F45" i="155"/>
  <c r="D45" i="155"/>
  <c r="F44" i="155"/>
  <c r="D44" i="155"/>
  <c r="F42" i="155"/>
  <c r="D42" i="155"/>
  <c r="F41" i="155"/>
  <c r="D41" i="155"/>
  <c r="F40" i="155"/>
  <c r="D40" i="155"/>
  <c r="F39" i="155"/>
  <c r="D39" i="155"/>
  <c r="F38" i="155"/>
  <c r="D38" i="155"/>
  <c r="F37" i="155"/>
  <c r="D37" i="155"/>
  <c r="F35" i="155"/>
  <c r="D35" i="155"/>
  <c r="F34" i="155"/>
  <c r="D34" i="155"/>
  <c r="F33" i="155"/>
  <c r="D33" i="155"/>
  <c r="F32" i="155"/>
  <c r="D32" i="155"/>
  <c r="F31" i="155"/>
  <c r="D31" i="155"/>
  <c r="F30" i="155"/>
  <c r="D30" i="155"/>
  <c r="F29" i="155"/>
  <c r="D29" i="155"/>
  <c r="F28" i="155"/>
  <c r="D28" i="155"/>
  <c r="F27" i="155"/>
  <c r="F26" i="155"/>
  <c r="D26" i="155"/>
  <c r="F25" i="155"/>
  <c r="D25" i="155"/>
  <c r="F24" i="155"/>
  <c r="D24" i="155"/>
  <c r="F23" i="155"/>
  <c r="D23" i="155"/>
  <c r="F22" i="155"/>
  <c r="D22" i="155"/>
  <c r="F20" i="155"/>
  <c r="D20" i="155"/>
  <c r="F19" i="155"/>
  <c r="D19" i="155"/>
  <c r="F18" i="155"/>
  <c r="D18" i="155"/>
  <c r="F17" i="155"/>
  <c r="D17" i="155"/>
  <c r="F16" i="155"/>
  <c r="D16" i="155"/>
  <c r="F15" i="155"/>
  <c r="D15" i="155"/>
  <c r="F13" i="155"/>
  <c r="D13" i="155"/>
  <c r="F12" i="155"/>
  <c r="D12" i="155"/>
  <c r="F10" i="155"/>
  <c r="D10" i="155"/>
  <c r="F9" i="155"/>
  <c r="D9" i="155"/>
  <c r="F8" i="155"/>
  <c r="D8" i="155"/>
  <c r="A2" i="154" a="1"/>
  <c r="A2" i="153" a="1"/>
  <c r="F243" i="155"/>
  <c r="L13" i="138"/>
  <c r="L12" i="138"/>
  <c r="G12" i="138"/>
  <c r="D12" i="138"/>
  <c r="L11" i="138"/>
  <c r="D11" i="138"/>
  <c r="L10" i="138"/>
  <c r="G10" i="138"/>
  <c r="D10" i="138"/>
  <c r="L9" i="138"/>
  <c r="D9" i="138"/>
  <c r="L8" i="138"/>
  <c r="D8" i="138"/>
  <c r="L7" i="138"/>
  <c r="F67" i="147"/>
  <c r="C47" i="144"/>
  <c r="B47" i="144"/>
  <c r="H11" i="138" s="1"/>
  <c r="H10" i="149" s="1"/>
  <c r="D45" i="144"/>
  <c r="D44" i="144"/>
  <c r="D43" i="144"/>
  <c r="O134" i="141"/>
  <c r="O133" i="141"/>
  <c r="E115" i="140"/>
  <c r="E10" i="149"/>
  <c r="G11" i="138"/>
  <c r="O136" i="141"/>
  <c r="O135" i="141"/>
  <c r="J120" i="141"/>
  <c r="M20" i="153" l="1"/>
  <c r="M23" i="153"/>
  <c r="M26" i="153"/>
  <c r="H22" i="88"/>
  <c r="B61" i="154"/>
  <c r="J229" i="155"/>
  <c r="J237" i="155" s="1"/>
  <c r="H25" i="143"/>
  <c r="L229" i="155"/>
  <c r="L237" i="155" s="1"/>
  <c r="M16" i="149"/>
  <c r="P16" i="149" s="1"/>
  <c r="G61" i="147"/>
  <c r="U99" i="141"/>
  <c r="U70" i="141"/>
  <c r="D27" i="149"/>
  <c r="J6" i="88"/>
  <c r="J10" i="88"/>
  <c r="N16" i="67"/>
  <c r="J11" i="88"/>
  <c r="J11" i="74"/>
  <c r="J18" i="74"/>
  <c r="M10" i="132"/>
  <c r="D156" i="142"/>
  <c r="G17" i="149"/>
  <c r="J19" i="74"/>
  <c r="J7" i="74"/>
  <c r="J21" i="88"/>
  <c r="J9" i="88"/>
  <c r="Q24" i="142"/>
  <c r="B28" i="153"/>
  <c r="B7" i="138" s="1"/>
  <c r="D7" i="138" s="1"/>
  <c r="J15" i="88"/>
  <c r="D158" i="142"/>
  <c r="K12" i="71"/>
  <c r="S12" i="71" s="1"/>
  <c r="T12" i="71" s="1"/>
  <c r="P22" i="149"/>
  <c r="M11" i="132"/>
  <c r="K19" i="132"/>
  <c r="D157" i="142"/>
  <c r="M12" i="132"/>
  <c r="J8" i="74"/>
  <c r="E15" i="85"/>
  <c r="D111" i="145"/>
  <c r="D113" i="145" s="1"/>
  <c r="O138" i="141"/>
  <c r="J17" i="74"/>
  <c r="J103" i="148"/>
  <c r="P83" i="148"/>
  <c r="Q78" i="142"/>
  <c r="L103" i="148"/>
  <c r="K16" i="132"/>
  <c r="H23" i="74"/>
  <c r="P94" i="148"/>
  <c r="P103" i="148" s="1"/>
  <c r="J21" i="74"/>
  <c r="J9" i="74"/>
  <c r="K8" i="86"/>
  <c r="U8" i="86" s="1"/>
  <c r="J16" i="132"/>
  <c r="G41" i="87"/>
  <c r="H41" i="87" s="1"/>
  <c r="J12" i="88"/>
  <c r="M18" i="132"/>
  <c r="J20" i="74"/>
  <c r="M20" i="149"/>
  <c r="P20" i="149" s="1"/>
  <c r="I23" i="74"/>
  <c r="P23" i="149"/>
  <c r="P16" i="67"/>
  <c r="O123" i="148"/>
  <c r="N94" i="148"/>
  <c r="N103" i="148" s="1"/>
  <c r="J15" i="74"/>
  <c r="J18" i="88"/>
  <c r="D24" i="147"/>
  <c r="E20" i="71"/>
  <c r="J17" i="149"/>
  <c r="G10" i="149"/>
  <c r="M7" i="132"/>
  <c r="P14" i="67"/>
  <c r="M14" i="149"/>
  <c r="P14" i="149" s="1"/>
  <c r="J47" i="140"/>
  <c r="Q71" i="142"/>
  <c r="M14" i="132"/>
  <c r="Q83" i="148"/>
  <c r="J13" i="74"/>
  <c r="D17" i="153"/>
  <c r="M103" i="148"/>
  <c r="M9" i="132"/>
  <c r="J26" i="132"/>
  <c r="D134" i="141"/>
  <c r="G67" i="147"/>
  <c r="O20" i="71"/>
  <c r="Q25" i="142"/>
  <c r="K103" i="148"/>
  <c r="M8" i="132"/>
  <c r="J19" i="88"/>
  <c r="Q53" i="142"/>
  <c r="J16" i="88"/>
  <c r="M13" i="132"/>
  <c r="J12" i="74"/>
  <c r="H8" i="138"/>
  <c r="K17" i="153"/>
  <c r="I22" i="88"/>
  <c r="O21" i="148"/>
  <c r="D11" i="149"/>
  <c r="P13" i="67"/>
  <c r="J89" i="140"/>
  <c r="Q57" i="142"/>
  <c r="G39" i="156"/>
  <c r="H39" i="156" s="1"/>
  <c r="P123" i="148"/>
  <c r="I9" i="87"/>
  <c r="J19" i="132"/>
  <c r="M19" i="132" s="1"/>
  <c r="I11" i="149"/>
  <c r="J13" i="88"/>
  <c r="J14" i="74"/>
  <c r="Q107" i="142"/>
  <c r="Q13" i="142"/>
  <c r="I31" i="87"/>
  <c r="O103" i="148"/>
  <c r="Q9" i="142"/>
  <c r="P25" i="149"/>
  <c r="J17" i="88"/>
  <c r="N14" i="67"/>
  <c r="Q120" i="142"/>
  <c r="Q16" i="142"/>
  <c r="Q90" i="142"/>
  <c r="K17" i="67"/>
  <c r="N17" i="67" s="1"/>
  <c r="N61" i="148"/>
  <c r="Q118" i="142"/>
  <c r="Q26" i="142"/>
  <c r="I31" i="72"/>
  <c r="H16" i="143"/>
  <c r="Q62" i="142"/>
  <c r="Q143" i="142"/>
  <c r="D16" i="132"/>
  <c r="J14" i="88"/>
  <c r="N15" i="67"/>
  <c r="N9" i="67"/>
  <c r="Q126" i="142"/>
  <c r="Q35" i="142"/>
  <c r="H29" i="87"/>
  <c r="J7" i="88"/>
  <c r="B160" i="142"/>
  <c r="J22" i="74"/>
  <c r="J10" i="74"/>
  <c r="Q66" i="142"/>
  <c r="Q61" i="142"/>
  <c r="J20" i="88"/>
  <c r="J8" i="88"/>
  <c r="J16" i="74"/>
  <c r="N123" i="148"/>
  <c r="J86" i="140"/>
  <c r="M15" i="132"/>
  <c r="G17" i="67"/>
  <c r="D47" i="144"/>
  <c r="D17" i="149"/>
  <c r="C160" i="142"/>
  <c r="P41" i="148"/>
  <c r="D133" i="141"/>
  <c r="P9" i="67"/>
  <c r="Y20" i="71"/>
  <c r="K9" i="86"/>
  <c r="S9" i="86" s="1"/>
  <c r="T9" i="86" s="1"/>
  <c r="N21" i="148"/>
  <c r="O61" i="148"/>
  <c r="K12" i="86"/>
  <c r="S12" i="86" s="1"/>
  <c r="T12" i="86" s="1"/>
  <c r="M21" i="153"/>
  <c r="D17" i="67"/>
  <c r="P15" i="67"/>
  <c r="D174" i="142"/>
  <c r="D27" i="153"/>
  <c r="D22" i="88"/>
  <c r="P21" i="148"/>
  <c r="B135" i="141"/>
  <c r="D135" i="141" s="1"/>
  <c r="D7" i="89"/>
  <c r="F11" i="149"/>
  <c r="Q123" i="148"/>
  <c r="G52" i="147"/>
  <c r="I5" i="87"/>
  <c r="G22" i="88"/>
  <c r="G23" i="74"/>
  <c r="C136" i="141"/>
  <c r="C138" i="141" s="1"/>
  <c r="I8" i="87"/>
  <c r="E18" i="85"/>
  <c r="D23" i="74"/>
  <c r="Q79" i="142"/>
  <c r="Q55" i="142"/>
  <c r="B136" i="141"/>
  <c r="G9" i="149"/>
  <c r="G26" i="132"/>
  <c r="Q82" i="142"/>
  <c r="Q56" i="142"/>
  <c r="P21" i="149"/>
  <c r="D9" i="87"/>
  <c r="D5" i="75"/>
  <c r="J17" i="67"/>
  <c r="D32" i="72"/>
  <c r="M17" i="67"/>
  <c r="P12" i="67"/>
  <c r="J26" i="149"/>
  <c r="K26" i="149"/>
  <c r="J24" i="149"/>
  <c r="K24" i="149"/>
  <c r="D45" i="143"/>
  <c r="J60" i="140"/>
  <c r="Q122" i="142"/>
  <c r="Q33" i="142"/>
  <c r="Q28" i="142"/>
  <c r="N12" i="67"/>
  <c r="O19" i="86"/>
  <c r="L16" i="132"/>
  <c r="P61" i="148"/>
  <c r="J95" i="140"/>
  <c r="J9" i="140"/>
  <c r="I5" i="72"/>
  <c r="J94" i="140"/>
  <c r="Q125" i="142"/>
  <c r="Q52" i="142"/>
  <c r="Q36" i="142"/>
  <c r="B55" i="154"/>
  <c r="G16" i="132"/>
  <c r="Q61" i="148"/>
  <c r="D113" i="140"/>
  <c r="F113" i="140" s="1"/>
  <c r="Q141" i="142"/>
  <c r="Q51" i="142"/>
  <c r="Q50" i="142"/>
  <c r="K10" i="71"/>
  <c r="U10" i="71" s="1"/>
  <c r="O41" i="148"/>
  <c r="Q103" i="148"/>
  <c r="Y19" i="86"/>
  <c r="J29" i="140"/>
  <c r="I10" i="72"/>
  <c r="D10" i="72"/>
  <c r="M24" i="153"/>
  <c r="D34" i="72"/>
  <c r="I34" i="72"/>
  <c r="M19" i="153"/>
  <c r="Q41" i="148"/>
  <c r="K10" i="86"/>
  <c r="S10" i="86" s="1"/>
  <c r="T10" i="86" s="1"/>
  <c r="V10" i="86" s="1"/>
  <c r="H10" i="75"/>
  <c r="D10" i="75"/>
  <c r="Q21" i="148"/>
  <c r="N41" i="148"/>
  <c r="J73" i="140"/>
  <c r="Q108" i="142"/>
  <c r="Q81" i="142"/>
  <c r="Q12" i="142"/>
  <c r="Q70" i="142"/>
  <c r="D8" i="89"/>
  <c r="I10" i="87"/>
  <c r="D10" i="87"/>
  <c r="J28" i="140"/>
  <c r="K17" i="149"/>
  <c r="N17" i="149" s="1"/>
  <c r="D8" i="87"/>
  <c r="G17" i="87"/>
  <c r="H17" i="87" s="1"/>
  <c r="I34" i="87"/>
  <c r="D34" i="87"/>
  <c r="J17" i="153"/>
  <c r="M22" i="153"/>
  <c r="M25" i="153"/>
  <c r="J48" i="140"/>
  <c r="Q106" i="142"/>
  <c r="Q23" i="142"/>
  <c r="Q10" i="142"/>
  <c r="Q87" i="142"/>
  <c r="H6" i="75"/>
  <c r="H10" i="89"/>
  <c r="D10" i="89"/>
  <c r="J23" i="140"/>
  <c r="N83" i="148"/>
  <c r="K11" i="71"/>
  <c r="I33" i="87"/>
  <c r="H26" i="143"/>
  <c r="H27" i="143"/>
  <c r="H29" i="143"/>
  <c r="H12" i="143"/>
  <c r="H9" i="143"/>
  <c r="D32" i="143"/>
  <c r="H23" i="143"/>
  <c r="H22" i="143"/>
  <c r="H19" i="143"/>
  <c r="H18" i="143"/>
  <c r="H10" i="143"/>
  <c r="H31" i="143"/>
  <c r="H14" i="143"/>
  <c r="H20" i="143"/>
  <c r="H24" i="143"/>
  <c r="H11" i="143"/>
  <c r="O76" i="148"/>
  <c r="O83" i="148" s="1"/>
  <c r="G17" i="89"/>
  <c r="Q29" i="142"/>
  <c r="Q84" i="142"/>
  <c r="Q47" i="142"/>
  <c r="Q94" i="142"/>
  <c r="Q34" i="142"/>
  <c r="Q95" i="142"/>
  <c r="Q41" i="142"/>
  <c r="Q102" i="142"/>
  <c r="Q49" i="142"/>
  <c r="Q103" i="142"/>
  <c r="Q27" i="142"/>
  <c r="Q54" i="142"/>
  <c r="Q93" i="142"/>
  <c r="Q17" i="142"/>
  <c r="Q37" i="142"/>
  <c r="Q67" i="142"/>
  <c r="Q114" i="142"/>
  <c r="Q19" i="142"/>
  <c r="Q38" i="142"/>
  <c r="Q68" i="142"/>
  <c r="Q110" i="142"/>
  <c r="Q20" i="142"/>
  <c r="Q39" i="142"/>
  <c r="Q69" i="142"/>
  <c r="Q116" i="142"/>
  <c r="Q18" i="142"/>
  <c r="Q40" i="142"/>
  <c r="Q75" i="142"/>
  <c r="Q127" i="142"/>
  <c r="Q59" i="142"/>
  <c r="Q88" i="142"/>
  <c r="Q121" i="142"/>
  <c r="Q58" i="142"/>
  <c r="Q89" i="142"/>
  <c r="Q131" i="142"/>
  <c r="Q60" i="142"/>
  <c r="Q91" i="142"/>
  <c r="Q130" i="142"/>
  <c r="Q74" i="142"/>
  <c r="Q96" i="142"/>
  <c r="Q132" i="142"/>
  <c r="Q72" i="142"/>
  <c r="Q100" i="142"/>
  <c r="Q133" i="142"/>
  <c r="Q80" i="142"/>
  <c r="Q101" i="142"/>
  <c r="Q136" i="142"/>
  <c r="Q105" i="142"/>
  <c r="Q137" i="142"/>
  <c r="Q113" i="142"/>
  <c r="Q139" i="142"/>
  <c r="Q14" i="142"/>
  <c r="Q30" i="142"/>
  <c r="Q42" i="142"/>
  <c r="Q63" i="142"/>
  <c r="Q83" i="142"/>
  <c r="Q97" i="142"/>
  <c r="Q112" i="142"/>
  <c r="Q124" i="142"/>
  <c r="Q32" i="142"/>
  <c r="Q11" i="142"/>
  <c r="Q46" i="142"/>
  <c r="Q43" i="142"/>
  <c r="Q64" i="142"/>
  <c r="Q85" i="142"/>
  <c r="Q98" i="142"/>
  <c r="Q115" i="142"/>
  <c r="Q77" i="142"/>
  <c r="Q134" i="142"/>
  <c r="Q119" i="142"/>
  <c r="Q15" i="142"/>
  <c r="Q45" i="142"/>
  <c r="Q44" i="142"/>
  <c r="Q65" i="142"/>
  <c r="Q86" i="142"/>
  <c r="Q99" i="142"/>
  <c r="Q117" i="142"/>
  <c r="Q109" i="142"/>
  <c r="Q138" i="142"/>
  <c r="Q111" i="142"/>
  <c r="Q144" i="142"/>
  <c r="B51" i="154"/>
  <c r="B56" i="154" s="1"/>
  <c r="Q76" i="142"/>
  <c r="Q92" i="142"/>
  <c r="Q104" i="142"/>
  <c r="H72" i="142"/>
  <c r="H76" i="142"/>
  <c r="H109" i="142"/>
  <c r="H84" i="142"/>
  <c r="H97" i="142"/>
  <c r="H118" i="142"/>
  <c r="H77" i="142"/>
  <c r="H57" i="142"/>
  <c r="H75" i="142"/>
  <c r="H87" i="142"/>
  <c r="H64" i="142"/>
  <c r="H71" i="142"/>
  <c r="H80" i="142"/>
  <c r="H88" i="142"/>
  <c r="H101" i="142"/>
  <c r="H137" i="142"/>
  <c r="H112" i="142"/>
  <c r="H67" i="142"/>
  <c r="H47" i="142"/>
  <c r="H65" i="142"/>
  <c r="H78" i="142"/>
  <c r="H55" i="142"/>
  <c r="H62" i="142"/>
  <c r="H70" i="142"/>
  <c r="H79" i="142"/>
  <c r="H91" i="142"/>
  <c r="K83" i="148"/>
  <c r="H66" i="142"/>
  <c r="B39" i="154"/>
  <c r="B41" i="154" s="1"/>
  <c r="B84" i="154" s="1"/>
  <c r="H106" i="142"/>
  <c r="H38" i="142"/>
  <c r="H61" i="142"/>
  <c r="H69" i="142"/>
  <c r="H82" i="142"/>
  <c r="H130" i="142"/>
  <c r="H49" i="142"/>
  <c r="H28" i="142"/>
  <c r="H46" i="142"/>
  <c r="H59" i="142"/>
  <c r="H60" i="142"/>
  <c r="H122" i="142"/>
  <c r="H133" i="142"/>
  <c r="H39" i="142"/>
  <c r="H18" i="142"/>
  <c r="H37" i="142"/>
  <c r="H50" i="142"/>
  <c r="H26" i="142"/>
  <c r="H34" i="142"/>
  <c r="H42" i="142"/>
  <c r="H51" i="142"/>
  <c r="H63" i="142"/>
  <c r="H93" i="142"/>
  <c r="H126" i="142"/>
  <c r="H74" i="142"/>
  <c r="H113" i="142"/>
  <c r="H45" i="142"/>
  <c r="H52" i="142"/>
  <c r="H116" i="142"/>
  <c r="H119" i="142"/>
  <c r="H29" i="142"/>
  <c r="H9" i="142"/>
  <c r="H27" i="142"/>
  <c r="H40" i="142"/>
  <c r="H16" i="142"/>
  <c r="H24" i="142"/>
  <c r="H33" i="142"/>
  <c r="H41" i="142"/>
  <c r="H54" i="142"/>
  <c r="H95" i="142"/>
  <c r="H83" i="142"/>
  <c r="H86" i="142"/>
  <c r="H89" i="142"/>
  <c r="H68" i="142"/>
  <c r="H43" i="142"/>
  <c r="H110" i="142"/>
  <c r="H107" i="142"/>
  <c r="H19" i="142"/>
  <c r="H144" i="142"/>
  <c r="H17" i="142"/>
  <c r="H30" i="142"/>
  <c r="H138" i="142"/>
  <c r="H14" i="142"/>
  <c r="H23" i="142"/>
  <c r="H32" i="142"/>
  <c r="H44" i="142"/>
  <c r="H132" i="142"/>
  <c r="H90" i="142"/>
  <c r="H96" i="142"/>
  <c r="H98" i="142"/>
  <c r="H58" i="142"/>
  <c r="H53" i="142"/>
  <c r="H36" i="142"/>
  <c r="H104" i="142"/>
  <c r="H131" i="142"/>
  <c r="H10" i="142"/>
  <c r="H128" i="142"/>
  <c r="H143" i="142"/>
  <c r="H20" i="142"/>
  <c r="H124" i="142"/>
  <c r="H99" i="142"/>
  <c r="H13" i="142"/>
  <c r="H22" i="142"/>
  <c r="H35" i="142"/>
  <c r="H108" i="142"/>
  <c r="H25" i="142"/>
  <c r="H102" i="142"/>
  <c r="H125" i="142"/>
  <c r="H81" i="142"/>
  <c r="H56" i="142"/>
  <c r="H117" i="142"/>
  <c r="H94" i="142"/>
  <c r="H115" i="142"/>
  <c r="H127" i="142"/>
  <c r="H11" i="142"/>
  <c r="H111" i="142"/>
  <c r="H136" i="142"/>
  <c r="H134" i="142"/>
  <c r="H12" i="142"/>
  <c r="H139" i="142"/>
  <c r="H105" i="142"/>
  <c r="H85" i="142"/>
  <c r="H103" i="142"/>
  <c r="H114" i="142"/>
  <c r="H92" i="142"/>
  <c r="H100" i="142"/>
  <c r="H121" i="142"/>
  <c r="H120" i="142"/>
  <c r="H141" i="142"/>
  <c r="H15" i="142"/>
  <c r="B38" i="154"/>
  <c r="B81" i="154" s="1"/>
  <c r="I6" i="87"/>
  <c r="G41" i="72"/>
  <c r="H41" i="72" s="1"/>
  <c r="H29" i="72"/>
  <c r="H27" i="149"/>
  <c r="J23" i="149"/>
  <c r="G27" i="149"/>
  <c r="K9" i="138"/>
  <c r="H8" i="149"/>
  <c r="K8" i="149" s="1"/>
  <c r="J9" i="138"/>
  <c r="M9" i="138" s="1"/>
  <c r="E19" i="132"/>
  <c r="G19" i="132" s="1"/>
  <c r="M15" i="149"/>
  <c r="N15" i="149"/>
  <c r="G17" i="75"/>
  <c r="U34" i="141"/>
  <c r="U82" i="141"/>
  <c r="U43" i="141"/>
  <c r="U50" i="141"/>
  <c r="U21" i="141"/>
  <c r="U69" i="141"/>
  <c r="U79" i="141"/>
  <c r="U64" i="141"/>
  <c r="U28" i="141"/>
  <c r="U20" i="141"/>
  <c r="U92" i="141"/>
  <c r="U48" i="141"/>
  <c r="U76" i="141"/>
  <c r="U22" i="141"/>
  <c r="U112" i="141"/>
  <c r="U116" i="141"/>
  <c r="U101" i="141"/>
  <c r="U102" i="141"/>
  <c r="U81" i="141"/>
  <c r="U100" i="141"/>
  <c r="U111" i="141"/>
  <c r="U108" i="141"/>
  <c r="U90" i="141"/>
  <c r="U29" i="141"/>
  <c r="U87" i="141"/>
  <c r="U88" i="141"/>
  <c r="U18" i="141"/>
  <c r="U78" i="141"/>
  <c r="U11" i="141"/>
  <c r="U98" i="141"/>
  <c r="U51" i="141"/>
  <c r="U103" i="141"/>
  <c r="U47" i="141"/>
  <c r="U73" i="141"/>
  <c r="U27" i="141"/>
  <c r="U17" i="141"/>
  <c r="U110" i="141"/>
  <c r="U57" i="141"/>
  <c r="U75" i="141"/>
  <c r="U114" i="141"/>
  <c r="U72" i="141"/>
  <c r="U59" i="141"/>
  <c r="U67" i="141"/>
  <c r="U56" i="141"/>
  <c r="U84" i="141"/>
  <c r="U65" i="141"/>
  <c r="U115" i="141"/>
  <c r="U62" i="141"/>
  <c r="U96" i="141"/>
  <c r="U53" i="141"/>
  <c r="U39" i="141"/>
  <c r="U58" i="141"/>
  <c r="U37" i="141"/>
  <c r="U42" i="141"/>
  <c r="U35" i="141"/>
  <c r="U93" i="141"/>
  <c r="U30" i="141"/>
  <c r="U54" i="141"/>
  <c r="U9" i="141"/>
  <c r="U38" i="141"/>
  <c r="U85" i="141"/>
  <c r="U36" i="141"/>
  <c r="U46" i="141"/>
  <c r="U113" i="141"/>
  <c r="U68" i="141"/>
  <c r="U16" i="141"/>
  <c r="U119" i="141"/>
  <c r="U63" i="141"/>
  <c r="U118" i="141"/>
  <c r="U10" i="141"/>
  <c r="U109" i="141"/>
  <c r="U91" i="141"/>
  <c r="U45" i="141"/>
  <c r="U15" i="141"/>
  <c r="U105" i="141"/>
  <c r="U49" i="141"/>
  <c r="U97" i="141"/>
  <c r="U24" i="141"/>
  <c r="U44" i="141"/>
  <c r="U71" i="141"/>
  <c r="U25" i="141"/>
  <c r="U12" i="141"/>
  <c r="U89" i="141"/>
  <c r="U33" i="141"/>
  <c r="U74" i="141"/>
  <c r="U83" i="141"/>
  <c r="U117" i="141"/>
  <c r="U52" i="141"/>
  <c r="U80" i="141"/>
  <c r="U106" i="141"/>
  <c r="U77" i="141"/>
  <c r="U19" i="141"/>
  <c r="U55" i="141"/>
  <c r="U23" i="141"/>
  <c r="U66" i="141"/>
  <c r="U26" i="141"/>
  <c r="G38" i="147"/>
  <c r="G17" i="72"/>
  <c r="H17" i="72" s="1"/>
  <c r="I8" i="72"/>
  <c r="I7" i="72"/>
  <c r="I6" i="72"/>
  <c r="J51" i="140"/>
  <c r="J34" i="140"/>
  <c r="J90" i="140"/>
  <c r="J21" i="140"/>
  <c r="J17" i="140"/>
  <c r="J12" i="140"/>
  <c r="J77" i="140"/>
  <c r="J62" i="140"/>
  <c r="J38" i="140"/>
  <c r="J37" i="140"/>
  <c r="J14" i="140"/>
  <c r="J59" i="140"/>
  <c r="J70" i="140"/>
  <c r="J84" i="140"/>
  <c r="J50" i="140"/>
  <c r="J36" i="140"/>
  <c r="J76" i="140"/>
  <c r="J52" i="140"/>
  <c r="J92" i="140"/>
  <c r="J64" i="140"/>
  <c r="J69" i="140"/>
  <c r="J43" i="140"/>
  <c r="J42" i="140"/>
  <c r="J46" i="140"/>
  <c r="J79" i="140"/>
  <c r="J71" i="140"/>
  <c r="J78" i="140"/>
  <c r="J87" i="140"/>
  <c r="J72" i="140"/>
  <c r="J26" i="140"/>
  <c r="J27" i="140"/>
  <c r="J61" i="140"/>
  <c r="J65" i="140"/>
  <c r="J88" i="140"/>
  <c r="J19" i="140"/>
  <c r="J10" i="140"/>
  <c r="J68" i="140"/>
  <c r="J25" i="140"/>
  <c r="J35" i="140"/>
  <c r="J20" i="140"/>
  <c r="J82" i="140"/>
  <c r="J85" i="140"/>
  <c r="J13" i="140"/>
  <c r="J11" i="140"/>
  <c r="J57" i="140"/>
  <c r="J58" i="140"/>
  <c r="J54" i="140"/>
  <c r="J15" i="140"/>
  <c r="J45" i="140"/>
  <c r="J81" i="140"/>
  <c r="J53" i="140"/>
  <c r="J39" i="140"/>
  <c r="J31" i="140"/>
  <c r="J56" i="140"/>
  <c r="J74" i="140"/>
  <c r="J44" i="140"/>
  <c r="J30" i="140"/>
  <c r="J55" i="140"/>
  <c r="J80" i="140"/>
  <c r="J22" i="140"/>
  <c r="J32" i="140"/>
  <c r="J67" i="140"/>
  <c r="J40" i="140"/>
  <c r="J18" i="140"/>
  <c r="J49" i="140"/>
  <c r="J66" i="140"/>
  <c r="G27" i="153"/>
  <c r="J27" i="153"/>
  <c r="H28" i="153"/>
  <c r="H35" i="153" s="1"/>
  <c r="J35" i="153" s="1"/>
  <c r="J36" i="153" s="1"/>
  <c r="K27" i="153"/>
  <c r="K10" i="138"/>
  <c r="J10" i="138"/>
  <c r="M10" i="138" s="1"/>
  <c r="H9" i="149"/>
  <c r="J12" i="138"/>
  <c r="M12" i="138" s="1"/>
  <c r="J10" i="149"/>
  <c r="K10" i="149"/>
  <c r="J11" i="138"/>
  <c r="M11" i="138" s="1"/>
  <c r="K11" i="138"/>
  <c r="G17" i="153"/>
  <c r="AB20" i="71"/>
  <c r="D6" i="87"/>
  <c r="I32" i="87"/>
  <c r="K11" i="86"/>
  <c r="S11" i="86" s="1"/>
  <c r="T11" i="86" s="1"/>
  <c r="V11" i="86" s="1"/>
  <c r="E19" i="86"/>
  <c r="B41" i="87"/>
  <c r="J19" i="86"/>
  <c r="I30" i="87"/>
  <c r="D33" i="87"/>
  <c r="K8" i="71"/>
  <c r="U8" i="71" s="1"/>
  <c r="B17" i="72"/>
  <c r="I30" i="72"/>
  <c r="K9" i="71"/>
  <c r="S9" i="71" s="1"/>
  <c r="T9" i="71" s="1"/>
  <c r="V9" i="71" s="1"/>
  <c r="K13" i="71"/>
  <c r="S13" i="71" s="1"/>
  <c r="T13" i="71" s="1"/>
  <c r="V13" i="71" s="1"/>
  <c r="B41" i="72"/>
  <c r="B17" i="75"/>
  <c r="D17" i="75" s="1"/>
  <c r="I33" i="72"/>
  <c r="J20" i="71"/>
  <c r="D8" i="75"/>
  <c r="G24" i="147"/>
  <c r="B17" i="89"/>
  <c r="D9" i="89"/>
  <c r="K7" i="86"/>
  <c r="B17" i="87"/>
  <c r="I7" i="87"/>
  <c r="D5" i="89"/>
  <c r="D6" i="89"/>
  <c r="I29" i="87"/>
  <c r="D8" i="72"/>
  <c r="H9" i="75"/>
  <c r="I9" i="72"/>
  <c r="I29" i="72"/>
  <c r="D7" i="75"/>
  <c r="B60" i="154" l="1"/>
  <c r="B66" i="154" s="1"/>
  <c r="G229" i="155"/>
  <c r="K8" i="138"/>
  <c r="G8" i="138"/>
  <c r="V12" i="71"/>
  <c r="B13" i="138"/>
  <c r="D13" i="138" s="1"/>
  <c r="D160" i="142"/>
  <c r="U12" i="71"/>
  <c r="J23" i="74"/>
  <c r="M17" i="153"/>
  <c r="M16" i="132"/>
  <c r="S8" i="86"/>
  <c r="T8" i="86" s="1"/>
  <c r="V8" i="86" s="1"/>
  <c r="J22" i="88"/>
  <c r="S10" i="71"/>
  <c r="T10" i="71" s="1"/>
  <c r="V10" i="71" s="1"/>
  <c r="I41" i="87"/>
  <c r="D28" i="153"/>
  <c r="H11" i="149"/>
  <c r="V12" i="86"/>
  <c r="J28" i="153"/>
  <c r="V9" i="86"/>
  <c r="J8" i="138"/>
  <c r="M8" i="138" s="1"/>
  <c r="D136" i="141"/>
  <c r="D138" i="141" s="1"/>
  <c r="B138" i="141"/>
  <c r="P17" i="67"/>
  <c r="J27" i="149"/>
  <c r="U13" i="71"/>
  <c r="I17" i="72"/>
  <c r="N24" i="149"/>
  <c r="K27" i="149"/>
  <c r="N27" i="149" s="1"/>
  <c r="M24" i="149"/>
  <c r="K20" i="71"/>
  <c r="N26" i="149"/>
  <c r="M26" i="149"/>
  <c r="P26" i="149" s="1"/>
  <c r="S11" i="71"/>
  <c r="T11" i="71" s="1"/>
  <c r="V11" i="71" s="1"/>
  <c r="B82" i="154"/>
  <c r="U9" i="71"/>
  <c r="H7" i="138"/>
  <c r="U11" i="71"/>
  <c r="G28" i="153"/>
  <c r="S8" i="71"/>
  <c r="T8" i="71" s="1"/>
  <c r="K28" i="153"/>
  <c r="Q146" i="142"/>
  <c r="H146" i="142"/>
  <c r="B40" i="154"/>
  <c r="B44" i="154"/>
  <c r="B87" i="154" s="1"/>
  <c r="I41" i="72"/>
  <c r="J8" i="149"/>
  <c r="G9" i="138"/>
  <c r="E8" i="149"/>
  <c r="P15" i="149"/>
  <c r="M17" i="149"/>
  <c r="P17" i="149" s="1"/>
  <c r="U120" i="141"/>
  <c r="J97" i="140"/>
  <c r="D111" i="140"/>
  <c r="M27" i="153"/>
  <c r="K9" i="149"/>
  <c r="J9" i="149"/>
  <c r="N10" i="149"/>
  <c r="M10" i="149"/>
  <c r="D41" i="87"/>
  <c r="D41" i="72"/>
  <c r="D17" i="72"/>
  <c r="H17" i="75"/>
  <c r="I17" i="87"/>
  <c r="D17" i="87"/>
  <c r="K19" i="86"/>
  <c r="U7" i="86"/>
  <c r="U19" i="86" s="1"/>
  <c r="S7" i="86"/>
  <c r="D17" i="89"/>
  <c r="H17" i="89"/>
  <c r="H229" i="155" l="1"/>
  <c r="H237" i="155" s="1"/>
  <c r="G237" i="155"/>
  <c r="H13" i="138"/>
  <c r="J13" i="138" s="1"/>
  <c r="M13" i="138" s="1"/>
  <c r="M28" i="153"/>
  <c r="U20" i="71"/>
  <c r="K7" i="138"/>
  <c r="J7" i="138"/>
  <c r="M7" i="138" s="1"/>
  <c r="J11" i="149"/>
  <c r="P24" i="149"/>
  <c r="M27" i="149"/>
  <c r="P27" i="149" s="1"/>
  <c r="S20" i="71"/>
  <c r="K11" i="149"/>
  <c r="N11" i="149" s="1"/>
  <c r="B83" i="154"/>
  <c r="B45" i="154"/>
  <c r="B88" i="154" s="1"/>
  <c r="G8" i="149"/>
  <c r="G11" i="149" s="1"/>
  <c r="E11" i="149"/>
  <c r="N8" i="149"/>
  <c r="M8" i="149"/>
  <c r="P8" i="149" s="1"/>
  <c r="D115" i="140"/>
  <c r="F111" i="140"/>
  <c r="F115" i="140" s="1"/>
  <c r="N9" i="149"/>
  <c r="M9" i="149"/>
  <c r="P9" i="149" s="1"/>
  <c r="P10" i="149"/>
  <c r="T7" i="86"/>
  <c r="S19" i="86"/>
  <c r="T20" i="71"/>
  <c r="V8" i="71"/>
  <c r="V20" i="71" s="1"/>
  <c r="K13" i="138" l="1"/>
  <c r="E13" i="138"/>
  <c r="G13" i="138" s="1"/>
  <c r="G7" i="138"/>
  <c r="M11" i="149"/>
  <c r="P11" i="149" s="1"/>
  <c r="T19" i="86"/>
  <c r="V7" i="86"/>
  <c r="V19" i="86" s="1"/>
  <c r="A3" i="90" l="1"/>
  <c r="A2" i="90"/>
  <c r="A3" i="89"/>
  <c r="A2" i="89"/>
  <c r="A3" i="88"/>
  <c r="A2" i="88"/>
  <c r="A3" i="85"/>
  <c r="A2" i="85"/>
  <c r="A3" i="111"/>
  <c r="A2" i="111"/>
  <c r="A3" i="78"/>
  <c r="A2" i="78"/>
  <c r="A27" i="72"/>
  <c r="A26" i="72"/>
  <c r="A3" i="72"/>
  <c r="A2" i="72"/>
  <c r="A3" i="71"/>
  <c r="A2" i="71"/>
  <c r="A3" i="132"/>
  <c r="A2" i="132"/>
  <c r="A3" i="156"/>
  <c r="A2" i="156"/>
  <c r="A3" i="152"/>
  <c r="A2" i="152"/>
  <c r="B3" i="151"/>
  <c r="B2" i="151"/>
  <c r="A3" i="155"/>
  <c r="A2" i="155"/>
  <c r="A3" i="148"/>
  <c r="A2" i="148"/>
  <c r="A3" i="147"/>
  <c r="A2" i="147"/>
  <c r="A3" i="154"/>
  <c r="A2" i="154"/>
  <c r="A3" i="145"/>
  <c r="A2" i="145"/>
  <c r="A3" i="144"/>
  <c r="A2" i="144"/>
  <c r="A3" i="143"/>
  <c r="A2" i="143"/>
  <c r="A3" i="142"/>
  <c r="A2" i="142"/>
  <c r="A3" i="141"/>
  <c r="A2" i="141"/>
  <c r="A3" i="140"/>
  <c r="A2" i="140"/>
  <c r="A3" i="153"/>
  <c r="A3" i="149" s="1" a="1"/>
  <c r="A3" i="149" s="1"/>
  <c r="A2" i="153"/>
  <c r="A2" i="149" s="1" a="1"/>
  <c r="A2" i="149" s="1"/>
  <c r="A3" i="86"/>
  <c r="A2" i="8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<sst xmlns="http://schemas.openxmlformats.org/spreadsheetml/2006/main" count="3958" uniqueCount="1190">
  <si>
    <t xml:space="preserve"> Energy Savings Assistance Program - Expenses Summary</t>
  </si>
  <si>
    <t>Southern California Edison</t>
  </si>
  <si>
    <t>Through July 2026</t>
  </si>
  <si>
    <r>
      <t>Authorized Budget</t>
    </r>
    <r>
      <rPr>
        <b/>
        <vertAlign val="superscript"/>
        <sz val="10"/>
        <rFont val="Times New Roman"/>
        <family val="1"/>
      </rPr>
      <t>1</t>
    </r>
  </si>
  <si>
    <t>Current Month Expenses</t>
  </si>
  <si>
    <t>Year to Date Expenses</t>
  </si>
  <si>
    <t>% of Budget Spent YTD</t>
  </si>
  <si>
    <t>ESA Program:</t>
  </si>
  <si>
    <t>Electric</t>
  </si>
  <si>
    <t>Gas</t>
  </si>
  <si>
    <t>Total</t>
  </si>
  <si>
    <t>ESA Main Program (SF and MH)</t>
  </si>
  <si>
    <r>
      <t>ESA Multifamily Whole Building</t>
    </r>
    <r>
      <rPr>
        <vertAlign val="superscript"/>
        <sz val="10"/>
        <rFont val="Times New Roman"/>
        <family val="1"/>
      </rPr>
      <t>[2]</t>
    </r>
  </si>
  <si>
    <t>ESA Pilot Plus and Pilot Deep (ESA Whole Home)</t>
  </si>
  <si>
    <t>Building Electrification Retrofit Pilot</t>
  </si>
  <si>
    <r>
      <t>Clean Energy Homes New Construction Pilot</t>
    </r>
    <r>
      <rPr>
        <vertAlign val="superscript"/>
        <sz val="10"/>
        <rFont val="Times New Roman"/>
        <family val="1"/>
      </rPr>
      <t>[3]</t>
    </r>
  </si>
  <si>
    <t>Single Point of Contact (SPOC)</t>
  </si>
  <si>
    <t>ESA Program TOTAL</t>
  </si>
  <si>
    <r>
      <rPr>
        <vertAlign val="superscript"/>
        <sz val="10"/>
        <rFont val="Times New Roman"/>
        <family val="1"/>
      </rPr>
      <t>[1]</t>
    </r>
    <r>
      <rPr>
        <sz val="10"/>
        <rFont val="Times New Roman"/>
        <family val="1"/>
      </rPr>
      <t xml:space="preserve"> Budget authorized in D.21-06-015, Attachment 1.</t>
    </r>
  </si>
  <si>
    <r>
      <rPr>
        <vertAlign val="superscript"/>
        <sz val="10"/>
        <rFont val="Times New Roman"/>
        <family val="1"/>
      </rPr>
      <t>[2]</t>
    </r>
    <r>
      <rPr>
        <sz val="10"/>
        <rFont val="Times New Roman"/>
        <family val="1"/>
      </rPr>
      <t xml:space="preserve"> Does not include MFWB Co-Funding Agreement payments to SDG&amp;E (lead utility).  Costs illustrates expenses only. </t>
    </r>
  </si>
  <si>
    <r>
      <rPr>
        <vertAlign val="superscript"/>
        <sz val="10"/>
        <color rgb="FF000000"/>
        <rFont val="Times New Roman"/>
        <family val="1"/>
      </rPr>
      <t>[3]</t>
    </r>
    <r>
      <rPr>
        <sz val="10"/>
        <color rgb="FF000000"/>
        <rFont val="Times New Roman"/>
        <family val="1"/>
      </rPr>
      <t xml:space="preserve"> Reflects the revised budget approved in AL 4664-E, December 15, 2021.  </t>
    </r>
  </si>
  <si>
    <t xml:space="preserve">NOTE: Any required corrections/adjustments are reported herein and supersede results reported in prior months and may reflect YTD adjustments. </t>
  </si>
  <si>
    <t xml:space="preserve"> </t>
  </si>
  <si>
    <t xml:space="preserve"> Energy Savings Assistance Program Table 1 - Main (SF, MH) Expenses</t>
  </si>
  <si>
    <r>
      <t xml:space="preserve">Authorized Budget </t>
    </r>
    <r>
      <rPr>
        <b/>
        <vertAlign val="superscript"/>
        <sz val="10"/>
        <rFont val="Times New Roman"/>
        <family val="1"/>
      </rPr>
      <t>[1]</t>
    </r>
  </si>
  <si>
    <t>Energy Efficiency</t>
  </si>
  <si>
    <t>Appliances</t>
  </si>
  <si>
    <t>Domestic Hot Water</t>
  </si>
  <si>
    <t>Enclosure</t>
  </si>
  <si>
    <t>HVAC</t>
  </si>
  <si>
    <t>Maintenance</t>
  </si>
  <si>
    <t>Lighting</t>
  </si>
  <si>
    <t>Miscellaneous</t>
  </si>
  <si>
    <t>Customer Enrollment</t>
  </si>
  <si>
    <t>In Home Education</t>
  </si>
  <si>
    <t>Pilot</t>
  </si>
  <si>
    <t>Energy Efficiency TOTAL</t>
  </si>
  <si>
    <t>Training Center</t>
  </si>
  <si>
    <t>Workforce Education and Training</t>
  </si>
  <si>
    <t>Inspections</t>
  </si>
  <si>
    <t>Marketing and Outreach</t>
  </si>
  <si>
    <t>Studies</t>
  </si>
  <si>
    <t>Regulatory Compliance</t>
  </si>
  <si>
    <t>General Administration</t>
  </si>
  <si>
    <t>CPUC Energy Division</t>
  </si>
  <si>
    <t>Administration Subtotal</t>
  </si>
  <si>
    <t>TOTAL PROGRAM COSTS</t>
  </si>
  <si>
    <t>Funded Outside of ESA Program Budget</t>
  </si>
  <si>
    <t>Indirect Costs</t>
  </si>
  <si>
    <t>NGAT Costs</t>
  </si>
  <si>
    <r>
      <t>ESA Program Administrative Expenses</t>
    </r>
    <r>
      <rPr>
        <b/>
        <vertAlign val="superscript"/>
        <sz val="10"/>
        <rFont val="Times New Roman"/>
        <family val="1"/>
      </rPr>
      <t>[2]</t>
    </r>
  </si>
  <si>
    <r>
      <t>Administrative Expenses</t>
    </r>
    <r>
      <rPr>
        <vertAlign val="superscript"/>
        <sz val="10"/>
        <rFont val="Times New Roman"/>
        <family val="1"/>
      </rPr>
      <t>[3]</t>
    </r>
  </si>
  <si>
    <t>Total Program Costs</t>
  </si>
  <si>
    <t>% of Administrative Spend</t>
  </si>
  <si>
    <r>
      <rPr>
        <vertAlign val="superscript"/>
        <sz val="10"/>
        <rFont val="Times New Roman"/>
        <family val="1"/>
      </rPr>
      <t>[2]</t>
    </r>
    <r>
      <rPr>
        <sz val="10"/>
        <rFont val="Times New Roman"/>
        <family val="1"/>
      </rPr>
      <t xml:space="preserve"> D.21-06-015,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r>
  </si>
  <si>
    <r>
      <rPr>
        <vertAlign val="superscript"/>
        <sz val="10"/>
        <rFont val="Times New Roman"/>
        <family val="1"/>
      </rPr>
      <t>[3]</t>
    </r>
    <r>
      <rPr>
        <sz val="10"/>
        <rFont val="Times New Roman"/>
        <family val="1"/>
      </rPr>
      <t xml:space="preserve"> Administrative Expenses adjusted to be consistent with the Energy Efficiency program administrative costs categories.</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</si>
  <si>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 </t>
    </r>
  </si>
  <si>
    <t>Energy Savings Assistance Program Table 2 - Main (SF, MH) Summary</t>
  </si>
  <si>
    <t>ESA Main Program (Summary) Total</t>
  </si>
  <si>
    <t>Year-To-Date Completed &amp; Expensed Installation</t>
  </si>
  <si>
    <t>Measures</t>
  </si>
  <si>
    <t>Basic</t>
  </si>
  <si>
    <t>Plus</t>
  </si>
  <si>
    <t>Units</t>
  </si>
  <si>
    <t>Quantity Installed</t>
  </si>
  <si>
    <t>kWh [1] (Annual)</t>
  </si>
  <si>
    <t>kW [1] (Annual)</t>
  </si>
  <si>
    <t>Therms [1] (Annual)</t>
  </si>
  <si>
    <t>Expenses ($)</t>
  </si>
  <si>
    <t>% of Expenditure</t>
  </si>
  <si>
    <t>Clothes Dryer</t>
  </si>
  <si>
    <t>N/A</t>
  </si>
  <si>
    <t>Each</t>
  </si>
  <si>
    <t>Dishwasher [7]</t>
  </si>
  <si>
    <t>x</t>
  </si>
  <si>
    <t>Freezer [7]</t>
  </si>
  <si>
    <t>High Efficiency Clothes Washer [7]</t>
  </si>
  <si>
    <t>Home</t>
  </si>
  <si>
    <t>Induction Cooking Appliance-FS</t>
  </si>
  <si>
    <t>Microwave</t>
  </si>
  <si>
    <t>Refrigerator [7]</t>
  </si>
  <si>
    <t>Combined Showerhead/TSV [7]</t>
  </si>
  <si>
    <t>Faucet Aerator</t>
  </si>
  <si>
    <t>Heat Pump Water Heater</t>
  </si>
  <si>
    <t>Heat Pump Water Heater - Electric [7]</t>
  </si>
  <si>
    <t>Heat Pump Water Heater - Gas [7]</t>
  </si>
  <si>
    <t>Heat Pump Water Heater - Propane  [7]</t>
  </si>
  <si>
    <t>Low-Flow Showerhead</t>
  </si>
  <si>
    <t>Solar Water Heating</t>
  </si>
  <si>
    <t>Other Domestic Hot Water  [2][7]</t>
  </si>
  <si>
    <t>Tankless Water Heater</t>
  </si>
  <si>
    <t>Thermostatic Shower Valve  [7]</t>
  </si>
  <si>
    <t xml:space="preserve">Thermostatic Shower Valve Combined Showerhead </t>
  </si>
  <si>
    <t>Thermostatic Tub Spout/Diverter</t>
  </si>
  <si>
    <t>Water Heater Repair</t>
  </si>
  <si>
    <t>Water Heater Replacement</t>
  </si>
  <si>
    <t>Water Heater Tank and Pipe Insulation</t>
  </si>
  <si>
    <t>Air Sealing[3]</t>
  </si>
  <si>
    <t>Attic Insulation</t>
  </si>
  <si>
    <t xml:space="preserve">Attic Insulation CAC NonElect Heat  </t>
  </si>
  <si>
    <t>Caulking</t>
  </si>
  <si>
    <t>Diagnostic Air Sealing</t>
  </si>
  <si>
    <t>Floor Insulation</t>
  </si>
  <si>
    <t>Minor Home Repairs</t>
  </si>
  <si>
    <t>Central A/C Replacement  [7]</t>
  </si>
  <si>
    <t>Central Heat Pump-FS (propane or gas space)</t>
  </si>
  <si>
    <t>Duct Test and Seal[4]</t>
  </si>
  <si>
    <t>Energy Efficient Fan Control  [7]</t>
  </si>
  <si>
    <t>Evaporative Cooler (Installation)  [7]</t>
  </si>
  <si>
    <t>Evaporative Cooler (Replacement)  [7]</t>
  </si>
  <si>
    <t>Furnace Repair</t>
  </si>
  <si>
    <t>Furnace Replacement</t>
  </si>
  <si>
    <t>Heat Pump Replacement  [7]</t>
  </si>
  <si>
    <t>Heat Pump Replacement - CAC Gas [7]</t>
  </si>
  <si>
    <t>Heat Pump Replacement - CAC Propane  [7]</t>
  </si>
  <si>
    <t>High Efficiency Forced Air Unit (HE FAU)</t>
  </si>
  <si>
    <t>High Efficiency Forced Air Unit (HE FAU) - Early Replacement</t>
  </si>
  <si>
    <t>High Efficiency Forced Air Unit (HE FAU) - On Burnout</t>
  </si>
  <si>
    <t>Portable A/C  [7]</t>
  </si>
  <si>
    <t>Prescriptive Duct Sealing</t>
  </si>
  <si>
    <t>Removed - A/C Time Delay</t>
  </si>
  <si>
    <t>Removed - FAU Standing Pilot Conversion</t>
  </si>
  <si>
    <t>Room A/C Replacement  [7]</t>
  </si>
  <si>
    <t>Smart Thermostat  [7]</t>
  </si>
  <si>
    <t>Wholehouse Fan</t>
  </si>
  <si>
    <t>Central A/C Tune up  [7]</t>
  </si>
  <si>
    <t>Furnace Clean and Tune</t>
  </si>
  <si>
    <t>HVAC Air Filter Service  [7]</t>
  </si>
  <si>
    <t>Condenser Coil Cleaning  [7]</t>
  </si>
  <si>
    <t>Evaporative Cooler - Maint Functioning  [7]</t>
  </si>
  <si>
    <t>Evaporative Cooler - Maint Non-Functioning  [7]</t>
  </si>
  <si>
    <t>Evaporative Cooler Maintenance</t>
  </si>
  <si>
    <t>Evaporator Coil  [7]</t>
  </si>
  <si>
    <t>Fan Control Adjust  [7]</t>
  </si>
  <si>
    <t>Range Hood</t>
  </si>
  <si>
    <t>Refrigerant Charge Adjustment  [7]</t>
  </si>
  <si>
    <t xml:space="preserve">Lighting </t>
  </si>
  <si>
    <t>Exterior Hard wired LED fixtures  [7]</t>
  </si>
  <si>
    <t>LED A-Lamps  [7]</t>
  </si>
  <si>
    <t>LED R/BR Lamps  [7]</t>
  </si>
  <si>
    <t>Removed - Interior Hard wired LED fixtures</t>
  </si>
  <si>
    <t>Removed - LED Night Light</t>
  </si>
  <si>
    <t>Removed - LED Torchiere</t>
  </si>
  <si>
    <t>Removed - Occupancy Sensor</t>
  </si>
  <si>
    <t>Air Purifier</t>
  </si>
  <si>
    <t>CO and Smoke Alarm</t>
  </si>
  <si>
    <t>Cold Storage</t>
  </si>
  <si>
    <t>Comprehensive Home Health and Safety Check-up</t>
  </si>
  <si>
    <t>Pool Pumps  [7]</t>
  </si>
  <si>
    <t>Smart Strip</t>
  </si>
  <si>
    <t>Smart Strip Tier II  [7]</t>
  </si>
  <si>
    <t>Pilots</t>
  </si>
  <si>
    <t>ESA Outreach &amp; Assessment</t>
  </si>
  <si>
    <t>ESA In-Home Energy Education</t>
  </si>
  <si>
    <t>Total Savings/Expenditures</t>
  </si>
  <si>
    <r>
      <t xml:space="preserve">Total Households Weatherized </t>
    </r>
    <r>
      <rPr>
        <vertAlign val="superscript"/>
        <sz val="10"/>
        <rFont val="Times New Roman"/>
        <family val="1"/>
      </rPr>
      <t>[5]</t>
    </r>
  </si>
  <si>
    <t xml:space="preserve">Households Treated </t>
  </si>
  <si>
    <t xml:space="preserve">Total </t>
  </si>
  <si>
    <t xml:space="preserve"> - Single Family Households Treated</t>
  </si>
  <si>
    <t xml:space="preserve"> - Mobile Homes Treated</t>
  </si>
  <si>
    <t>Total Number of Households Treated</t>
  </si>
  <si>
    <r>
      <t># Eligible Households to be Treated for PY</t>
    </r>
    <r>
      <rPr>
        <b/>
        <vertAlign val="superscript"/>
        <sz val="10"/>
        <rFont val="Times New Roman"/>
        <family val="1"/>
      </rPr>
      <t>[6]</t>
    </r>
  </si>
  <si>
    <t>% of Households Treated</t>
  </si>
  <si>
    <t>%</t>
  </si>
  <si>
    <t xml:space="preserve"> - Master-Meter Households Treated</t>
  </si>
  <si>
    <t>ESA Program - Main</t>
  </si>
  <si>
    <t>Administration</t>
  </si>
  <si>
    <t>Direct Implementation (Non-Incentive)</t>
  </si>
  <si>
    <t>Direct Implementation</t>
  </si>
  <si>
    <t>&lt;&lt;Includes measures costs</t>
  </si>
  <si>
    <t>TOTAL ESA Main COSTS</t>
  </si>
  <si>
    <r>
      <rPr>
        <vertAlign val="superscript"/>
        <sz val="10"/>
        <rFont val="Times New Roman"/>
        <family val="1"/>
      </rPr>
      <t xml:space="preserve">[1] </t>
    </r>
    <r>
      <rPr>
        <sz val="10"/>
        <rFont val="Times New Roman"/>
        <family val="1"/>
      </rPr>
      <t xml:space="preserve">Savings are based on DNV/GL Impact Evaluation Program Years 2015-2017 for measures studied by that evaluation.  Savings for all other measures are based on SCE or Statewide Work Papers. </t>
    </r>
  </si>
  <si>
    <r>
      <rPr>
        <vertAlign val="superscript"/>
        <sz val="10"/>
        <rFont val="Times New Roman"/>
        <family val="1"/>
      </rPr>
      <t>[2]</t>
    </r>
    <r>
      <rPr>
        <sz val="10"/>
        <rFont val="Times New Roman"/>
        <family val="1"/>
      </rPr>
      <t xml:space="preserve"> Other Domestic Hot Water includes Faucet Aerators and Low Flow Showerheads.</t>
    </r>
  </si>
  <si>
    <r>
      <rPr>
        <vertAlign val="superscript"/>
        <sz val="10"/>
        <rFont val="Times New Roman"/>
        <family val="1"/>
      </rPr>
      <t>[3]</t>
    </r>
    <r>
      <rPr>
        <sz val="10"/>
        <rFont val="Times New Roman"/>
        <family val="1"/>
      </rPr>
      <t xml:space="preserve"> Envelope and Air Sealing Measures may include outlet cover plate gaskets, attic access weatherization, weatherstripping - door, caulking and minor home repairs.  Minor home repairs predominantly are door jamb repair / replacement, door repair, and window putty.</t>
    </r>
  </si>
  <si>
    <r>
      <rPr>
        <vertAlign val="superscript"/>
        <sz val="10"/>
        <rFont val="Times New Roman"/>
        <family val="1"/>
      </rPr>
      <t>[4]</t>
    </r>
    <r>
      <rPr>
        <sz val="10"/>
        <rFont val="Times New Roman"/>
        <family val="1"/>
      </rPr>
      <t xml:space="preserve"> SCE performs Duct Test and Seal only as required by Title 24 as part of HVAC replacements. Costs and savings are embedded in the HVAC costs and savings.</t>
    </r>
  </si>
  <si>
    <r>
      <rPr>
        <vertAlign val="superscript"/>
        <sz val="10"/>
        <rFont val="Times New Roman"/>
        <family val="1"/>
      </rPr>
      <t xml:space="preserve">[5] </t>
    </r>
    <r>
      <rPr>
        <sz val="10"/>
        <rFont val="Times New Roman"/>
        <family val="1"/>
      </rPr>
      <t>Weatherization may consist of attic insulation, attic access weatherization, weatherstripping - door, caulking, and minor home repairs.</t>
    </r>
  </si>
  <si>
    <r>
      <rPr>
        <vertAlign val="superscript"/>
        <sz val="10"/>
        <rFont val="Times New Roman"/>
        <family val="1"/>
      </rPr>
      <t>[6]</t>
    </r>
    <r>
      <rPr>
        <sz val="10"/>
        <rFont val="Times New Roman"/>
        <family val="1"/>
      </rPr>
      <t xml:space="preserve"> Based on authorized 2026 Program Year budget approved in CPUC Decision 21-06-015 (June 13, 2021).</t>
    </r>
  </si>
  <si>
    <r>
      <rPr>
        <vertAlign val="superscript"/>
        <sz val="10"/>
        <rFont val="Times New Roman"/>
        <family val="1"/>
      </rPr>
      <t xml:space="preserve">[7] </t>
    </r>
    <r>
      <rPr>
        <sz val="10"/>
        <rFont val="Times New Roman"/>
        <family val="1"/>
      </rPr>
      <t>These measures meet the current definition of Health, Comfort, and Safety (HCS) measures, which are characterized by estimated energy savings of less than 1 therm or 1 kWh.</t>
    </r>
  </si>
  <si>
    <t>NOTE: Any measures noted as 'New' have been added during the course of this program year.</t>
  </si>
  <si>
    <t>NOTE: Any measures noted as 'Removed', are no longer offered by the program but have been kept for tracking purposes.</t>
  </si>
  <si>
    <t>NOTE: Any required corrections/adjustments are reported herein and supersede results reported in prior months and may reflect YTD adjustments.</t>
  </si>
  <si>
    <t>Energy Savings Assistance Program Table 2A - Multifamily Whole Building</t>
  </si>
  <si>
    <r>
      <t>Table 2A-1</t>
    </r>
    <r>
      <rPr>
        <sz val="12"/>
        <rFont val="Times New Roman"/>
        <family val="1"/>
      </rPr>
      <t xml:space="preserve"> </t>
    </r>
    <r>
      <rPr>
        <b/>
        <sz val="12"/>
        <rFont val="Times New Roman"/>
        <family val="1"/>
      </rPr>
      <t>ESA Program - Multifamily Whole Building</t>
    </r>
    <r>
      <rPr>
        <b/>
        <vertAlign val="superscript"/>
        <sz val="12"/>
        <rFont val="Times New Roman"/>
        <family val="1"/>
      </rPr>
      <t>5</t>
    </r>
  </si>
  <si>
    <r>
      <t>Table 2A-2</t>
    </r>
    <r>
      <rPr>
        <sz val="12"/>
        <rFont val="Times New Roman"/>
        <family val="1"/>
      </rPr>
      <t xml:space="preserve"> </t>
    </r>
    <r>
      <rPr>
        <b/>
        <sz val="12"/>
        <rFont val="Times New Roman"/>
        <family val="1"/>
      </rPr>
      <t>ESA Program - Multifamily Whole Building (IOU)</t>
    </r>
  </si>
  <si>
    <r>
      <t>Measures</t>
    </r>
    <r>
      <rPr>
        <b/>
        <vertAlign val="superscript"/>
        <sz val="10"/>
        <rFont val="Times New Roman"/>
        <family val="1"/>
      </rPr>
      <t>1</t>
    </r>
  </si>
  <si>
    <t>Units (of Measure such as "each")</t>
  </si>
  <si>
    <t>Measure Type (In-unit vs Common Area)</t>
  </si>
  <si>
    <t>Number of Units for Cap-kBTUh and Cap-Tons</t>
  </si>
  <si>
    <t>kWh (Annual)</t>
  </si>
  <si>
    <t>kW (Annual)</t>
  </si>
  <si>
    <t>Therms (Annual)</t>
  </si>
  <si>
    <t>High Efficiency Clothes Washer</t>
  </si>
  <si>
    <t>In-Unit</t>
  </si>
  <si>
    <t>High Efficiency Clothes Washer - CAM</t>
  </si>
  <si>
    <t>CAM/WB</t>
  </si>
  <si>
    <t>Refrigerator</t>
  </si>
  <si>
    <t>Refrigerator  - CAM</t>
  </si>
  <si>
    <t>-</t>
  </si>
  <si>
    <t>New: Non-Condensing Domestic Hot Water Boiler</t>
  </si>
  <si>
    <t>Cap-kBtuh</t>
  </si>
  <si>
    <t>New: Condensing Domestic Hot Water Boiler</t>
  </si>
  <si>
    <t>Storage Water Heater</t>
  </si>
  <si>
    <t>kW</t>
  </si>
  <si>
    <t>Demand Control DHW Recirculation Pump</t>
  </si>
  <si>
    <t xml:space="preserve">Low flow Showerhead </t>
  </si>
  <si>
    <t xml:space="preserve">Faucet Aerator </t>
  </si>
  <si>
    <t>Thermostatic Shower Valve</t>
  </si>
  <si>
    <t xml:space="preserve">Each </t>
  </si>
  <si>
    <t>TSV and Low Flow Showerhead</t>
  </si>
  <si>
    <t>Household</t>
  </si>
  <si>
    <t>Water Heater Repair/Replacement</t>
  </si>
  <si>
    <t>Heat Pump Water Heater - FS - CAM</t>
  </si>
  <si>
    <t>Hot Water Pipe Insulation</t>
  </si>
  <si>
    <t>Boiler Controls</t>
  </si>
  <si>
    <t>Envelope</t>
  </si>
  <si>
    <t xml:space="preserve">Air Sealing </t>
  </si>
  <si>
    <t>Sq Ft</t>
  </si>
  <si>
    <t>Attic Insulation - CAM</t>
  </si>
  <si>
    <t>Wall Insulation Blow-in</t>
  </si>
  <si>
    <t>Windows</t>
  </si>
  <si>
    <t xml:space="preserve">Window Film </t>
  </si>
  <si>
    <t>Repair Ceiling/Floor/Wall (Interior/Exterior)</t>
  </si>
  <si>
    <t>Area-ft2</t>
  </si>
  <si>
    <t>Air Conditioners Split System - CAM</t>
  </si>
  <si>
    <t>Cap-Tons</t>
  </si>
  <si>
    <t>Air Conditioners Split System</t>
  </si>
  <si>
    <t>Heat Pump Split System</t>
  </si>
  <si>
    <t>New:  Packaged Air Conditioner  - CAM</t>
  </si>
  <si>
    <t>Package Terminal A/C</t>
  </si>
  <si>
    <t>Package Terminal Heat Pump</t>
  </si>
  <si>
    <t>Split/Packaged Heat Pump - FS - CAM</t>
  </si>
  <si>
    <t>Space Heating Boiler</t>
  </si>
  <si>
    <t>Smart Thermostats</t>
  </si>
  <si>
    <t>Smart Thermostats  - CAM</t>
  </si>
  <si>
    <t>Furnace Repair/Replacement</t>
  </si>
  <si>
    <t>Central A/C Replacement</t>
  </si>
  <si>
    <t>Portable A/C</t>
  </si>
  <si>
    <t>Central A/C Tune up</t>
  </si>
  <si>
    <t xml:space="preserve"> Blower Motor Retrofit</t>
  </si>
  <si>
    <t xml:space="preserve"> Efficient Fan Controller</t>
  </si>
  <si>
    <t>Area-ft2-BA</t>
  </si>
  <si>
    <t>Interior LED Lighting</t>
  </si>
  <si>
    <t>Interior LED Lighting - CAM</t>
  </si>
  <si>
    <t>Interior TLED Type A Lamps</t>
  </si>
  <si>
    <t>Interior TLED Type C Lamps</t>
  </si>
  <si>
    <t>New: LED T8 Lamp - Interior</t>
  </si>
  <si>
    <t>New:  LED T8 Lamp - Exterior</t>
  </si>
  <si>
    <t>LED, New Fixtures, Exterior - CAM</t>
  </si>
  <si>
    <t>LED, New Fixtures, Interior - CAM</t>
  </si>
  <si>
    <t>LED, Type A Lamps - CAM</t>
  </si>
  <si>
    <t>Interior LED Screw-in</t>
  </si>
  <si>
    <t>Interior LED Exit Sign</t>
  </si>
  <si>
    <t>Exterior LED Lighting</t>
  </si>
  <si>
    <t>New: LED Parking Garage Fixtures</t>
  </si>
  <si>
    <t>LED Exterior Wall or Pole Mounted Fixture</t>
  </si>
  <si>
    <t>LED, Wall Mounted Fixture, Exterior - CAM</t>
  </si>
  <si>
    <t>LED, Pole Mounted Fixture, Exterior - CAM</t>
  </si>
  <si>
    <t>LED Corn Lamp for Exterior Wall or Pole Mounted</t>
  </si>
  <si>
    <t>LED, A Lamps - CAM</t>
  </si>
  <si>
    <t>Exterior LED Lighting - Pool</t>
  </si>
  <si>
    <t>Wall or Ceiling Mounted Occupancy Sensor - CAM</t>
  </si>
  <si>
    <t>LED Diffuse A-Lamps</t>
  </si>
  <si>
    <t>LED Reflector Bulbs</t>
  </si>
  <si>
    <t>LED, Candelabra Lamps - CAM</t>
  </si>
  <si>
    <t>LED, PAR/R/BR Lamps, Interior  - CAM</t>
  </si>
  <si>
    <t>Tier-2 Smart Power Strip</t>
  </si>
  <si>
    <t>Tier-2 Smart Power Strip   - CAM</t>
  </si>
  <si>
    <t>Minor Repair</t>
  </si>
  <si>
    <t>Variable Speed Pool Pump</t>
  </si>
  <si>
    <t xml:space="preserve">Electrification </t>
  </si>
  <si>
    <t>Heat Pump Clothes Dryer - FS</t>
  </si>
  <si>
    <t>Induction Cooktop - FS</t>
  </si>
  <si>
    <t>Ductless Mini-split Heat Pump - FS</t>
  </si>
  <si>
    <t>Heat Pump Water Heater - FS</t>
  </si>
  <si>
    <t>Heat Pump Pool Heater - FS</t>
  </si>
  <si>
    <t>Ductless Mini Split - FS</t>
  </si>
  <si>
    <t>Ancillary Services</t>
  </si>
  <si>
    <t>Assessment CAM</t>
  </si>
  <si>
    <t>Enrollment Whole Building</t>
  </si>
  <si>
    <t>Project Completion, Common Area  - CAM</t>
  </si>
  <si>
    <t>Project Completion, In Unit</t>
  </si>
  <si>
    <t>Project Completion, Whole Building</t>
  </si>
  <si>
    <t>Taxes</t>
  </si>
  <si>
    <t>QA/Inspection, In Unit</t>
  </si>
  <si>
    <t>Permit Fee</t>
  </si>
  <si>
    <t>Ancillary Services , Common Area  - CAM</t>
  </si>
  <si>
    <t>Shipping</t>
  </si>
  <si>
    <t>Implementer QA/Inspection, In Unit</t>
  </si>
  <si>
    <t>Multifamily Properties Treated</t>
  </si>
  <si>
    <t>Number</t>
  </si>
  <si>
    <r>
      <t>Total Number of Multifamily Properties Treated</t>
    </r>
    <r>
      <rPr>
        <b/>
        <vertAlign val="superscript"/>
        <sz val="10"/>
        <rFont val="Times New Roman"/>
        <family val="1"/>
      </rPr>
      <t>2</t>
    </r>
  </si>
  <si>
    <t>Subtotal of Master-metered Multifamily Properties Treated</t>
  </si>
  <si>
    <r>
      <t>Total Number of Multifamily Tenant Units w/in Properties Treated</t>
    </r>
    <r>
      <rPr>
        <b/>
        <vertAlign val="superscript"/>
        <sz val="10"/>
        <rFont val="Times New Roman"/>
        <family val="1"/>
      </rPr>
      <t>3</t>
    </r>
  </si>
  <si>
    <t>Total Number of buildings w/in Properties Treated</t>
  </si>
  <si>
    <t>Multifamily Properties Treated
(In-Unit)</t>
  </si>
  <si>
    <t>Total Number of households individually treated (in-unit)</t>
  </si>
  <si>
    <r>
      <t>Year to Date Expenses</t>
    </r>
    <r>
      <rPr>
        <b/>
        <vertAlign val="superscript"/>
        <sz val="11"/>
        <rFont val="Times New Roman"/>
        <family val="1"/>
      </rPr>
      <t>6</t>
    </r>
  </si>
  <si>
    <t>ESA Program - MFWB</t>
  </si>
  <si>
    <t>SPOC</t>
  </si>
  <si>
    <t>TOTAL MFWB COSTS</t>
  </si>
  <si>
    <t>[1]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 PG&amp;E inadvertently misreported the number of DHW, Furnace, and Window installations in August that the quantities were reported in system output (kBtu) for DHW and Furance, and in sqft sizes for Windows. These totals have been corrected in this month’s report.  
Highlighted in red are the in-unit measure types that were not included in the previous version of the table.</t>
  </si>
  <si>
    <t>[2] Multifamily properties are sites with at least five (5) or more dwelling units.  The properties may have multiple buildings.  2021.</t>
  </si>
  <si>
    <t>[3] Multifamily tenant units are the number of dwelling units located within properties treated.  This number does not represent the same number of dwellings treated as captured in table 2A.</t>
  </si>
  <si>
    <t xml:space="preserve">[4] Commissioning costs, as allowable per the Decision, are included in measures total cost unless otherwise noted. </t>
  </si>
  <si>
    <t>[5] Applicable to Deed-Restricted, government and non-profit owned multi-family buildings described in D.16-11-022, modified by D.17-12-009, where 65% of tenants are income eligible based (at or below 200% of the Federal Poverty Guidelines).</t>
  </si>
  <si>
    <t>[6] Total MFWB YTD expenses are reported in ESA Table 2A.</t>
  </si>
  <si>
    <t>[7] Measure type column added to identify if a measure is for in-unit or common area/whole building because they use different workpaper savings.</t>
  </si>
  <si>
    <t>NOTE: Audit costs may be covered by other programs or projects may utilize previous audits. Not all participants will have an audit cost associated with their project.</t>
  </si>
  <si>
    <t>Energy Savings Assistance Program Table 2B - Pilot Plus and Pilot Deep (ESA Whole Home)</t>
  </si>
  <si>
    <t>ESA Program - Pilot Plus</t>
  </si>
  <si>
    <t>ESA Program - Pilot Deep</t>
  </si>
  <si>
    <t> </t>
  </si>
  <si>
    <t>Energy Star Chest Freezer: 14-18 cf</t>
  </si>
  <si>
    <t>Energy Star Chest Freezer: 20-22 cf</t>
  </si>
  <si>
    <t>Energy Star Chest Freezer: 5-9 cf</t>
  </si>
  <si>
    <t>Energy Star Qualified Clothes Washer</t>
  </si>
  <si>
    <t xml:space="preserve">HP Washer/Dryer Combo Unit </t>
  </si>
  <si>
    <t>Energy Star Qualified Dishwashers</t>
  </si>
  <si>
    <t>Energy Star Qualified Refrigerators - Large 20+ cf</t>
  </si>
  <si>
    <t>Energy Star Qualified Refrigerators - Medium 17 - 19 cf</t>
  </si>
  <si>
    <t>Energy Star Qualified Refrigerators - Small 14-16 cf</t>
  </si>
  <si>
    <t>Energy Star Upright Freezer: 13.5-15 cf</t>
  </si>
  <si>
    <t>Energy Star Upright Freezer: 16-18 cf</t>
  </si>
  <si>
    <t>Energy Star Upright Freezer: 20-22 cf</t>
  </si>
  <si>
    <t xml:space="preserve">Cooling Measures </t>
  </si>
  <si>
    <t>Energy Star Qualified Ceiling Fans</t>
  </si>
  <si>
    <t>Whole House Fan</t>
  </si>
  <si>
    <t>Evaporative cooler installation 3,000 CFM</t>
  </si>
  <si>
    <t>Evaporative cooler installation 4,000 CFM</t>
  </si>
  <si>
    <t>Evaporative cooler installation 5,000 CFM</t>
  </si>
  <si>
    <t>Replace Room AC with Energy Start Qualified RAC - 10k BTU</t>
  </si>
  <si>
    <t>Replace Room AC with Energy Start Qualified RAC - 12k BTU</t>
  </si>
  <si>
    <t>Replace Room AC with Energy Start Qualified RAC - 15k BTU</t>
  </si>
  <si>
    <t>Replace Room AC with Energy Start Qualified RAC - 6-8k BTU</t>
  </si>
  <si>
    <t>Low-Flow Showerhead - Handheld</t>
  </si>
  <si>
    <t>Low-Flow Showerhead - Regular</t>
  </si>
  <si>
    <t>Energy Star HE Gas Storage Water Heater - 40G</t>
  </si>
  <si>
    <t>Energy Star HE Gas Storage Water Heater - 50G</t>
  </si>
  <si>
    <t>Replace existing electric W/H with HP Water Heater - 40G</t>
  </si>
  <si>
    <t>Replace existing electric W/H with HP Water Heater - 50G</t>
  </si>
  <si>
    <t>Replace existing electric W/H with HP Water Heater - 80G</t>
  </si>
  <si>
    <t>Replace with Solar Water Heating w/storage back up</t>
  </si>
  <si>
    <t>Replace with Solar Water Heating w/tankless back up</t>
  </si>
  <si>
    <t>Replace with Tankless Water Heater</t>
  </si>
  <si>
    <t>Water Heater - Repair water leak - NTE $300</t>
  </si>
  <si>
    <t xml:space="preserve">T&amp;M </t>
  </si>
  <si>
    <t>Water Heater Blanket</t>
  </si>
  <si>
    <t>Water Heater Pipe Insulation</t>
  </si>
  <si>
    <t>Attic Cover Replacement</t>
  </si>
  <si>
    <t>Attic Insulation, Add R-11</t>
  </si>
  <si>
    <t>Per Square Foot</t>
  </si>
  <si>
    <t>Attic Insulation, Add R-19</t>
  </si>
  <si>
    <t>Attic Insulation, Add R-30</t>
  </si>
  <si>
    <t>Attic Insulation, Add R-38</t>
  </si>
  <si>
    <t>Attic Insulation, Add R-49</t>
  </si>
  <si>
    <t>Per Linear Foot</t>
  </si>
  <si>
    <t>Cover Plate Gaskets</t>
  </si>
  <si>
    <t>Per Home</t>
  </si>
  <si>
    <t>Duct Sealing - 120 Minutes</t>
  </si>
  <si>
    <t>Per System</t>
  </si>
  <si>
    <t>Duct Sealing - 60 Minutes</t>
  </si>
  <si>
    <t>Duct Sealing - 90 Minutes</t>
  </si>
  <si>
    <t>Floor Insulation, Add R-19</t>
  </si>
  <si>
    <t>Glass Replacement</t>
  </si>
  <si>
    <t>High Efficiency Windows</t>
  </si>
  <si>
    <t>High-Performance Cool Roofs</t>
  </si>
  <si>
    <t>Insulated Exterior Doors</t>
  </si>
  <si>
    <t>Per Door</t>
  </si>
  <si>
    <t>Kitchen Exhaust Dampers</t>
  </si>
  <si>
    <t>Minor Home / Envelop Repairs - NTE $600</t>
  </si>
  <si>
    <t>T&amp;M</t>
  </si>
  <si>
    <t>Prescriptive Duct Sealing (No HVAC Replacement)</t>
  </si>
  <si>
    <t>Radiant Barriers</t>
  </si>
  <si>
    <t>Room AC/Evaporative Cooler Cover</t>
  </si>
  <si>
    <t>Wall Insulation, Add R-13</t>
  </si>
  <si>
    <t>Weather-stripping</t>
  </si>
  <si>
    <t xml:space="preserve">Window Film (Tint) </t>
  </si>
  <si>
    <t>Duct Insulation (R-6)</t>
  </si>
  <si>
    <t>Duct Repair</t>
  </si>
  <si>
    <t>Duct Replacement</t>
  </si>
  <si>
    <t>Duct Test - Title 24 or to perform duct sealing</t>
  </si>
  <si>
    <t>ECM Blower Motor</t>
  </si>
  <si>
    <t>Efficient Fan Controller</t>
  </si>
  <si>
    <t>HE Wall Furnace 82% AFUE</t>
  </si>
  <si>
    <t>HVAC System - Filter Replacement (No HVAC Replacement)</t>
  </si>
  <si>
    <t>HVAC Tune-up</t>
  </si>
  <si>
    <t>Mobile Home Split System, 2 TON 16 SEER/60 KBTU 95% AFUE</t>
  </si>
  <si>
    <t>Mobile Home Split System, 2 TON 16 SEER/75 KBTU 95% AFUE</t>
  </si>
  <si>
    <t>Mobile Home Split System, 3 TON 16 SEER/60 KBTU 95% AFUE</t>
  </si>
  <si>
    <t>Mobile Home Split System, 3 TON 16 SEER/75 KBTU 95% AFUE</t>
  </si>
  <si>
    <t>Mobile Home Split System, 4 TON 16 SEER/72 KBTU 95% AFUE</t>
  </si>
  <si>
    <t>Replace FAU with HE FAU, 100 KBTU 95% AFUE</t>
  </si>
  <si>
    <t>Replace FAU with HE FAU, 40 KBTU 95% AFUE</t>
  </si>
  <si>
    <t>Replace FAU with HE FAU, 60 KBTU 95% AFUE</t>
  </si>
  <si>
    <t>Replace FAU with HE FAU, 80 KBTU 95% AFUE</t>
  </si>
  <si>
    <t>Replace Package G/E with 16+ SEER/80%+ AFUE - 2 1/2 Ton</t>
  </si>
  <si>
    <t>Replace Package G/E with 16+ SEER/80%+ AFUE - 2 Ton</t>
  </si>
  <si>
    <t>Replace Package G/E with 16+ SEER/80%+ AFUE - 3 1/2 Ton</t>
  </si>
  <si>
    <t>Replace Package G/E with 16+ SEER/80%+ AFUE - 3 Ton</t>
  </si>
  <si>
    <t>Replace Package G/E with 16+ SEER/80%+ AFUE - 4 Ton</t>
  </si>
  <si>
    <t>Replace Package G/E with 16+ SEER/80%+ AFUE - 5 Ton</t>
  </si>
  <si>
    <t>Replace Package HP with 16+ SEER/8.5+ HSPF - 2 1/2 Ton</t>
  </si>
  <si>
    <t>Replace Package HP with 16+ SEER/8.5+ HSPF - 2 Ton</t>
  </si>
  <si>
    <t>Replace Package HP with 16+ SEER/8.5+ HSPF - 3 1/2 Ton</t>
  </si>
  <si>
    <t>Replace Package HP with 16+ SEER/8.5+ HSPF - 3 Ton</t>
  </si>
  <si>
    <t>Replace Package HP with 16+ SEER/8.5+ HSPF - 4 Ton</t>
  </si>
  <si>
    <t>Replace Package HP with 16+ SEER/8.5+ HSPF - 5 Ton</t>
  </si>
  <si>
    <t>Replace Split AC Only with 16+ SEER - 2 1/2 Ton</t>
  </si>
  <si>
    <t>Replace Split AC Only with 16+ SEER - 2 Ton</t>
  </si>
  <si>
    <t>Replace Split AC Only with 16+ SEER - 3 1/2 Ton</t>
  </si>
  <si>
    <t>Replace Split AC Only with 16+ SEER - 3 Ton</t>
  </si>
  <si>
    <t>Replace Split AC Only with 16+ SEER - 4 Ton</t>
  </si>
  <si>
    <t>Replace Split AC Only with 16+ SEER - 5 Ton</t>
  </si>
  <si>
    <t>Replace Split HP System with 16+ SEER/8.8+ HSPF - 2 1/2 Ton</t>
  </si>
  <si>
    <t>Replace Split HP System with 16+ SEER/8.8+ HSPF - 2 Ton</t>
  </si>
  <si>
    <t>Replace Split HP System with 16+ SEER/8.8+ HSPF - 3 1/2 Ton</t>
  </si>
  <si>
    <t>Replace Split HP System with 16+ SEER/8.8+ HSPF - 3 Ton</t>
  </si>
  <si>
    <t>Replace Split HP System with 16+ SEER/8.8+ HSPF - 4 Ton</t>
  </si>
  <si>
    <t>Replace Split HP System with 16+ SEER/8.8+ HSPF - 5 Ton</t>
  </si>
  <si>
    <t>Replace Split System with 16+ SEER/95%+ AFUE - 2 1/2 Ton</t>
  </si>
  <si>
    <t>Replace Split System with 16+ SEER/95%+ AFUE - 2 Ton</t>
  </si>
  <si>
    <r>
      <t>Replace Split System with 16+ SEER/95%+ AFUE - 3 1/2 Ton</t>
    </r>
    <r>
      <rPr>
        <vertAlign val="superscript"/>
        <sz val="10"/>
        <rFont val="Times New Roman"/>
        <family val="1"/>
      </rPr>
      <t>[4]</t>
    </r>
  </si>
  <si>
    <t>Replace Split System with 16+ SEER/95%+ AFUE - 3 1/2 Ton</t>
  </si>
  <si>
    <r>
      <t>Replace Split System with 16+ SEER/95%+ AFUE - 3 Ton</t>
    </r>
    <r>
      <rPr>
        <vertAlign val="superscript"/>
        <sz val="10"/>
        <rFont val="Times New Roman"/>
        <family val="1"/>
      </rPr>
      <t>[4]</t>
    </r>
  </si>
  <si>
    <t>Replace Split System with 16+ SEER/95%+ AFUE - 3 Ton</t>
  </si>
  <si>
    <t>Replace Split System with 16+ SEER/95%+ AFUE - 4 Ton</t>
  </si>
  <si>
    <r>
      <t>Replace Split System with 16+ SEER/95%+ AFUE - 5 Ton</t>
    </r>
    <r>
      <rPr>
        <vertAlign val="superscript"/>
        <sz val="10"/>
        <rFont val="Times New Roman"/>
        <family val="1"/>
      </rPr>
      <t>[4]</t>
    </r>
  </si>
  <si>
    <t>Replace Split System with 16+ SEER/95%+ AFUE - 5 Ton</t>
  </si>
  <si>
    <t>Smart Thermostat</t>
  </si>
  <si>
    <t>CO/Smoke Alarm Combo</t>
  </si>
  <si>
    <t>Smoke Alarm</t>
  </si>
  <si>
    <t>Exterior LED Security Light (photocell and motion sensor)</t>
  </si>
  <si>
    <t>LED Fixtures - Exterior</t>
  </si>
  <si>
    <t>LED Fixtures - Interior</t>
  </si>
  <si>
    <t>LED Lamps - 40w Equivalent</t>
  </si>
  <si>
    <t>LED Lamps - 60w Equivalent</t>
  </si>
  <si>
    <t>Energy Star Qualified Variable Speed Pool pumps</t>
  </si>
  <si>
    <t>Home Energy Monitor</t>
  </si>
  <si>
    <t>Tier 2 Smart Power Strips</t>
  </si>
  <si>
    <t>Vacancy Sensors</t>
  </si>
  <si>
    <t xml:space="preserve">Permitting Fees </t>
  </si>
  <si>
    <t xml:space="preserve">Permits </t>
  </si>
  <si>
    <t>ESA WH Outreach &amp; Assessment</t>
  </si>
  <si>
    <t>ESA WH In-Home Energy Education</t>
  </si>
  <si>
    <t>ESA Program - Pilot Plus and Pilot Deep</t>
  </si>
  <si>
    <r>
      <t xml:space="preserve">Administration </t>
    </r>
    <r>
      <rPr>
        <b/>
        <vertAlign val="superscript"/>
        <sz val="10"/>
        <rFont val="Times New Roman"/>
        <family val="1"/>
      </rPr>
      <t>[1]</t>
    </r>
  </si>
  <si>
    <r>
      <t xml:space="preserve">Direct Implementation (Non-Incentive) </t>
    </r>
    <r>
      <rPr>
        <b/>
        <vertAlign val="superscript"/>
        <sz val="10"/>
        <rFont val="Times New Roman"/>
        <family val="1"/>
      </rPr>
      <t>[2]</t>
    </r>
  </si>
  <si>
    <r>
      <t xml:space="preserve">Direct Implementation </t>
    </r>
    <r>
      <rPr>
        <b/>
        <vertAlign val="superscript"/>
        <sz val="10"/>
        <rFont val="Times New Roman"/>
        <family val="1"/>
      </rPr>
      <t>[3]</t>
    </r>
  </si>
  <si>
    <t>TOTAL Pilot Plus and Pilot Deep COSTS</t>
  </si>
  <si>
    <t>Direct Implementer -- ADMIN</t>
  </si>
  <si>
    <t>EM&amp;V Studies</t>
  </si>
  <si>
    <t>Direct Installation -- Materials</t>
  </si>
  <si>
    <t>Performance Incentive</t>
  </si>
  <si>
    <t>Home Audit; Test-In Test-Out</t>
  </si>
  <si>
    <t>Remediation &amp; Mitigation</t>
  </si>
  <si>
    <t>WE&amp;T</t>
  </si>
  <si>
    <r>
      <rPr>
        <vertAlign val="superscript"/>
        <sz val="10"/>
        <rFont val="Times New Roman"/>
        <family val="1"/>
      </rPr>
      <t>[1]</t>
    </r>
    <r>
      <rPr>
        <sz val="10"/>
        <rFont val="Times New Roman"/>
        <family val="1"/>
      </rPr>
      <t xml:space="preserve"> Administration includes expenses from the following categories: General Administration, Regulatory Compliance, Training, Inspections, Marketing and Outreach, and Evaluation.</t>
    </r>
  </si>
  <si>
    <r>
      <rPr>
        <vertAlign val="superscript"/>
        <sz val="10"/>
        <rFont val="Times New Roman"/>
        <family val="1"/>
      </rPr>
      <t>[2]</t>
    </r>
    <r>
      <rPr>
        <sz val="10"/>
        <rFont val="Times New Roman"/>
        <family val="1"/>
      </rPr>
      <t xml:space="preserve"> Direct Implementation (Non-Incentive) includes expenses for Implementer Administration and Marketing.</t>
    </r>
  </si>
  <si>
    <r>
      <rPr>
        <vertAlign val="superscript"/>
        <sz val="10"/>
        <rFont val="Times New Roman"/>
        <family val="1"/>
      </rPr>
      <t>[3]</t>
    </r>
    <r>
      <rPr>
        <sz val="10"/>
        <rFont val="Times New Roman"/>
        <family val="1"/>
      </rPr>
      <t xml:space="preserve"> Direct Implementation includes expenses for measures delivery.</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</si>
  <si>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</si>
  <si>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2C - Building Electrification Retrofit Pilot</t>
  </si>
  <si>
    <r>
      <t>ESA Program - Building Electrification Retrofit Pilot</t>
    </r>
    <r>
      <rPr>
        <vertAlign val="superscript"/>
        <sz val="12"/>
        <rFont val="Times New Roman"/>
        <family val="1"/>
      </rPr>
      <t>[1]</t>
    </r>
  </si>
  <si>
    <r>
      <t>kWh (Annual)</t>
    </r>
    <r>
      <rPr>
        <b/>
        <vertAlign val="superscript"/>
        <sz val="10"/>
        <rFont val="Times New Roman"/>
        <family val="1"/>
      </rPr>
      <t>[2]</t>
    </r>
  </si>
  <si>
    <t>Electric Dryer</t>
  </si>
  <si>
    <t>Heat Pump Dryer</t>
  </si>
  <si>
    <t>Induction Cooktop</t>
  </si>
  <si>
    <t>Induction Range</t>
  </si>
  <si>
    <t>Heat Pump HVAC</t>
  </si>
  <si>
    <t>Duct Seal</t>
  </si>
  <si>
    <r>
      <t>Miscellaneous</t>
    </r>
    <r>
      <rPr>
        <vertAlign val="superscript"/>
        <sz val="10"/>
        <rFont val="Times New Roman"/>
        <family val="1"/>
      </rPr>
      <t>[3]</t>
    </r>
  </si>
  <si>
    <t>Minor Home Repair</t>
  </si>
  <si>
    <t>Carbon Monoxide/Smoke Alarm</t>
  </si>
  <si>
    <t>Electric Panel</t>
  </si>
  <si>
    <t>Electric Sub-Panel</t>
  </si>
  <si>
    <t>Electrical Circuit Run</t>
  </si>
  <si>
    <t>Induction Cookware</t>
  </si>
  <si>
    <t>Energy Assessment</t>
  </si>
  <si>
    <r>
      <t>Claimable kWh Savings</t>
    </r>
    <r>
      <rPr>
        <b/>
        <vertAlign val="superscript"/>
        <sz val="10"/>
        <rFont val="Times New Roman"/>
        <family val="1"/>
      </rPr>
      <t>[4]</t>
    </r>
  </si>
  <si>
    <t>Single Family Households Treated</t>
  </si>
  <si>
    <r>
      <t>Estimated Avg. Annual Bill SavingsTreated</t>
    </r>
    <r>
      <rPr>
        <vertAlign val="superscript"/>
        <sz val="10"/>
        <color rgb="FF000000"/>
        <rFont val="Times New Roman"/>
        <family val="1"/>
      </rPr>
      <t>[5]</t>
    </r>
  </si>
  <si>
    <t>ESA Program - Building Electrification</t>
  </si>
  <si>
    <r>
      <t>Direct Implementation (Non-Incentive)</t>
    </r>
    <r>
      <rPr>
        <b/>
        <vertAlign val="superscript"/>
        <sz val="10"/>
        <rFont val="Times New Roman"/>
        <family val="1"/>
      </rPr>
      <t>[6]</t>
    </r>
  </si>
  <si>
    <r>
      <t>Direct Implementation</t>
    </r>
    <r>
      <rPr>
        <b/>
        <vertAlign val="superscript"/>
        <sz val="10"/>
        <rFont val="Times New Roman"/>
        <family val="1"/>
      </rPr>
      <t>[7]</t>
    </r>
  </si>
  <si>
    <t>TOTAL Building Electrification COSTS</t>
  </si>
  <si>
    <r>
      <rPr>
        <vertAlign val="superscript"/>
        <sz val="10"/>
        <rFont val="Times New Roman"/>
        <family val="1"/>
      </rPr>
      <t>[1]</t>
    </r>
    <r>
      <rPr>
        <sz val="10"/>
        <rFont val="Times New Roman"/>
        <family val="1"/>
      </rPr>
      <t xml:space="preserve"> The costs for the following measures are included in the overall expenditures of the BE Pilot: additional line set for ductless mini-splits, building permits, and thermostat common wire.</t>
    </r>
  </si>
  <si>
    <r>
      <rPr>
        <vertAlign val="superscript"/>
        <sz val="10"/>
        <rFont val="Times New Roman"/>
        <family val="1"/>
      </rPr>
      <t>[2]</t>
    </r>
    <r>
      <rPr>
        <sz val="10"/>
        <rFont val="Times New Roman"/>
        <family val="1"/>
      </rPr>
      <t xml:space="preserve"> The BE Pilot has reviewed all fuel-substitution measures and updated the data with the negative kWh value.</t>
    </r>
  </si>
  <si>
    <r>
      <rPr>
        <vertAlign val="superscript"/>
        <sz val="10"/>
        <rFont val="Times New Roman"/>
        <family val="1"/>
      </rPr>
      <t>[3]</t>
    </r>
    <r>
      <rPr>
        <sz val="10"/>
        <rFont val="Times New Roman"/>
        <family val="1"/>
      </rPr>
      <t xml:space="preserve"> These measures do not have any savings associated and may be required to complete the installation to electrify the residential end-uses of participating households.</t>
    </r>
  </si>
  <si>
    <r>
      <rPr>
        <vertAlign val="superscript"/>
        <sz val="10"/>
        <color rgb="FF000000"/>
        <rFont val="Times New Roman"/>
        <family val="1"/>
      </rPr>
      <t>[4]</t>
    </r>
    <r>
      <rPr>
        <sz val="10"/>
        <color rgb="FF000000"/>
        <rFont val="Times New Roman"/>
        <family val="1"/>
      </rPr>
      <t xml:space="preserve"> Claimable kWh Savings was calculated using methodology in Fuel Substitution Technical Guidance Document in accordance to D.19-08-009; Claimable kWh = kWh + (Therm * 29.3).</t>
    </r>
  </si>
  <si>
    <r>
      <rPr>
        <vertAlign val="superscript"/>
        <sz val="10"/>
        <color rgb="FF000000"/>
        <rFont val="Times New Roman"/>
        <family val="1"/>
      </rPr>
      <t>[5]</t>
    </r>
    <r>
      <rPr>
        <sz val="10"/>
        <color rgb="FF000000"/>
        <rFont val="Times New Roman"/>
        <family val="1"/>
      </rPr>
      <t xml:space="preserve"> Estimated average annual bill savings is calculated prior to participation. The estimated annual bill savings is based on existing equipment in the home, electric and gas utility rates, and usage. The bill savings analysis is based on the assumption that heating, cooling and hot water usage will remain the same in the future and using a Time-Of-Use plan (e.g., TOU-D-PRIME) that best fits the home.</t>
    </r>
  </si>
  <si>
    <r>
      <rPr>
        <vertAlign val="superscript"/>
        <sz val="10"/>
        <color rgb="FF000000"/>
        <rFont val="Times New Roman"/>
        <family val="1"/>
      </rPr>
      <t>[6]</t>
    </r>
    <r>
      <rPr>
        <sz val="10"/>
        <color rgb="FF000000"/>
        <rFont val="Times New Roman"/>
        <family val="1"/>
      </rPr>
      <t xml:space="preserve"> Includes Marketing &amp; Outreach, Processing, and Inspection costs.</t>
    </r>
  </si>
  <si>
    <r>
      <rPr>
        <vertAlign val="superscript"/>
        <sz val="10"/>
        <color rgb="FF000000"/>
        <rFont val="Times New Roman"/>
        <family val="1"/>
      </rPr>
      <t>[7]</t>
    </r>
    <r>
      <rPr>
        <sz val="10"/>
        <color rgb="FF000000"/>
        <rFont val="Times New Roman"/>
        <family val="1"/>
      </rPr>
      <t xml:space="preserve"> Direct Implementation Year to Date (YTD) Expenses will have a monthly lag of recorded expenditures and not match the expenditures in Cell G31. </t>
    </r>
  </si>
  <si>
    <t>Energy Savings Assistance Program Table 2D - Clean Energy Homes New Construction Pilot</t>
  </si>
  <si>
    <t>ESA CEH Program Offerings</t>
  </si>
  <si>
    <r>
      <t>ESA Program - Clean Energy Homes New Construction Pilot</t>
    </r>
    <r>
      <rPr>
        <b/>
        <vertAlign val="superscript"/>
        <sz val="10"/>
        <rFont val="Times New Roman"/>
        <family val="1"/>
      </rPr>
      <t xml:space="preserve"> [1]</t>
    </r>
  </si>
  <si>
    <t>Monthly Total (Projects)</t>
  </si>
  <si>
    <t>Monthly Total Units (Living Units)</t>
  </si>
  <si>
    <r>
      <t>Cumulative Program Launch-to-date Total (Projects)</t>
    </r>
    <r>
      <rPr>
        <b/>
        <vertAlign val="superscript"/>
        <sz val="10"/>
        <rFont val="Times New Roman"/>
        <family val="1"/>
      </rPr>
      <t>[2]</t>
    </r>
  </si>
  <si>
    <r>
      <t>Cumulative Program Launch-to-date Total Units (Living Units)</t>
    </r>
    <r>
      <rPr>
        <b/>
        <vertAlign val="superscript"/>
        <sz val="10"/>
        <rFont val="Times New Roman"/>
        <family val="1"/>
      </rPr>
      <t>[2]</t>
    </r>
  </si>
  <si>
    <t>Estimated Incentive Expenses ($)</t>
  </si>
  <si>
    <t>% Incentive Budget</t>
  </si>
  <si>
    <t xml:space="preserve">Interest Form submitted </t>
  </si>
  <si>
    <t xml:space="preserve">Interest Form denied </t>
  </si>
  <si>
    <r>
      <t xml:space="preserve">Application for direct design assistance </t>
    </r>
    <r>
      <rPr>
        <b/>
        <sz val="10"/>
        <rFont val="Times New Roman"/>
        <family val="1"/>
      </rPr>
      <t>(in progress)</t>
    </r>
  </si>
  <si>
    <r>
      <t>Application for direct design assistance</t>
    </r>
    <r>
      <rPr>
        <b/>
        <sz val="10"/>
        <rFont val="Times New Roman"/>
        <family val="1"/>
      </rPr>
      <t xml:space="preserve"> (completed)</t>
    </r>
  </si>
  <si>
    <t>Pilot sunset in 2025</t>
  </si>
  <si>
    <r>
      <t>Applications for design incentive</t>
    </r>
    <r>
      <rPr>
        <b/>
        <sz val="10"/>
        <rFont val="Times New Roman"/>
        <family val="1"/>
      </rPr>
      <t xml:space="preserve"> (in progress) </t>
    </r>
    <r>
      <rPr>
        <vertAlign val="superscript"/>
        <sz val="10"/>
        <rFont val="Times New Roman"/>
        <family val="1"/>
      </rPr>
      <t>[3]</t>
    </r>
  </si>
  <si>
    <r>
      <t xml:space="preserve">Applications for design incentive </t>
    </r>
    <r>
      <rPr>
        <b/>
        <sz val="10"/>
        <rFont val="Times New Roman"/>
        <family val="1"/>
      </rPr>
      <t>(completed)</t>
    </r>
  </si>
  <si>
    <r>
      <t>Applications for tenant education incentive</t>
    </r>
    <r>
      <rPr>
        <b/>
        <sz val="10"/>
        <rFont val="Times New Roman"/>
        <family val="1"/>
      </rPr>
      <t xml:space="preserve"> (in progress)</t>
    </r>
  </si>
  <si>
    <r>
      <t xml:space="preserve">Applications for tenant education incentive </t>
    </r>
    <r>
      <rPr>
        <b/>
        <sz val="10"/>
        <rFont val="Times New Roman"/>
        <family val="1"/>
      </rPr>
      <t>(completed)</t>
    </r>
  </si>
  <si>
    <t>  </t>
  </si>
  <si>
    <r>
      <rPr>
        <vertAlign val="superscript"/>
        <sz val="10"/>
        <color rgb="FF000000"/>
        <rFont val="Times New Roman"/>
        <family val="1"/>
      </rPr>
      <t>[1]</t>
    </r>
    <r>
      <rPr>
        <sz val="10"/>
        <color rgb="FF000000"/>
        <rFont val="Times New Roman"/>
        <family val="1"/>
      </rPr>
      <t xml:space="preserve"> CEH does not track installations since it is a Design Assistance and Tenant Education Incentive Program. CEH tracks Interest Forms (Interest in the Program). 
</t>
    </r>
  </si>
  <si>
    <r>
      <rPr>
        <vertAlign val="superscript"/>
        <sz val="10"/>
        <color rgb="FF000000"/>
        <rFont val="Times New Roman"/>
        <family val="1"/>
      </rPr>
      <t>[2]</t>
    </r>
    <r>
      <rPr>
        <sz val="10"/>
        <color rgb="FF000000"/>
        <rFont val="Times New Roman"/>
        <family val="1"/>
      </rPr>
      <t xml:space="preserve"> Interest Forms include a count of those customers interested in General Technical Assistance: AEA provides general education and guidance. Those participants who submit a formal application to participate in the program will do so under with direct design or a design incentive. Direct Design: AEA provides direct design assistance for all-electric builds. Design Incentive: Participant submitted an application for a design incentive. No new applications will be received in 2025 due to the ramp down of CEH. All marketing and outreach activities have ceased.</t>
    </r>
  </si>
  <si>
    <r>
      <rPr>
        <vertAlign val="superscript"/>
        <sz val="10"/>
        <color rgb="FF000000"/>
        <rFont val="Times New Roman"/>
        <family val="1"/>
      </rPr>
      <t xml:space="preserve">[3] </t>
    </r>
    <r>
      <rPr>
        <sz val="10"/>
        <color rgb="FF000000"/>
        <rFont val="Times New Roman"/>
        <family val="1"/>
      </rPr>
      <t>The ($) amount for DI is $50K for each project. One project have incentive totals to $50k.</t>
    </r>
  </si>
  <si>
    <r>
      <rPr>
        <b/>
        <sz val="10"/>
        <rFont val="Times New Roman"/>
        <family val="1"/>
      </rPr>
      <t>NOTE:</t>
    </r>
    <r>
      <rPr>
        <sz val="10"/>
        <rFont val="Times New Roman"/>
        <family val="1"/>
      </rPr>
      <t xml:space="preserve"> Columns reflect cumulative total numbers instead of YTD total, as previously reported.</t>
    </r>
  </si>
  <si>
    <t>ESA CEH Outreach and Education</t>
  </si>
  <si>
    <t>Monthly Total </t>
  </si>
  <si>
    <t>YTD Total </t>
  </si>
  <si>
    <t>Webinars</t>
  </si>
  <si>
    <t>Number of webinars</t>
  </si>
  <si>
    <t>Active leads</t>
  </si>
  <si>
    <t>Unique developer</t>
  </si>
  <si>
    <t>Non-active Leads</t>
  </si>
  <si>
    <t xml:space="preserve">*In 2025 all marketing and outreach activities have ceased. No new webinars, active leads or non-active leads will be tracked. </t>
  </si>
  <si>
    <t>Design Assistance Completed Applications</t>
  </si>
  <si>
    <t>Quantity</t>
  </si>
  <si>
    <t>Compliance Margin Designed kWh (Annual)*</t>
  </si>
  <si>
    <t>Compliance Margin Designed BTU (Annual)*</t>
  </si>
  <si>
    <t>Avoided CO2 Emissions</t>
  </si>
  <si>
    <t>Direct Design Assistance</t>
  </si>
  <si>
    <t>Living Units</t>
  </si>
  <si>
    <t>Design Incentive</t>
  </si>
  <si>
    <t>   </t>
  </si>
  <si>
    <t> $        -   </t>
  </si>
  <si>
    <t>ESA Program - Clean Energy Homes</t>
  </si>
  <si>
    <t>TOTAL Clean Energy Homes COSTS</t>
  </si>
  <si>
    <t>Energy Savings Assistance Program Table 2E - CSD Leveraging</t>
  </si>
  <si>
    <t>ESA Program - CSD Leveraging</t>
  </si>
  <si>
    <t xml:space="preserve">Measures </t>
  </si>
  <si>
    <t>Therms  (Annual)</t>
  </si>
  <si>
    <t xml:space="preserve">Appliances </t>
  </si>
  <si>
    <t>Dish Washer</t>
  </si>
  <si>
    <t>Freezer</t>
  </si>
  <si>
    <t>Combined Showerhead/TSV</t>
  </si>
  <si>
    <t>Heat Pump Water Heater - Electric</t>
  </si>
  <si>
    <t>Heat Pump Water Heater - Gas</t>
  </si>
  <si>
    <t>Heat Pump Water Heater - Propane</t>
  </si>
  <si>
    <t>Other Domestic Hot Water</t>
  </si>
  <si>
    <t>Air Sealing</t>
  </si>
  <si>
    <t>Central A/C replacement</t>
  </si>
  <si>
    <t>Duct Test and Seal</t>
  </si>
  <si>
    <t>Energy Efficient Fan Control</t>
  </si>
  <si>
    <t>Evaporative Cooler (Installation)</t>
  </si>
  <si>
    <t>Evaporative Cooler (Replacement)</t>
  </si>
  <si>
    <t>Heat Pump Replacement</t>
  </si>
  <si>
    <t xml:space="preserve">Heat Pump Replacement - CAC Gas </t>
  </si>
  <si>
    <t xml:space="preserve">Heat Pump Replacement - CAC Propane </t>
  </si>
  <si>
    <t>Room A/C Replacement</t>
  </si>
  <si>
    <t>HVAC Air Filter Service</t>
  </si>
  <si>
    <t xml:space="preserve">Condenser Coil Cleaning </t>
  </si>
  <si>
    <t xml:space="preserve">Evaporative Cooler - Maint Functioning  </t>
  </si>
  <si>
    <t xml:space="preserve">Evaporative Cooler - Maint Non-Functioning </t>
  </si>
  <si>
    <t xml:space="preserve">Evaporator Coil </t>
  </si>
  <si>
    <t xml:space="preserve">Fan Control Adjust </t>
  </si>
  <si>
    <t xml:space="preserve">Refrigerant Charge Adjustment </t>
  </si>
  <si>
    <t>Exterior Hard wired LED fixtures</t>
  </si>
  <si>
    <t>LED A-Lamps</t>
  </si>
  <si>
    <t>LED R/BR Lamps</t>
  </si>
  <si>
    <t>Pool Pumps</t>
  </si>
  <si>
    <t>Smart Strip Tier II</t>
  </si>
  <si>
    <t>Outreach &amp; Assessment</t>
  </si>
  <si>
    <t>In-Home Education</t>
  </si>
  <si>
    <t>Total Households Weatherized</t>
  </si>
  <si>
    <t>CSD MF Tenant Units Treated</t>
  </si>
  <si>
    <t>Year to Date Expense</t>
  </si>
  <si>
    <t>TOTAL CSD Leveraging COSTS</t>
  </si>
  <si>
    <r>
      <t xml:space="preserve"> Energy Savings Assistance Program Tables 3A-3H</t>
    </r>
    <r>
      <rPr>
        <b/>
        <sz val="12"/>
        <color rgb="FFFF0000"/>
        <rFont val="Times New Roman"/>
        <family val="1"/>
      </rPr>
      <t xml:space="preserve"> </t>
    </r>
    <r>
      <rPr>
        <b/>
        <sz val="12"/>
        <rFont val="Times New Roman"/>
        <family val="1"/>
      </rPr>
      <t xml:space="preserve">- Energy Savings and Average Bill Savings per Treated Home/Common Area </t>
    </r>
  </si>
  <si>
    <t>Table 3A, ESA Main Program (SF, MH)</t>
  </si>
  <si>
    <t>Annual kWh Savings</t>
  </si>
  <si>
    <t>Annual Therm Savings</t>
  </si>
  <si>
    <t>Lifecycle kWh Savings</t>
  </si>
  <si>
    <t>Lifecycle Therm Savings</t>
  </si>
  <si>
    <r>
      <t xml:space="preserve">Current kWh Rate </t>
    </r>
    <r>
      <rPr>
        <vertAlign val="superscript"/>
        <sz val="10"/>
        <rFont val="Times New Roman"/>
        <family val="1"/>
      </rPr>
      <t>[1]</t>
    </r>
  </si>
  <si>
    <t>Current Therm Rate</t>
  </si>
  <si>
    <t xml:space="preserve">Average 1st Year Bill Savings / Treated households </t>
  </si>
  <si>
    <t>Average Lifecycle Bill Savings / Treated Household</t>
  </si>
  <si>
    <t>Table 3B, ESA Program - Multifamily Whole Building (MF In-Unit)</t>
  </si>
  <si>
    <t>Average 1st Year Bill Savings / Treated Property</t>
  </si>
  <si>
    <t>Average Lifecycle Bill Savings / Treated Property</t>
  </si>
  <si>
    <t>Table 3C, ESA Program - Multifamily Whole Building (MFWB)</t>
  </si>
  <si>
    <t>Current kWh Rate</t>
  </si>
  <si>
    <t>Table 3D, ESA Program - Pilot Plus (ESA Whole Home)</t>
  </si>
  <si>
    <t>Table 3E, ESA Program - Pilot Deep (ESA Whole Home)</t>
  </si>
  <si>
    <r>
      <t xml:space="preserve">Table 3F, ESA Program - Building Electrification (SCE Only) </t>
    </r>
    <r>
      <rPr>
        <b/>
        <vertAlign val="superscript"/>
        <sz val="10"/>
        <rFont val="Times New Roman"/>
        <family val="1"/>
      </rPr>
      <t>[2]</t>
    </r>
  </si>
  <si>
    <t xml:space="preserve">Average 1st Year Bill Savings / Treated Households </t>
  </si>
  <si>
    <t>Average Lifecycle Bill Savings / Treated Households</t>
  </si>
  <si>
    <t>Table 3G, ESA Program - CSD Leveraging</t>
  </si>
  <si>
    <r>
      <t xml:space="preserve">Table 3H, Summary - ESA Program (SF, MH), MFWB, CSD Leveraging, Pilot Plus and Pilot Deep </t>
    </r>
    <r>
      <rPr>
        <b/>
        <vertAlign val="superscript"/>
        <sz val="10"/>
        <rFont val="Times New Roman"/>
        <family val="1"/>
      </rPr>
      <t>[3]</t>
    </r>
  </si>
  <si>
    <t>Average 1st Year Bill Savings / Treated Households </t>
  </si>
  <si>
    <r>
      <rPr>
        <vertAlign val="superscript"/>
        <sz val="10"/>
        <rFont val="Times New Roman"/>
        <family val="1"/>
      </rPr>
      <t xml:space="preserve">[1] </t>
    </r>
    <r>
      <rPr>
        <sz val="10"/>
        <rFont val="Times New Roman"/>
        <family val="1"/>
      </rPr>
      <t>The current kWh rate for 2026 is the projected 2026 kWh rate listed in the 2025 Annual report, ESA Table 9, filed May 1, 2026.</t>
    </r>
  </si>
  <si>
    <r>
      <rPr>
        <vertAlign val="superscript"/>
        <sz val="10"/>
        <rFont val="Times New Roman"/>
        <family val="1"/>
      </rPr>
      <t xml:space="preserve">[2] </t>
    </r>
    <r>
      <rPr>
        <sz val="10"/>
        <rFont val="Times New Roman"/>
        <family val="1"/>
      </rPr>
      <t>The kWh Savings are based on the Claimable Savings from ESA Table 2C.</t>
    </r>
  </si>
  <si>
    <r>
      <rPr>
        <vertAlign val="superscript"/>
        <sz val="10"/>
        <rFont val="Times New Roman"/>
        <family val="1"/>
      </rPr>
      <t>[3]</t>
    </r>
    <r>
      <rPr>
        <sz val="10"/>
        <rFont val="Times New Roman"/>
        <family val="1"/>
      </rPr>
      <t xml:space="preserve"> Summary is the sum of ESA Main, MF In Unit, MFWB, Pilot Plus Pilot Deep, CSD Leveraging. </t>
    </r>
  </si>
  <si>
    <t xml:space="preserve"> Energy Savings Assistance Program Table 4A-4E -  Homes/Buildings Treated</t>
  </si>
  <si>
    <t>Table 4A, ESA Program (SF, MH)</t>
  </si>
  <si>
    <t>Eligible Households</t>
  </si>
  <si>
    <t>Households Treated YTD</t>
  </si>
  <si>
    <t>County</t>
  </si>
  <si>
    <r>
      <t>Rural</t>
    </r>
    <r>
      <rPr>
        <b/>
        <vertAlign val="superscript"/>
        <sz val="10"/>
        <rFont val="Times New Roman"/>
        <family val="1"/>
      </rPr>
      <t xml:space="preserve"> [1]</t>
    </r>
  </si>
  <si>
    <t>Urban</t>
  </si>
  <si>
    <t>Rural</t>
  </si>
  <si>
    <t xml:space="preserve">Fresno </t>
  </si>
  <si>
    <t>Imperial</t>
  </si>
  <si>
    <t>Inyo</t>
  </si>
  <si>
    <t>Kern</t>
  </si>
  <si>
    <t>Kings</t>
  </si>
  <si>
    <t>Los Angeles</t>
  </si>
  <si>
    <t>Madera</t>
  </si>
  <si>
    <t>Mariposa</t>
  </si>
  <si>
    <t>Mono</t>
  </si>
  <si>
    <t>Orange</t>
  </si>
  <si>
    <t>Riverside</t>
  </si>
  <si>
    <t>San Bernardino</t>
  </si>
  <si>
    <t>San Diego</t>
  </si>
  <si>
    <t>Santa Barbara</t>
  </si>
  <si>
    <t>Tulare</t>
  </si>
  <si>
    <t>Ventura</t>
  </si>
  <si>
    <t>Table 4B, ESA Program - Multifamily Whole Building (In-Unit)</t>
  </si>
  <si>
    <r>
      <t>Eligible Properties</t>
    </r>
    <r>
      <rPr>
        <b/>
        <vertAlign val="superscript"/>
        <sz val="10"/>
        <rFont val="Times New Roman"/>
        <family val="1"/>
      </rPr>
      <t xml:space="preserve"> [2]</t>
    </r>
  </si>
  <si>
    <t>Table 4C, ESA Program - Multifamily Whole Building (MF CAM, MF MFWB)</t>
  </si>
  <si>
    <t>Properties Treated YTD</t>
  </si>
  <si>
    <t>Table 4D, ESA Program - Pilot Plus and Pilot Deep (ESA Whole Home)</t>
  </si>
  <si>
    <t xml:space="preserve">Los Angeles </t>
  </si>
  <si>
    <t xml:space="preserve">Riverside </t>
  </si>
  <si>
    <t xml:space="preserve">San Bernardino </t>
  </si>
  <si>
    <t>Table 4E, ESA Program - CSD Leveraging</t>
  </si>
  <si>
    <t xml:space="preserve">[1] For IOU low income-related and Energy Efficiency reporting and analysis, the Goldsmith definition is applied. </t>
  </si>
  <si>
    <t>[2] Do not currently have Eligible Properties for ESA CAM.</t>
  </si>
  <si>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</si>
  <si>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5A - 5E - Energy Savings Assistance Program Customer Summary</t>
  </si>
  <si>
    <t>Table 5A, ESA Main Program (SF, MH)</t>
  </si>
  <si>
    <t>Month</t>
  </si>
  <si>
    <t>Gas &amp; Electric</t>
  </si>
  <si>
    <t>Gas Only</t>
  </si>
  <si>
    <t>Electric Only</t>
  </si>
  <si>
    <t># of  Household Treated by Month</t>
  </si>
  <si>
    <t>(Annual)</t>
  </si>
  <si>
    <t>Therm</t>
  </si>
  <si>
    <t>kWh</t>
  </si>
  <si>
    <t>January</t>
  </si>
  <si>
    <t>February</t>
  </si>
  <si>
    <t>March</t>
  </si>
  <si>
    <t>April</t>
  </si>
  <si>
    <t>May</t>
  </si>
  <si>
    <t>June</t>
  </si>
  <si>
    <t>July</t>
  </si>
  <si>
    <t>August</t>
  </si>
  <si>
    <t>September</t>
  </si>
  <si>
    <t>October</t>
  </si>
  <si>
    <t>November</t>
  </si>
  <si>
    <t>December</t>
  </si>
  <si>
    <t>YTD</t>
  </si>
  <si>
    <t>Table 5B, ESA Program - MFWB In-Unit</t>
  </si>
  <si>
    <r>
      <t xml:space="preserve">Table 5C, ESA Program - Multifamily Whole Building (MFCAM) </t>
    </r>
    <r>
      <rPr>
        <b/>
        <vertAlign val="superscript"/>
        <sz val="10"/>
        <rFont val="Times New Roman"/>
        <family val="1"/>
      </rPr>
      <t>[1]</t>
    </r>
  </si>
  <si>
    <t># of  Properties Treated by Month</t>
  </si>
  <si>
    <r>
      <rPr>
        <vertAlign val="superscript"/>
        <sz val="10"/>
        <rFont val="Times New Roman"/>
        <family val="1"/>
      </rPr>
      <t xml:space="preserve">[1] </t>
    </r>
    <r>
      <rPr>
        <sz val="10"/>
        <rFont val="Times New Roman"/>
        <family val="1"/>
      </rPr>
      <t>Multifamily Whole Building/Common Area Measures; does not include in-unit measures, which are detailed in Table 5B.</t>
    </r>
  </si>
  <si>
    <t>Table 5D, ESA Program - Pilot Plus and Pilot Deep (ESA Whole Home)</t>
  </si>
  <si>
    <t>Table 5E, ESA Program - Building Electrification (SCE Only)</t>
  </si>
  <si>
    <t>Annual</t>
  </si>
  <si>
    <r>
      <t>Annual</t>
    </r>
    <r>
      <rPr>
        <b/>
        <vertAlign val="superscript"/>
        <sz val="10"/>
        <rFont val="Times New Roman"/>
        <family val="1"/>
      </rPr>
      <t>[1]</t>
    </r>
  </si>
  <si>
    <r>
      <rPr>
        <vertAlign val="superscript"/>
        <sz val="10"/>
        <rFont val="Times New Roman"/>
        <family val="1"/>
      </rPr>
      <t>[1]</t>
    </r>
    <r>
      <rPr>
        <sz val="10"/>
        <rFont val="Times New Roman"/>
        <family val="1"/>
      </rPr>
      <t xml:space="preserve"> Sum of monthly Therm, kWh, and kW may have a variance when compared to the YTD because of rounding.</t>
    </r>
  </si>
  <si>
    <t>Table 5F, ESA Program - CSD Leveraging</t>
  </si>
  <si>
    <r>
      <rPr>
        <b/>
        <sz val="10"/>
        <rFont val="Times New Roman"/>
        <family val="1"/>
      </rPr>
      <t xml:space="preserve">NOTE: </t>
    </r>
    <r>
      <rPr>
        <sz val="10"/>
        <rFont val="Times New Roman"/>
        <family val="1"/>
      </rPr>
      <t>Any required corrections/adjustments are reported herein and supersede results reported in prior months and may reflect YTD adjustments.</t>
    </r>
  </si>
  <si>
    <t>Energy Savings Assistance Program Table 6 - Expenditures for Pilots and Studies</t>
  </si>
  <si>
    <t>Authorized 2021-26 Funding</t>
  </si>
  <si>
    <t>Cycle to Date Expenses</t>
  </si>
  <si>
    <t>% of Budget Expensed</t>
  </si>
  <si>
    <t>ESA Pilot Plus/Deep Program Pilot (ESA Whole Home)</t>
  </si>
  <si>
    <t>Clean Energy Homes New Construction Pilot</t>
  </si>
  <si>
    <t>Total Pilots</t>
  </si>
  <si>
    <r>
      <t>Pilot Evaluations (SCE)</t>
    </r>
    <r>
      <rPr>
        <b/>
        <vertAlign val="superscript"/>
        <sz val="10"/>
        <rFont val="Times New Roman"/>
        <family val="1"/>
      </rPr>
      <t xml:space="preserve"> [6]</t>
    </r>
  </si>
  <si>
    <r>
      <t>ESA Pilot Plus/Deep Program Pilot Evaluation</t>
    </r>
    <r>
      <rPr>
        <vertAlign val="superscript"/>
        <sz val="10"/>
        <rFont val="Times New Roman"/>
        <family val="1"/>
      </rPr>
      <t>[7]</t>
    </r>
  </si>
  <si>
    <t>Building Electrification Retrofit Pilot Evaluation</t>
  </si>
  <si>
    <t>Clean Energy Homes New Construction Pilot Evaluation</t>
  </si>
  <si>
    <t>Total Pilot Evaluations</t>
  </si>
  <si>
    <r>
      <t>Studies</t>
    </r>
    <r>
      <rPr>
        <b/>
        <vertAlign val="superscript"/>
        <sz val="10"/>
        <rFont val="Times New Roman"/>
        <family val="1"/>
      </rPr>
      <t xml:space="preserve"> [1][2]</t>
    </r>
  </si>
  <si>
    <r>
      <t>Joint IOU - 2025 Low Income Needs Assessment (LINA) Study</t>
    </r>
    <r>
      <rPr>
        <vertAlign val="superscript"/>
        <sz val="10"/>
        <rFont val="Times New Roman"/>
        <family val="1"/>
      </rPr>
      <t xml:space="preserve"> [3]</t>
    </r>
  </si>
  <si>
    <r>
      <t>Joint IOU - 2028 Low Income Needs Assessment (LINA) Study</t>
    </r>
    <r>
      <rPr>
        <vertAlign val="superscript"/>
        <sz val="10"/>
        <rFont val="Times New Roman"/>
        <family val="1"/>
      </rPr>
      <t xml:space="preserve"> </t>
    </r>
  </si>
  <si>
    <r>
      <t>Joint IOU - Statewide CARE-ESA Categorical Study</t>
    </r>
    <r>
      <rPr>
        <vertAlign val="superscript"/>
        <sz val="10"/>
        <rFont val="Times New Roman"/>
        <family val="1"/>
      </rPr>
      <t xml:space="preserve"> [4]</t>
    </r>
  </si>
  <si>
    <r>
      <t>ESA Main Impact &amp; Process Evaluation</t>
    </r>
    <r>
      <rPr>
        <vertAlign val="superscript"/>
        <sz val="10"/>
        <rFont val="Times New Roman"/>
        <family val="1"/>
      </rPr>
      <t xml:space="preserve"> [8]</t>
    </r>
  </si>
  <si>
    <r>
      <t xml:space="preserve">ESA Non-Energy Impacts (NEI) Study </t>
    </r>
    <r>
      <rPr>
        <vertAlign val="superscript"/>
        <sz val="10"/>
        <rFont val="Times New Roman"/>
        <family val="1"/>
      </rPr>
      <t>[5]</t>
    </r>
  </si>
  <si>
    <t>Rapid Feedback Research and Analysis</t>
  </si>
  <si>
    <r>
      <t xml:space="preserve">MFWB Impact &amp; Process Evaluation </t>
    </r>
    <r>
      <rPr>
        <vertAlign val="superscript"/>
        <sz val="10"/>
        <rFont val="Times New Roman"/>
        <family val="1"/>
      </rPr>
      <t>[8]</t>
    </r>
  </si>
  <si>
    <t>Total Studies</t>
  </si>
  <si>
    <r>
      <rPr>
        <vertAlign val="superscript"/>
        <sz val="10"/>
        <rFont val="Times New Roman"/>
        <family val="1"/>
      </rPr>
      <t>[1]</t>
    </r>
    <r>
      <rPr>
        <sz val="10"/>
        <rFont val="Times New Roman"/>
        <family val="1"/>
      </rPr>
      <t xml:space="preserve"> Authorized per D.21-06-015. Funds for pilots and studies may be rolled over to the next program year or borrowed from a future program year within the cycle, to allow for flexibility in scheduling changes with these efforts. Funding amounts listed reflect SCE's 30% allocation among the IOUs. Final authorized budgets may be adjusted by the ESA/CARE Studies Working Group per D.21-06-015.</t>
    </r>
  </si>
  <si>
    <r>
      <rPr>
        <vertAlign val="superscript"/>
        <sz val="10"/>
        <rFont val="Times New Roman"/>
        <family val="1"/>
      </rPr>
      <t>[2]</t>
    </r>
    <r>
      <rPr>
        <sz val="10"/>
        <rFont val="Times New Roman"/>
        <family val="1"/>
      </rPr>
      <t xml:space="preserve"> Some studies cover multiple cycles.  Hence this column total reflects the total study spending (as opposed to cycle spending).</t>
    </r>
  </si>
  <si>
    <r>
      <rPr>
        <vertAlign val="superscript"/>
        <sz val="10"/>
        <color rgb="FF000000"/>
        <rFont val="Times New Roman"/>
        <family val="1"/>
      </rPr>
      <t>[3]</t>
    </r>
    <r>
      <rPr>
        <sz val="10"/>
        <color rgb="FF000000"/>
        <rFont val="Times New Roman"/>
        <family val="1"/>
      </rPr>
      <t xml:space="preserve"> Decision D.21-06-015 approved Joint Utilities'  2025 LINA Study for $500,000. SoCalGas holds the statewide contract for this co-funded study.  SCE has not been fully cross-billed so the actual amount incurred will be greater than what is reflected in this table until bills are reconciled.  SCE's 30% allocation is $150,000, funded 50/50 via the ESA and CARE budgets. </t>
    </r>
  </si>
  <si>
    <r>
      <rPr>
        <vertAlign val="superscript"/>
        <sz val="10"/>
        <rFont val="Times New Roman"/>
        <family val="1"/>
      </rPr>
      <t>[4]</t>
    </r>
    <r>
      <rPr>
        <sz val="10"/>
        <rFont val="Times New Roman"/>
        <family val="1"/>
      </rPr>
      <t xml:space="preserve"> Authorized per D.21-06-015, the Categorical Study will be funded 50/50 via the ESA and CARE budgets.</t>
    </r>
  </si>
  <si>
    <r>
      <rPr>
        <vertAlign val="superscript"/>
        <sz val="10"/>
        <rFont val="Times New Roman"/>
        <family val="1"/>
      </rPr>
      <t xml:space="preserve">[5] </t>
    </r>
    <r>
      <rPr>
        <sz val="10"/>
        <rFont val="Times New Roman"/>
        <family val="1"/>
      </rPr>
      <t xml:space="preserve">Decision D.21-06-015 approved Joint Utilities' 2022 ESA NEI Study for $500,000. SCE holds the statewide contract for this co-funded study and will cross-bill the other IOUs. The total budget and spend reflected includes SCE’s allocated CFA portion only. </t>
    </r>
  </si>
  <si>
    <r>
      <rPr>
        <vertAlign val="superscript"/>
        <sz val="10"/>
        <rFont val="Times New Roman"/>
        <family val="1"/>
      </rPr>
      <t>[6]</t>
    </r>
    <r>
      <rPr>
        <sz val="10"/>
        <rFont val="Times New Roman"/>
        <family val="1"/>
      </rPr>
      <t xml:space="preserve"> Pilot Evaluation budget and expenditures are included in the overall budget and expenditures of the Pilot.</t>
    </r>
  </si>
  <si>
    <r>
      <rPr>
        <vertAlign val="superscript"/>
        <sz val="10"/>
        <rFont val="Times New Roman"/>
        <family val="1"/>
      </rPr>
      <t>[7]</t>
    </r>
    <r>
      <rPr>
        <sz val="10"/>
        <rFont val="Times New Roman"/>
        <family val="1"/>
      </rPr>
      <t xml:space="preserve"> This represents the full evaluation budget.</t>
    </r>
  </si>
  <si>
    <r>
      <rPr>
        <vertAlign val="superscript"/>
        <sz val="10"/>
        <rFont val="Times New Roman"/>
        <family val="1"/>
      </rPr>
      <t>[8]</t>
    </r>
    <r>
      <rPr>
        <sz val="10"/>
        <rFont val="Times New Roman"/>
        <family val="1"/>
      </rPr>
      <t xml:space="preserve"> Per the July 2026 ED/IOU agreement, study names and associated budget allocations were updated beginning with the July 2026 report to better reflect the scope of the evaluation efforts.
Load Impact Evaluation Study" to "ESA Main Impact &amp; Process Evaluation" and "Joint IOU Process Evaluation Studies (1–4 Studies)" to "MFWB Impact &amp; Process Evaluation," Total statewide authorized funding remains unchanged. Updated the budget allocation by splitting the statewide budget evenly between the two studies to better reflect the expected funding associated with each effort.</t>
    </r>
  </si>
  <si>
    <t xml:space="preserve">Energy Savings Assistance Program Table 7 - Customer Segments/Needs State by Demographic, Financial, Location, and Health Conditions </t>
  </si>
  <si>
    <t>ESA Main (SF, MH)</t>
  </si>
  <si>
    <t>Customer Segments</t>
  </si>
  <si>
    <r>
      <t># of Households Eligible</t>
    </r>
    <r>
      <rPr>
        <vertAlign val="superscript"/>
        <sz val="10"/>
        <color theme="1"/>
        <rFont val="Times New Roman"/>
        <family val="1"/>
      </rPr>
      <t>[1]</t>
    </r>
  </si>
  <si>
    <r>
      <t># of Households Treated</t>
    </r>
    <r>
      <rPr>
        <vertAlign val="superscript"/>
        <sz val="10"/>
        <color theme="1"/>
        <rFont val="Times New Roman"/>
        <family val="1"/>
      </rPr>
      <t>[2]</t>
    </r>
  </si>
  <si>
    <t>Enrollment Rate =  (C/B)</t>
  </si>
  <si>
    <r>
      <t># of Households Contacted</t>
    </r>
    <r>
      <rPr>
        <vertAlign val="superscript"/>
        <sz val="10"/>
        <color theme="1"/>
        <rFont val="Times New Roman"/>
        <family val="1"/>
      </rPr>
      <t>[3]</t>
    </r>
  </si>
  <si>
    <t>Rate of Uptake =  (C/E)</t>
  </si>
  <si>
    <t>Avg. Energy Savings (kWh) Per Treated Households (Energy Saving and HCS Measures</t>
  </si>
  <si>
    <t>Avg. Energy Savings (kWh) Per Treated Households (Energy Saving Measures only)</t>
  </si>
  <si>
    <t>Avg. Peak Demand Savings (kW) Per Treated Households</t>
  </si>
  <si>
    <t>Avg. Energy Savings (Therms) Per Treated Households (Energy Saving and HCS Measures)</t>
  </si>
  <si>
    <t>Avg. Energy Savings  (Therms) Per Treated Households (Energy Saving Measures only)</t>
  </si>
  <si>
    <t>Avg. Cost Per Treated Households</t>
  </si>
  <si>
    <t>Demographic</t>
  </si>
  <si>
    <t>Housing Type</t>
  </si>
  <si>
    <t xml:space="preserve">   SF</t>
  </si>
  <si>
    <t xml:space="preserve">   MH</t>
  </si>
  <si>
    <t xml:space="preserve">   MF In-Unit</t>
  </si>
  <si>
    <t>Rent vs. Own</t>
  </si>
  <si>
    <t xml:space="preserve">   Own</t>
  </si>
  <si>
    <t xml:space="preserve">   Rent</t>
  </si>
  <si>
    <t>Previous vs. New Participant</t>
  </si>
  <si>
    <t xml:space="preserve"> Previous</t>
  </si>
  <si>
    <t xml:space="preserve"> New Participant</t>
  </si>
  <si>
    <t>Seniors</t>
  </si>
  <si>
    <t xml:space="preserve">Veterans </t>
  </si>
  <si>
    <r>
      <t>Hard-to-Reach</t>
    </r>
    <r>
      <rPr>
        <vertAlign val="superscript"/>
        <sz val="10"/>
        <color theme="1"/>
        <rFont val="Times New Roman"/>
        <family val="1"/>
      </rPr>
      <t>[4]</t>
    </r>
  </si>
  <si>
    <r>
      <t>Vulnerable</t>
    </r>
    <r>
      <rPr>
        <vertAlign val="superscript"/>
        <sz val="10"/>
        <color theme="1"/>
        <rFont val="Times New Roman"/>
        <family val="1"/>
      </rPr>
      <t>[5]</t>
    </r>
  </si>
  <si>
    <t>Location</t>
  </si>
  <si>
    <t>DAC</t>
  </si>
  <si>
    <t>Tribal</t>
  </si>
  <si>
    <t>PSPS Zone</t>
  </si>
  <si>
    <t>Wildfire Zone</t>
  </si>
  <si>
    <t>Climate Zone 06</t>
  </si>
  <si>
    <t>Climate Zone 08</t>
  </si>
  <si>
    <t>Climate Zone 09</t>
  </si>
  <si>
    <t>Climate Zone 10</t>
  </si>
  <si>
    <t>Climate Zone 13</t>
  </si>
  <si>
    <t>Climate Zone 14</t>
  </si>
  <si>
    <t>Climate Zone 15</t>
  </si>
  <si>
    <t>Climate Zone 16</t>
  </si>
  <si>
    <r>
      <t>CARB Communities</t>
    </r>
    <r>
      <rPr>
        <vertAlign val="superscript"/>
        <sz val="10"/>
        <color theme="1"/>
        <rFont val="Times New Roman"/>
        <family val="1"/>
      </rPr>
      <t>[6]</t>
    </r>
  </si>
  <si>
    <t>Financial</t>
  </si>
  <si>
    <t>CARE</t>
  </si>
  <si>
    <t>FERA</t>
  </si>
  <si>
    <r>
      <t>Disconnected</t>
    </r>
    <r>
      <rPr>
        <vertAlign val="superscript"/>
        <sz val="10"/>
        <color theme="1"/>
        <rFont val="Times New Roman"/>
        <family val="1"/>
      </rPr>
      <t>[7]</t>
    </r>
  </si>
  <si>
    <r>
      <t xml:space="preserve">Arrearages </t>
    </r>
    <r>
      <rPr>
        <vertAlign val="superscript"/>
        <sz val="10"/>
        <color theme="1"/>
        <rFont val="Times New Roman"/>
        <family val="1"/>
      </rPr>
      <t>[12]</t>
    </r>
  </si>
  <si>
    <t xml:space="preserve">High Usage </t>
  </si>
  <si>
    <r>
      <t>High Energy Burden</t>
    </r>
    <r>
      <rPr>
        <vertAlign val="superscript"/>
        <sz val="10"/>
        <color theme="1"/>
        <rFont val="Times New Roman"/>
        <family val="1"/>
      </rPr>
      <t>[8]</t>
    </r>
  </si>
  <si>
    <r>
      <t>SEVI</t>
    </r>
    <r>
      <rPr>
        <vertAlign val="superscript"/>
        <sz val="10"/>
        <color theme="1"/>
        <rFont val="Times New Roman"/>
        <family val="1"/>
      </rPr>
      <t>[9]</t>
    </r>
  </si>
  <si>
    <r>
      <t xml:space="preserve">  Low</t>
    </r>
    <r>
      <rPr>
        <vertAlign val="superscript"/>
        <sz val="10"/>
        <color theme="1"/>
        <rFont val="Times New Roman"/>
        <family val="1"/>
      </rPr>
      <t>[9]</t>
    </r>
  </si>
  <si>
    <r>
      <t xml:space="preserve">  Medium</t>
    </r>
    <r>
      <rPr>
        <vertAlign val="superscript"/>
        <sz val="10"/>
        <color theme="1"/>
        <rFont val="Times New Roman"/>
        <family val="1"/>
      </rPr>
      <t>[9]</t>
    </r>
  </si>
  <si>
    <r>
      <t xml:space="preserve">  High</t>
    </r>
    <r>
      <rPr>
        <vertAlign val="superscript"/>
        <sz val="10"/>
        <color theme="1"/>
        <rFont val="Times New Roman"/>
        <family val="1"/>
      </rPr>
      <t>[9]</t>
    </r>
  </si>
  <si>
    <r>
      <t>Affordability Ratio</t>
    </r>
    <r>
      <rPr>
        <vertAlign val="superscript"/>
        <sz val="10"/>
        <color theme="1"/>
        <rFont val="Times New Roman"/>
        <family val="1"/>
      </rPr>
      <t>[10]</t>
    </r>
  </si>
  <si>
    <t>Health Condition</t>
  </si>
  <si>
    <t>Medical Baseline</t>
  </si>
  <si>
    <r>
      <t>Respiratory</t>
    </r>
    <r>
      <rPr>
        <vertAlign val="superscript"/>
        <sz val="10"/>
        <color theme="1"/>
        <rFont val="Times New Roman"/>
        <family val="1"/>
      </rPr>
      <t>[11]</t>
    </r>
  </si>
  <si>
    <r>
      <t xml:space="preserve">  Low</t>
    </r>
    <r>
      <rPr>
        <vertAlign val="superscript"/>
        <sz val="10"/>
        <color theme="1"/>
        <rFont val="Times New Roman"/>
        <family val="1"/>
      </rPr>
      <t>[11]</t>
    </r>
  </si>
  <si>
    <r>
      <t xml:space="preserve">  Medium</t>
    </r>
    <r>
      <rPr>
        <vertAlign val="superscript"/>
        <sz val="10"/>
        <color theme="1"/>
        <rFont val="Times New Roman"/>
        <family val="1"/>
      </rPr>
      <t>[11]</t>
    </r>
  </si>
  <si>
    <r>
      <t xml:space="preserve">  High</t>
    </r>
    <r>
      <rPr>
        <vertAlign val="superscript"/>
        <sz val="10"/>
        <color theme="1"/>
        <rFont val="Times New Roman"/>
        <family val="1"/>
      </rPr>
      <t>[11]</t>
    </r>
  </si>
  <si>
    <t>Disabled</t>
  </si>
  <si>
    <t>Customer Segments:</t>
  </si>
  <si>
    <t>NOTES:</t>
  </si>
  <si>
    <r>
      <rPr>
        <vertAlign val="superscript"/>
        <sz val="10"/>
        <color theme="1"/>
        <rFont val="Times New Roman"/>
        <family val="1"/>
      </rPr>
      <t>[1]</t>
    </r>
    <r>
      <rPr>
        <sz val="10"/>
        <color theme="1"/>
        <rFont val="Times New Roman"/>
        <family val="1"/>
      </rPr>
      <t xml:space="preserve"> Athens eligibility estimates at 250 FPL applied to customer segment population.</t>
    </r>
  </si>
  <si>
    <r>
      <rPr>
        <vertAlign val="superscript"/>
        <sz val="10"/>
        <color theme="1"/>
        <rFont val="Times New Roman"/>
        <family val="1"/>
      </rPr>
      <t>[2]</t>
    </r>
    <r>
      <rPr>
        <sz val="10"/>
        <color theme="1"/>
        <rFont val="Times New Roman"/>
        <family val="1"/>
      </rPr>
      <t xml:space="preserve"> Households Treated data is not additive because customers may be represented in multiple categories.</t>
    </r>
  </si>
  <si>
    <r>
      <rPr>
        <vertAlign val="superscript"/>
        <sz val="10"/>
        <color theme="1"/>
        <rFont val="Times New Roman"/>
        <family val="1"/>
      </rPr>
      <t>[3]</t>
    </r>
    <r>
      <rPr>
        <sz val="10"/>
        <color theme="1"/>
        <rFont val="Times New Roman"/>
        <family val="1"/>
      </rPr>
      <t xml:space="preserve"> Includes only households that SCE contacted by direct mail or email campaigns in CY2023.  Customers could also have been contacted multiple times within a year.  They could also be contacted by other means, such as by contractors or another utility, which is not reflected in this value.  SCE only tracks its direct mail and email campaign efforts. </t>
    </r>
  </si>
  <si>
    <t>Hard to Reach</t>
  </si>
  <si>
    <r>
      <rPr>
        <vertAlign val="superscript"/>
        <sz val="10"/>
        <color theme="1"/>
        <rFont val="Times New Roman"/>
        <family val="1"/>
      </rPr>
      <t>[4]</t>
    </r>
    <r>
      <rPr>
        <sz val="10"/>
        <color theme="1"/>
        <rFont val="Times New Roman"/>
        <family val="1"/>
      </rPr>
      <t xml:space="preserve"> "Hard to Reach" is defined as a customer who meets at least one of the following characteristics: Prefers non-English language, is low income, lives in a mobile home or multifamily dwelling unit, is a renter/tenant, or is Rural.</t>
    </r>
  </si>
  <si>
    <t>Vulnerable</t>
  </si>
  <si>
    <r>
      <rPr>
        <vertAlign val="superscript"/>
        <sz val="10"/>
        <color theme="1"/>
        <rFont val="Times New Roman"/>
        <family val="1"/>
      </rPr>
      <t>[5]</t>
    </r>
    <r>
      <rPr>
        <sz val="10"/>
        <color theme="1"/>
        <rFont val="Times New Roman"/>
        <family val="1"/>
      </rPr>
      <t xml:space="preserve">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r>
  </si>
  <si>
    <t>CARB Communities</t>
  </si>
  <si>
    <r>
      <rPr>
        <vertAlign val="superscript"/>
        <sz val="10"/>
        <color theme="1"/>
        <rFont val="Times New Roman"/>
        <family val="1"/>
      </rPr>
      <t>[6]</t>
    </r>
    <r>
      <rPr>
        <sz val="10"/>
        <color theme="1"/>
        <rFont val="Times New Roman"/>
        <family val="1"/>
      </rPr>
      <t xml:space="preserve"> Utilized AB617 Communities identified by CARB's Community Air Protection Program (CAPP).</t>
    </r>
  </si>
  <si>
    <t>Disconnected</t>
  </si>
  <si>
    <r>
      <rPr>
        <vertAlign val="superscript"/>
        <sz val="10"/>
        <color theme="1"/>
        <rFont val="Times New Roman"/>
        <family val="1"/>
      </rPr>
      <t>[7]</t>
    </r>
    <r>
      <rPr>
        <sz val="10"/>
        <color theme="1"/>
        <rFont val="Times New Roman"/>
        <family val="1"/>
      </rPr>
      <t xml:space="preserve"> Based on calendar year 2025</t>
    </r>
  </si>
  <si>
    <t>High Energy Burden</t>
  </si>
  <si>
    <r>
      <rPr>
        <vertAlign val="superscript"/>
        <sz val="10"/>
        <color theme="1"/>
        <rFont val="Times New Roman"/>
        <family val="1"/>
      </rPr>
      <t>[8]</t>
    </r>
    <r>
      <rPr>
        <sz val="10"/>
        <color theme="1"/>
        <rFont val="Times New Roman"/>
        <family val="1"/>
      </rPr>
      <t xml:space="preserve"> Utilizing Low-Income Energy Affordability Data (LEAD) Tool to determine average energy burden as a % of income by census tract.  High Energy Burden threshold of 6.3% and above is selected based on 2016 Low Income Needs Assessment (LINA).</t>
    </r>
  </si>
  <si>
    <t>SEVI</t>
  </si>
  <si>
    <r>
      <rPr>
        <vertAlign val="superscript"/>
        <sz val="10"/>
        <color rgb="FF000000"/>
        <rFont val="Times New Roman"/>
        <family val="1"/>
      </rPr>
      <t>[9]</t>
    </r>
    <r>
      <rPr>
        <sz val="10"/>
        <color rgb="FF000000"/>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</si>
  <si>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t>Affordability Ratio</t>
  </si>
  <si>
    <r>
      <rPr>
        <vertAlign val="superscript"/>
        <sz val="10"/>
        <color theme="1"/>
        <rFont val="Times New Roman"/>
        <family val="1"/>
      </rPr>
      <t>[10]</t>
    </r>
    <r>
      <rPr>
        <sz val="10"/>
        <color theme="1"/>
        <rFont val="Times New Roman"/>
        <family val="1"/>
      </rPr>
      <t xml:space="preserve"> Utilizing AR20 data, census tracts with Electric AR20 above 15% is selected.  Threshold based on CPUC 2019 Annual Affordability Report.</t>
    </r>
  </si>
  <si>
    <t>Respiratory</t>
  </si>
  <si>
    <r>
      <rPr>
        <vertAlign val="superscript"/>
        <sz val="10"/>
        <color theme="1"/>
        <rFont val="Times New Roman"/>
        <family val="1"/>
      </rPr>
      <t>[11]</t>
    </r>
    <r>
      <rPr>
        <sz val="10"/>
        <color theme="1"/>
        <rFont val="Times New Roman"/>
        <family val="1"/>
      </rPr>
      <t xml:space="preserve"> Based on Asthma score in CalEnviroScreen 5.0.</t>
    </r>
  </si>
  <si>
    <t>Arrearages</t>
  </si>
  <si>
    <r>
      <rPr>
        <vertAlign val="superscript"/>
        <sz val="10"/>
        <color theme="1"/>
        <rFont val="Times New Roman"/>
        <family val="1"/>
      </rPr>
      <t>[12]</t>
    </r>
    <r>
      <rPr>
        <sz val="10"/>
        <color theme="1"/>
        <rFont val="Times New Roman"/>
        <family val="1"/>
      </rPr>
      <t xml:space="preserve"> Estimated eligibility is based on CARE/FERA households with arrearages reported in the December 2025 Monthly Disconnection Report.</t>
    </r>
  </si>
  <si>
    <t>Multifamily Whole Building (MFWB)</t>
  </si>
  <si>
    <t># of Properties Eligible</t>
  </si>
  <si>
    <r>
      <t># of Properties Treated</t>
    </r>
    <r>
      <rPr>
        <b/>
        <vertAlign val="superscript"/>
        <sz val="10"/>
        <color theme="1"/>
        <rFont val="Times New Roman"/>
        <family val="1"/>
      </rPr>
      <t>[1]</t>
    </r>
  </si>
  <si>
    <t># of Properties Contacted</t>
  </si>
  <si>
    <t xml:space="preserve">Rate of Uptake =  (C/E) </t>
  </si>
  <si>
    <t>Avg. Energy Savings (kWh) Per Treated Households (Energy Saving and HCS Measures)</t>
  </si>
  <si>
    <t xml:space="preserve">PSPS Zone </t>
  </si>
  <si>
    <r>
      <t>CARB Communities</t>
    </r>
    <r>
      <rPr>
        <vertAlign val="superscript"/>
        <sz val="10"/>
        <color theme="1"/>
        <rFont val="Times New Roman"/>
        <family val="1"/>
      </rPr>
      <t>[2]</t>
    </r>
  </si>
  <si>
    <t>Other</t>
  </si>
  <si>
    <r>
      <t>Vulnerable</t>
    </r>
    <r>
      <rPr>
        <vertAlign val="superscript"/>
        <sz val="10"/>
        <color theme="1"/>
        <rFont val="Times New Roman"/>
        <family val="1"/>
      </rPr>
      <t>[3]</t>
    </r>
  </si>
  <si>
    <r>
      <t>High Energy Burden</t>
    </r>
    <r>
      <rPr>
        <vertAlign val="superscript"/>
        <sz val="10"/>
        <color theme="1"/>
        <rFont val="Times New Roman"/>
        <family val="1"/>
      </rPr>
      <t>[4]</t>
    </r>
  </si>
  <si>
    <r>
      <t>SEVI</t>
    </r>
    <r>
      <rPr>
        <vertAlign val="superscript"/>
        <sz val="10"/>
        <color theme="1"/>
        <rFont val="Times New Roman"/>
        <family val="1"/>
      </rPr>
      <t>[5]</t>
    </r>
  </si>
  <si>
    <t xml:space="preserve">  Low</t>
  </si>
  <si>
    <t xml:space="preserve">  Medium</t>
  </si>
  <si>
    <t xml:space="preserve">  High</t>
  </si>
  <si>
    <r>
      <t>Affordability Ratio</t>
    </r>
    <r>
      <rPr>
        <vertAlign val="superscript"/>
        <sz val="10"/>
        <color theme="1"/>
        <rFont val="Times New Roman"/>
        <family val="1"/>
      </rPr>
      <t xml:space="preserve"> [6]</t>
    </r>
  </si>
  <si>
    <r>
      <t xml:space="preserve">Respiratory </t>
    </r>
    <r>
      <rPr>
        <vertAlign val="superscript"/>
        <sz val="10"/>
        <color theme="1"/>
        <rFont val="Times New Roman"/>
        <family val="1"/>
      </rPr>
      <t>[7]</t>
    </r>
  </si>
  <si>
    <t>Households Treated</t>
  </si>
  <si>
    <r>
      <rPr>
        <vertAlign val="superscript"/>
        <sz val="10"/>
        <color theme="1"/>
        <rFont val="Times New Roman"/>
        <family val="1"/>
      </rPr>
      <t>[1]</t>
    </r>
    <r>
      <rPr>
        <sz val="10"/>
        <color theme="1"/>
        <rFont val="Times New Roman"/>
        <family val="1"/>
      </rPr>
      <t xml:space="preserve"> Households Treated data is not additive because customers may be represented in multiple categories.</t>
    </r>
  </si>
  <si>
    <r>
      <rPr>
        <vertAlign val="superscript"/>
        <sz val="10"/>
        <color theme="1"/>
        <rFont val="Times New Roman"/>
        <family val="1"/>
      </rPr>
      <t>[2]</t>
    </r>
    <r>
      <rPr>
        <sz val="10"/>
        <color theme="1"/>
        <rFont val="Times New Roman"/>
        <family val="1"/>
      </rPr>
      <t xml:space="preserve"> Utilized AB617 Communities identified by CARB's Community Air Protection Program (CAPP).</t>
    </r>
  </si>
  <si>
    <r>
      <rPr>
        <vertAlign val="superscript"/>
        <sz val="10"/>
        <color theme="1"/>
        <rFont val="Times New Roman"/>
        <family val="1"/>
      </rPr>
      <t>[3]</t>
    </r>
    <r>
      <rPr>
        <sz val="10"/>
        <color theme="1"/>
        <rFont val="Times New Roman"/>
        <family val="1"/>
      </rPr>
      <t xml:space="preserve">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r>
  </si>
  <si>
    <r>
      <rPr>
        <vertAlign val="superscript"/>
        <sz val="10"/>
        <color theme="1"/>
        <rFont val="Times New Roman"/>
        <family val="1"/>
      </rPr>
      <t>[4]</t>
    </r>
    <r>
      <rPr>
        <sz val="10"/>
        <color theme="1"/>
        <rFont val="Times New Roman"/>
        <family val="1"/>
      </rPr>
      <t xml:space="preserve"> Utilizing Low-Income Energy Affordability Data (LEAD) Tool to determine average energy burden as a % of income by census tract.  HEB threshold of 6.3% and above is selected based on 2016 Low Income Needs Assessment (LINA).</t>
    </r>
  </si>
  <si>
    <r>
      <rPr>
        <vertAlign val="superscript"/>
        <sz val="10"/>
        <color theme="1"/>
        <rFont val="Times New Roman"/>
        <family val="1"/>
      </rPr>
      <t>[5]</t>
    </r>
    <r>
      <rPr>
        <sz val="10"/>
        <color theme="1"/>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</si>
  <si>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r>
      <rPr>
        <vertAlign val="superscript"/>
        <sz val="10"/>
        <color theme="1"/>
        <rFont val="Times New Roman"/>
        <family val="1"/>
      </rPr>
      <t>[6]</t>
    </r>
    <r>
      <rPr>
        <sz val="10"/>
        <color theme="1"/>
        <rFont val="Times New Roman"/>
        <family val="1"/>
      </rPr>
      <t xml:space="preserve"> Utilizing AR20 data, census tracts with Electric AR20 above 15% is selected.  Threshold based on CPUC 2019 Annual Affordability Report.</t>
    </r>
  </si>
  <si>
    <r>
      <rPr>
        <vertAlign val="superscript"/>
        <sz val="10"/>
        <color theme="1"/>
        <rFont val="Times New Roman"/>
        <family val="1"/>
      </rPr>
      <t>[7]</t>
    </r>
    <r>
      <rPr>
        <sz val="10"/>
        <color theme="1"/>
        <rFont val="Times New Roman"/>
        <family val="1"/>
      </rPr>
      <t xml:space="preserve"> Based on Asthma score in CalEnviroScreen 5.0.</t>
    </r>
  </si>
  <si>
    <t>MFWB (individual in-unit treatment)</t>
  </si>
  <si>
    <t># of Units Eligible</t>
  </si>
  <si>
    <r>
      <t xml:space="preserve"># of Units Treated </t>
    </r>
    <r>
      <rPr>
        <b/>
        <vertAlign val="superscript"/>
        <sz val="10"/>
        <color theme="1"/>
        <rFont val="Times New Roman"/>
        <family val="1"/>
      </rPr>
      <t>[1]</t>
    </r>
  </si>
  <si>
    <t># of Units Contacted</t>
  </si>
  <si>
    <t xml:space="preserve">Avg. Energy Savings (kWh) Per Treated Unit (Energy Saving and HCS Measures) </t>
  </si>
  <si>
    <t>Avg. Energy Savings (kWh) Per Treated Unit (Energy Saving Measures only)</t>
  </si>
  <si>
    <t>Avg. Peak Demand Savings (kW) Per Treated Unit</t>
  </si>
  <si>
    <t>Avg. Energy Savings (Therms) Per Treated Unit (Energy Saving and HCS Measures)</t>
  </si>
  <si>
    <t>Avg. Energy Savings  (Therms) Per Treated Unit (Energy Saving Measures only)</t>
  </si>
  <si>
    <t>Avg. Cost Per Treated Unit</t>
  </si>
  <si>
    <t xml:space="preserve">  New</t>
  </si>
  <si>
    <t xml:space="preserve">  Previous</t>
  </si>
  <si>
    <t>Veterans</t>
  </si>
  <si>
    <r>
      <t>Hard-to-Reach</t>
    </r>
    <r>
      <rPr>
        <vertAlign val="superscript"/>
        <sz val="10"/>
        <color theme="1"/>
        <rFont val="Times New Roman"/>
        <family val="1"/>
      </rPr>
      <t>[2]</t>
    </r>
  </si>
  <si>
    <r>
      <t>CARB Communities</t>
    </r>
    <r>
      <rPr>
        <vertAlign val="superscript"/>
        <sz val="10"/>
        <color theme="1"/>
        <rFont val="Times New Roman"/>
        <family val="1"/>
      </rPr>
      <t>[4]</t>
    </r>
  </si>
  <si>
    <t>High Usage</t>
  </si>
  <si>
    <r>
      <t xml:space="preserve">High Energy Burden </t>
    </r>
    <r>
      <rPr>
        <vertAlign val="superscript"/>
        <sz val="10"/>
        <color theme="1"/>
        <rFont val="Times New Roman"/>
        <family val="1"/>
      </rPr>
      <t>[5]</t>
    </r>
  </si>
  <si>
    <r>
      <t xml:space="preserve">SEVI </t>
    </r>
    <r>
      <rPr>
        <vertAlign val="superscript"/>
        <sz val="10"/>
        <color theme="1"/>
        <rFont val="Times New Roman"/>
        <family val="1"/>
      </rPr>
      <t>[6]</t>
    </r>
  </si>
  <si>
    <r>
      <t xml:space="preserve">Affordability Ratio </t>
    </r>
    <r>
      <rPr>
        <vertAlign val="superscript"/>
        <sz val="10"/>
        <color theme="1"/>
        <rFont val="Times New Roman"/>
        <family val="1"/>
      </rPr>
      <t>[7]</t>
    </r>
  </si>
  <si>
    <r>
      <t>Respiratory</t>
    </r>
    <r>
      <rPr>
        <vertAlign val="superscript"/>
        <sz val="10"/>
        <color theme="1"/>
        <rFont val="Times New Roman"/>
        <family val="1"/>
      </rPr>
      <t>[8]</t>
    </r>
  </si>
  <si>
    <r>
      <rPr>
        <vertAlign val="superscript"/>
        <sz val="10"/>
        <color theme="1"/>
        <rFont val="Times New Roman"/>
        <family val="1"/>
      </rPr>
      <t>[2]</t>
    </r>
    <r>
      <rPr>
        <sz val="10"/>
        <color theme="1"/>
        <rFont val="Times New Roman"/>
        <family val="1"/>
      </rPr>
      <t xml:space="preserve"> "Hard to Reach" is defined as a customer who meets at least one of the following characteristics: Prefers non-English language, is low income, lives in a mobile home or multifamily dwelling unit, is a renter/tenant, or is Rural.</t>
    </r>
  </si>
  <si>
    <r>
      <rPr>
        <vertAlign val="superscript"/>
        <sz val="10"/>
        <color theme="1"/>
        <rFont val="Times New Roman"/>
        <family val="1"/>
      </rPr>
      <t>[4]</t>
    </r>
    <r>
      <rPr>
        <sz val="10"/>
        <color theme="1"/>
        <rFont val="Times New Roman"/>
        <family val="1"/>
      </rPr>
      <t xml:space="preserve"> Utilized AB617 Communities identified by CARB's Community Air Protection Program (CAPP).</t>
    </r>
  </si>
  <si>
    <r>
      <rPr>
        <vertAlign val="superscript"/>
        <sz val="10"/>
        <color theme="1"/>
        <rFont val="Times New Roman"/>
        <family val="1"/>
      </rPr>
      <t>[5]</t>
    </r>
    <r>
      <rPr>
        <sz val="10"/>
        <color theme="1"/>
        <rFont val="Times New Roman"/>
        <family val="1"/>
      </rPr>
      <t xml:space="preserve"> Utilizing Low-Income Energy Affordability Data (LEAD) Tool to determine average energy burden as a % of income by census tract.  HEB threshold of 6.3% and above is selected based on 2016 Low Income Needs Assessment (LINA).</t>
    </r>
  </si>
  <si>
    <r>
      <rPr>
        <vertAlign val="superscript"/>
        <sz val="10"/>
        <color theme="1"/>
        <rFont val="Times New Roman"/>
        <family val="1"/>
      </rPr>
      <t>[6]</t>
    </r>
    <r>
      <rPr>
        <sz val="10"/>
        <color theme="1"/>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</si>
  <si>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r>
      <rPr>
        <vertAlign val="superscript"/>
        <sz val="10"/>
        <color theme="1"/>
        <rFont val="Times New Roman"/>
        <family val="1"/>
      </rPr>
      <t>[7]</t>
    </r>
    <r>
      <rPr>
        <sz val="10"/>
        <color theme="1"/>
        <rFont val="Times New Roman"/>
        <family val="1"/>
      </rPr>
      <t xml:space="preserve"> Utilizing AR20 data, census tracts with Electric AR20 above 15% is selected.  Threshold based on CPUC 2019 Annual Affordability Report.</t>
    </r>
  </si>
  <si>
    <r>
      <rPr>
        <vertAlign val="superscript"/>
        <sz val="10"/>
        <color theme="1"/>
        <rFont val="Times New Roman"/>
        <family val="1"/>
      </rPr>
      <t>[8]</t>
    </r>
    <r>
      <rPr>
        <sz val="10"/>
        <color theme="1"/>
        <rFont val="Times New Roman"/>
        <family val="1"/>
      </rPr>
      <t xml:space="preserve"> Based on Asthma score in CalEnviroScreen 5.0.</t>
    </r>
  </si>
  <si>
    <r>
      <t>Pilot Plus and Pilot Deep</t>
    </r>
    <r>
      <rPr>
        <b/>
        <vertAlign val="superscript"/>
        <sz val="10"/>
        <color theme="1"/>
        <rFont val="Times New Roman"/>
        <family val="1"/>
      </rPr>
      <t xml:space="preserve"> </t>
    </r>
  </si>
  <si>
    <t xml:space="preserve"># of Households Treated </t>
  </si>
  <si>
    <t xml:space="preserve"># of Households Contacted </t>
  </si>
  <si>
    <t>Rent vs. Own [2]</t>
  </si>
  <si>
    <t xml:space="preserve">   N/A</t>
  </si>
  <si>
    <t>Previous vs. New Participant [3]</t>
  </si>
  <si>
    <t>Previous</t>
  </si>
  <si>
    <t>New Participant</t>
  </si>
  <si>
    <t xml:space="preserve">Hard-to-Reach </t>
  </si>
  <si>
    <t xml:space="preserve">CARB Communities </t>
  </si>
  <si>
    <t xml:space="preserve">Disconnected </t>
  </si>
  <si>
    <t xml:space="preserve">Arrearages </t>
  </si>
  <si>
    <t xml:space="preserve">High Energy Burden </t>
  </si>
  <si>
    <t xml:space="preserve">SEVI </t>
  </si>
  <si>
    <t xml:space="preserve">  N/A [4]</t>
  </si>
  <si>
    <r>
      <rPr>
        <vertAlign val="superscript"/>
        <sz val="10"/>
        <color theme="1"/>
        <rFont val="Times New Roman"/>
        <family val="1"/>
      </rPr>
      <t>[1]</t>
    </r>
    <r>
      <rPr>
        <sz val="10"/>
        <color theme="1"/>
        <rFont val="Times New Roman"/>
        <family val="1"/>
      </rPr>
      <t xml:space="preserve"> Based on entire Program Customer List</t>
    </r>
  </si>
  <si>
    <r>
      <rPr>
        <vertAlign val="superscript"/>
        <sz val="10"/>
        <color theme="1"/>
        <rFont val="Times New Roman"/>
        <family val="1"/>
      </rPr>
      <t>[2]</t>
    </r>
    <r>
      <rPr>
        <sz val="10"/>
        <color theme="1"/>
        <rFont val="Times New Roman"/>
        <family val="1"/>
      </rPr>
      <t xml:space="preserve"> Rent vs Own data provided is missing / added N/A</t>
    </r>
  </si>
  <si>
    <r>
      <rPr>
        <vertAlign val="superscript"/>
        <sz val="10"/>
        <color theme="1"/>
        <rFont val="Times New Roman"/>
        <family val="1"/>
      </rPr>
      <t>[3]</t>
    </r>
    <r>
      <rPr>
        <sz val="10"/>
        <color theme="1"/>
        <rFont val="Times New Roman"/>
        <family val="1"/>
      </rPr>
      <t xml:space="preserve"> Previous (ESA Enrolled / ESA Treated) vs New (Not ESA Enrolled)</t>
    </r>
  </si>
  <si>
    <r>
      <rPr>
        <vertAlign val="superscript"/>
        <sz val="10"/>
        <color theme="1"/>
        <rFont val="Times New Roman"/>
        <family val="1"/>
      </rPr>
      <t>[4]</t>
    </r>
    <r>
      <rPr>
        <sz val="10"/>
        <color theme="1"/>
        <rFont val="Times New Roman"/>
        <family val="1"/>
      </rPr>
      <t xml:space="preserve"> Customer list missing SEVI data</t>
    </r>
  </si>
  <si>
    <t>Building Electrification (SCE Only)</t>
  </si>
  <si>
    <r>
      <t># of Households Eligible</t>
    </r>
    <r>
      <rPr>
        <b/>
        <vertAlign val="superscript"/>
        <sz val="10"/>
        <color theme="1"/>
        <rFont val="Times New Roman"/>
        <family val="1"/>
      </rPr>
      <t xml:space="preserve"> [1]</t>
    </r>
  </si>
  <si>
    <r>
      <t># of Households Contacted</t>
    </r>
    <r>
      <rPr>
        <b/>
        <vertAlign val="superscript"/>
        <sz val="10"/>
        <color theme="1"/>
        <rFont val="Times New Roman"/>
        <family val="1"/>
      </rPr>
      <t xml:space="preserve"> </t>
    </r>
  </si>
  <si>
    <r>
      <t xml:space="preserve">Avg. Energy Savings (kWh) Per Treated Households (Energy Saving and HCS Measures) </t>
    </r>
    <r>
      <rPr>
        <b/>
        <vertAlign val="superscript"/>
        <sz val="10"/>
        <color theme="1"/>
        <rFont val="Times New Roman"/>
        <family val="1"/>
      </rPr>
      <t>[2]</t>
    </r>
  </si>
  <si>
    <r>
      <t xml:space="preserve">
Avg. Energy Savings (kWh) Per Treated Households (Energy Saving Measures only)</t>
    </r>
    <r>
      <rPr>
        <b/>
        <vertAlign val="superscript"/>
        <sz val="10"/>
        <color theme="1"/>
        <rFont val="Times New Roman"/>
        <family val="1"/>
      </rPr>
      <t>[2]</t>
    </r>
  </si>
  <si>
    <t xml:space="preserve">
Avg. Energy Savings  (Therms) Per Treated Households (Energy Saving Measures only)</t>
  </si>
  <si>
    <r>
      <rPr>
        <vertAlign val="superscript"/>
        <sz val="10"/>
        <color theme="1"/>
        <rFont val="Times New Roman"/>
        <family val="1"/>
      </rPr>
      <t>[1]</t>
    </r>
    <r>
      <rPr>
        <sz val="10"/>
        <color theme="1"/>
        <rFont val="Times New Roman"/>
        <family val="1"/>
      </rPr>
      <t xml:space="preserve"> Eligible households not applicable to BE Pilot.</t>
    </r>
  </si>
  <si>
    <r>
      <rPr>
        <vertAlign val="superscript"/>
        <sz val="10"/>
        <color theme="1"/>
        <rFont val="Times New Roman"/>
        <family val="1"/>
      </rPr>
      <t xml:space="preserve">[2] </t>
    </r>
    <r>
      <rPr>
        <sz val="10"/>
        <color theme="1"/>
        <rFont val="Times New Roman"/>
        <family val="1"/>
      </rPr>
      <t>The kWh Savings are based on the Claimable Savings from ESA Table 2C.</t>
    </r>
  </si>
  <si>
    <r>
      <rPr>
        <b/>
        <sz val="10"/>
        <color theme="1"/>
        <rFont val="Times New Roman"/>
        <family val="1"/>
      </rPr>
      <t>NOTE:</t>
    </r>
    <r>
      <rPr>
        <sz val="10"/>
        <color theme="1"/>
        <rFont val="Times New Roman"/>
        <family val="1"/>
      </rPr>
      <t xml:space="preserve"> Any required corrections/adjustments are reported herein and supersede results reported in prior months and may reflect YTD adjustments.</t>
    </r>
  </si>
  <si>
    <t>Energy Savings Assistance Program Table 8 - Clean Energy Referral, Leveraging, and Coordination</t>
  </si>
  <si>
    <t>Outbound</t>
  </si>
  <si>
    <t>Collaboration</t>
  </si>
  <si>
    <t>Inbound</t>
  </si>
  <si>
    <t>Partner</t>
  </si>
  <si>
    <t>Brief Description of Effort</t>
  </si>
  <si>
    <r>
      <t xml:space="preserve"># of Referral </t>
    </r>
    <r>
      <rPr>
        <b/>
        <vertAlign val="superscript"/>
        <sz val="10"/>
        <rFont val="Times New Roman"/>
        <family val="1"/>
      </rPr>
      <t>[1]</t>
    </r>
  </si>
  <si>
    <r>
      <t xml:space="preserve"># of Leveraging </t>
    </r>
    <r>
      <rPr>
        <b/>
        <vertAlign val="superscript"/>
        <sz val="10"/>
        <rFont val="Times New Roman"/>
        <family val="1"/>
      </rPr>
      <t>[2]</t>
    </r>
  </si>
  <si>
    <r>
      <t xml:space="preserve"># of Coordination Efforts </t>
    </r>
    <r>
      <rPr>
        <b/>
        <vertAlign val="superscript"/>
        <sz val="10"/>
        <rFont val="Times New Roman"/>
        <family val="1"/>
      </rPr>
      <t>[3]</t>
    </r>
  </si>
  <si>
    <r>
      <t># of Leads</t>
    </r>
    <r>
      <rPr>
        <b/>
        <vertAlign val="superscript"/>
        <sz val="10"/>
        <rFont val="Times New Roman"/>
        <family val="1"/>
      </rPr>
      <t xml:space="preserve"> [4]</t>
    </r>
  </si>
  <si>
    <r>
      <t># of Enrollments</t>
    </r>
    <r>
      <rPr>
        <b/>
        <vertAlign val="superscript"/>
        <sz val="10"/>
        <rFont val="Times New Roman"/>
        <family val="1"/>
      </rPr>
      <t xml:space="preserve"> [5]</t>
    </r>
  </si>
  <si>
    <r>
      <rPr>
        <sz val="10"/>
        <color rgb="FF000000"/>
        <rFont val="Times New Roman"/>
        <family val="1"/>
      </rPr>
      <t>Single-Family Affordable Solar Homes (SASH)</t>
    </r>
    <r>
      <rPr>
        <vertAlign val="superscript"/>
        <sz val="10"/>
        <color rgb="FF000000"/>
        <rFont val="Times New Roman"/>
        <family val="1"/>
      </rPr>
      <t>[9] [10]</t>
    </r>
  </si>
  <si>
    <t>Provides qualified low-income homeowners fixed, up front, capacity-based incentives to help offset the upfront cost of a solar electric system.</t>
  </si>
  <si>
    <t>Multifamily Affordable Solar Housing (MASH)</t>
  </si>
  <si>
    <t>Provides solar incentives on qualifying affordable housing multifamily dwellings.  MASH is the low-income, multifamily component within the California Solar Initiative program.</t>
  </si>
  <si>
    <r>
      <t xml:space="preserve">Medical Baseline (MBL) </t>
    </r>
    <r>
      <rPr>
        <sz val="8"/>
        <rFont val="Times New Roman"/>
        <family val="1"/>
      </rPr>
      <t>[11]</t>
    </r>
  </si>
  <si>
    <t>Provides eligible enrolled customers with an additional 16.5 kilowatt-hours (kWh) of electricity per day. Provided at the lowest baseline rate, this program helps offset the cost of operating the necessary medical equipment.</t>
  </si>
  <si>
    <t>CARE/FERA Income Verification</t>
  </si>
  <si>
    <t>Number of ESA Main enrollments with their income having been verified by ESA program that had the rate CARE/FERA identified and show no indication of previous PEV.</t>
  </si>
  <si>
    <t>CARE High Usage</t>
  </si>
  <si>
    <t>Customers whose usage was identified as exceeding 400% to 600% (or more) above the baseline.</t>
  </si>
  <si>
    <t xml:space="preserve">Cool Center Informational Exchange </t>
  </si>
  <si>
    <t xml:space="preserve">SCE provides information to respective counties' cool centers within the SCE service territory about all of the low-income programs and services that are available. </t>
  </si>
  <si>
    <r>
      <t xml:space="preserve">Demand Response - Summer Discount Plan (SDP) </t>
    </r>
    <r>
      <rPr>
        <vertAlign val="superscript"/>
        <sz val="10"/>
        <rFont val="Times New Roman"/>
        <family val="1"/>
      </rPr>
      <t>[7]</t>
    </r>
  </si>
  <si>
    <t>Residential and non-residential customers participate by allowing SCE to shut down their A/C for up to 6 hours a day during “Energy Events” called during periods of  high electricity demand, or emergencies.  SCE will supply and install a load control device on your home or central-A/C unit to remotely shut it off during energy events.</t>
  </si>
  <si>
    <r>
      <t xml:space="preserve">Demand Response - Smart Energy Program (SEP) </t>
    </r>
    <r>
      <rPr>
        <vertAlign val="superscript"/>
        <sz val="10"/>
        <rFont val="Times New Roman"/>
        <family val="1"/>
      </rPr>
      <t>[7]</t>
    </r>
  </si>
  <si>
    <t xml:space="preserve">Eligible residential customers who own a qualifying Wi-Fi enabled smart thermostat may enroll. During an "energy event", SCE will notify the smart thermostat provider to temporarily adjust the temperature setting on the thermostat up to four degrees to limit A/C usage.  Participating customers may qualify for a one-time $75 incentive for enrolling and earn up to $40 annually for participating between June 1 through September 30. </t>
  </si>
  <si>
    <t>Tribal Activity</t>
  </si>
  <si>
    <t xml:space="preserve">SCE collaborated with Tribal leaders, offering $13K mini grants aimed at providing training on SCE’s income-qualified programs.  The objective was to empower Tribal leaders to act as intermediaries within their communities, disseminating information about these programs to increase Tribal enrollments and installations. In addition, the SCE Tribal team engages daily with 13 federally recognized tribes to promote SCE products and services. </t>
  </si>
  <si>
    <r>
      <t>Other Utilities</t>
    </r>
    <r>
      <rPr>
        <vertAlign val="superscript"/>
        <sz val="10"/>
        <rFont val="Times New Roman"/>
        <family val="1"/>
      </rPr>
      <t xml:space="preserve"> [6]</t>
    </r>
  </si>
  <si>
    <t>Southwest Gas</t>
  </si>
  <si>
    <t xml:space="preserve">SoCalGas </t>
  </si>
  <si>
    <t>PG&amp;E</t>
  </si>
  <si>
    <r>
      <t xml:space="preserve">MFWB </t>
    </r>
    <r>
      <rPr>
        <vertAlign val="superscript"/>
        <sz val="10"/>
        <rFont val="Times New Roman"/>
        <family val="1"/>
      </rPr>
      <t>[8]</t>
    </r>
  </si>
  <si>
    <t>Coordination with RHA (SDG&amp;E's Implementer) for the Southern MFWB program</t>
  </si>
  <si>
    <t>ESA Whole Home to ESA Main</t>
  </si>
  <si>
    <t xml:space="preserve">Number of Homes Enrolled in ESA Core as a result of being referred by ESA Whole Home due to home not being able to meet minimum 5% for ESA Whole Home participation. </t>
  </si>
  <si>
    <r>
      <rPr>
        <vertAlign val="superscript"/>
        <sz val="10"/>
        <rFont val="Times New Roman"/>
        <family val="1"/>
      </rPr>
      <t>[1]</t>
    </r>
    <r>
      <rPr>
        <sz val="10"/>
        <rFont val="Times New Roman"/>
        <family val="1"/>
      </rPr>
      <t xml:space="preserve"> Number of outbound referrals being given to the Partner.</t>
    </r>
  </si>
  <si>
    <r>
      <rPr>
        <vertAlign val="superscript"/>
        <sz val="10"/>
        <rFont val="Times New Roman"/>
        <family val="1"/>
      </rPr>
      <t>[2]</t>
    </r>
    <r>
      <rPr>
        <sz val="10"/>
        <rFont val="Times New Roman"/>
        <family val="1"/>
      </rPr>
      <t xml:space="preserve"> Number of activities that involve the sharing of resources to jointly support program delivery or administration. (Example:  Sharing of Lead Lists, Cost Splitting, etc.).</t>
    </r>
  </si>
  <si>
    <r>
      <rPr>
        <vertAlign val="superscript"/>
        <sz val="10"/>
        <rFont val="Times New Roman"/>
        <family val="1"/>
      </rPr>
      <t>[3]</t>
    </r>
    <r>
      <rPr>
        <sz val="10"/>
        <rFont val="Times New Roman"/>
        <family val="1"/>
      </rPr>
      <t xml:space="preserve"> Number of unique activities related to program communication (marketing), collaboration of events, and alignment of activities (outreach events, tradeshows, etc.) to support program awareness and delivery. Unique marketing activities are different types of activities, not the total sum of the correspondences.  Events are unique event counts, not the total sum of event days.</t>
    </r>
  </si>
  <si>
    <r>
      <rPr>
        <vertAlign val="superscript"/>
        <sz val="10"/>
        <rFont val="Times New Roman"/>
        <family val="1"/>
      </rPr>
      <t xml:space="preserve">[4] </t>
    </r>
    <r>
      <rPr>
        <sz val="10"/>
        <rFont val="Times New Roman"/>
        <family val="1"/>
      </rPr>
      <t>Number of inbound Leads or Referrals from the Partner.</t>
    </r>
  </si>
  <si>
    <r>
      <rPr>
        <vertAlign val="superscript"/>
        <sz val="10"/>
        <rFont val="Times New Roman"/>
        <family val="1"/>
      </rPr>
      <t>[5]</t>
    </r>
    <r>
      <rPr>
        <sz val="10"/>
        <rFont val="Times New Roman"/>
        <family val="1"/>
      </rPr>
      <t xml:space="preserve"> Number of enrollments that results from the Leads or Referrals supplied by the Partner.</t>
    </r>
  </si>
  <si>
    <r>
      <rPr>
        <vertAlign val="superscript"/>
        <sz val="10"/>
        <rFont val="Times New Roman"/>
        <family val="1"/>
      </rPr>
      <t>[6]</t>
    </r>
    <r>
      <rPr>
        <sz val="10"/>
        <rFont val="Times New Roman"/>
        <family val="1"/>
      </rPr>
      <t xml:space="preserve"> Utility Territorial Overlap; Referrals being exchanged between the utilities.</t>
    </r>
  </si>
  <si>
    <r>
      <rPr>
        <vertAlign val="superscript"/>
        <sz val="10"/>
        <rFont val="Times New Roman"/>
        <family val="1"/>
      </rPr>
      <t>[7]</t>
    </r>
    <r>
      <rPr>
        <sz val="10"/>
        <rFont val="Times New Roman"/>
        <family val="1"/>
      </rPr>
      <t xml:space="preserve"> YTD number of customers that enrolled in the program within 120-days of their ESA in-home visitation in which they received Energy Education.</t>
    </r>
  </si>
  <si>
    <r>
      <rPr>
        <vertAlign val="superscript"/>
        <sz val="10"/>
        <rFont val="Times New Roman"/>
        <family val="1"/>
      </rPr>
      <t>[8]</t>
    </r>
    <r>
      <rPr>
        <sz val="10"/>
        <rFont val="Times New Roman"/>
        <family val="1"/>
      </rPr>
      <t xml:space="preserve"> Number of referrals being supplied to SDG&amp;E by SCE and the number of Enrollments being completed on behalf of SCE by MFWB.</t>
    </r>
  </si>
  <si>
    <r>
      <rPr>
        <vertAlign val="superscript"/>
        <sz val="10"/>
        <rFont val="Times New Roman"/>
        <family val="1"/>
      </rPr>
      <t xml:space="preserve">[9] </t>
    </r>
    <r>
      <rPr>
        <sz val="10"/>
        <rFont val="Times New Roman"/>
        <family val="1"/>
      </rPr>
      <t>D.16-11-022, OP 84: "Starting January 1, 2017, Pacific Gas and Electric Company, Southern California Edison Company, and San Diego Gas &amp; Electric Company shall provide the Singlefamily Affordable Solar Homes Program Administrator, current GRID Alternatives, with a monthly list of owner occupied singlefamily households that have completed the Energy Savings Assistance (ESA) Program requirements of the California Alternate Rates for Energy (CARE) Program high usage process."</t>
    </r>
  </si>
  <si>
    <r>
      <t>[10]</t>
    </r>
    <r>
      <rPr>
        <sz val="10"/>
        <rFont val="Times New Roman"/>
        <family val="1"/>
      </rPr>
      <t xml:space="preserve"> Enrollments previously calculated as leads successfully imported to ESA systems.  Updated to reflect current calculation based on number of imported and enrolled customers.</t>
    </r>
  </si>
  <si>
    <r>
      <t xml:space="preserve">[11] </t>
    </r>
    <r>
      <rPr>
        <sz val="10"/>
        <rFont val="Times New Roman"/>
        <family val="1"/>
      </rPr>
      <t>Number of Leads may be less than previously reported depending on the customers account status at the time the data is provided</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</si>
  <si>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</si>
  <si>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- 9 Tribal Outreach</t>
  </si>
  <si>
    <t>OUTREACH STATUS</t>
  </si>
  <si>
    <t>Quantity (Includes CARE, FERA, and ESA)</t>
  </si>
  <si>
    <t xml:space="preserve">List of Participating Tribes </t>
  </si>
  <si>
    <t>Tribes completed ESA Meet &amp; Confer</t>
  </si>
  <si>
    <t xml:space="preserve">Bishop Paiute </t>
  </si>
  <si>
    <t>Tribes requested outreach materials or applications</t>
  </si>
  <si>
    <t>Morongo, Chemehuevi, Soboba, Tule River, Bridgeport, Benton, Agua Caliente</t>
  </si>
  <si>
    <t>Tribes who have not accepted offer to Meet and Confer</t>
  </si>
  <si>
    <t>Non-Federally Recognized Tribes who participated in Meet &amp; Confer</t>
  </si>
  <si>
    <t xml:space="preserve">Tribes and Housing Authority sites involved in Focused Project/ESA </t>
  </si>
  <si>
    <t>Partnership offer on Tribal Lands</t>
  </si>
  <si>
    <t>Housing Authority and Tribal Temporary Assistance for Needy Families (TANF) office  who received outreach (this includes email, U.S. mail, and/or phone calls)</t>
  </si>
  <si>
    <t>Morongo, Soboba</t>
  </si>
  <si>
    <t>Housing Authority and TANF offices who participated in Meet and Confer</t>
  </si>
  <si>
    <t>Energy Savings Assistance Program Table 10 - Contractor Advanced Funding and Repayment</t>
  </si>
  <si>
    <t>A</t>
  </si>
  <si>
    <t>B</t>
  </si>
  <si>
    <t>C</t>
  </si>
  <si>
    <t>D</t>
  </si>
  <si>
    <t>C + D = E</t>
  </si>
  <si>
    <t>B - E = F</t>
  </si>
  <si>
    <t>Year</t>
  </si>
  <si>
    <t>Total Advanced Amount</t>
  </si>
  <si>
    <r>
      <t xml:space="preserve">Expected Monthly Collection </t>
    </r>
    <r>
      <rPr>
        <b/>
        <vertAlign val="superscript"/>
        <sz val="10"/>
        <rFont val="Times New Roman"/>
        <family val="1"/>
      </rPr>
      <t>[1]</t>
    </r>
  </si>
  <si>
    <r>
      <t xml:space="preserve">Total Contractor Invoices Applied for the Month </t>
    </r>
    <r>
      <rPr>
        <b/>
        <vertAlign val="superscript"/>
        <sz val="10"/>
        <rFont val="Times New Roman"/>
        <family val="1"/>
      </rPr>
      <t>[2]</t>
    </r>
  </si>
  <si>
    <r>
      <t xml:space="preserve">Total Electronic Payments Applied for the Month </t>
    </r>
    <r>
      <rPr>
        <b/>
        <vertAlign val="superscript"/>
        <sz val="10"/>
        <rFont val="Times New Roman"/>
        <family val="1"/>
      </rPr>
      <t>[3]</t>
    </r>
  </si>
  <si>
    <t>Total Payments Received for the Month</t>
  </si>
  <si>
    <r>
      <t xml:space="preserve">Total Advances Outstanding for the Month </t>
    </r>
    <r>
      <rPr>
        <b/>
        <vertAlign val="superscript"/>
        <sz val="10"/>
        <rFont val="Times New Roman"/>
        <family val="1"/>
      </rPr>
      <t>[4]</t>
    </r>
  </si>
  <si>
    <r>
      <rPr>
        <vertAlign val="superscript"/>
        <sz val="10"/>
        <color theme="1"/>
        <rFont val="Times New Roman"/>
        <family val="1"/>
      </rPr>
      <t>[1]</t>
    </r>
    <r>
      <rPr>
        <sz val="10"/>
        <color theme="1"/>
        <rFont val="Times New Roman"/>
        <family val="1"/>
      </rPr>
      <t xml:space="preserve"> The amount of repayments expected to be collected each month, calculated by dividing the total Advance Payment into 28 monthly installments. The first repayment is due on September 3, 2024, with subsequent repayments due on the first business day of each month. The Prime Contractor must repay the full Advance Payment by December 1, 2026.</t>
    </r>
  </si>
  <si>
    <r>
      <rPr>
        <vertAlign val="superscript"/>
        <sz val="10"/>
        <color theme="1"/>
        <rFont val="Times New Roman"/>
        <family val="1"/>
      </rPr>
      <t>[2]</t>
    </r>
    <r>
      <rPr>
        <sz val="10"/>
        <color theme="1"/>
        <rFont val="Times New Roman"/>
        <family val="1"/>
      </rPr>
      <t xml:space="preserve"> Prime Contractor may fulfill its Repayment Obligation by invoice reduction, allowing SCE to withhold payments due for an outstanding invoice. SCE will credit the Repayment Obligation amount to reduce the unpaid balance of the Advance Payment and pay the remaining invoice amount to Prime Contractor.</t>
    </r>
  </si>
  <si>
    <r>
      <rPr>
        <vertAlign val="superscript"/>
        <sz val="10"/>
        <color theme="1"/>
        <rFont val="Times New Roman"/>
        <family val="1"/>
      </rPr>
      <t>[3]</t>
    </r>
    <r>
      <rPr>
        <sz val="10"/>
        <color theme="1"/>
        <rFont val="Times New Roman"/>
        <family val="1"/>
      </rPr>
      <t xml:space="preserve"> Prime Contractor may fulfill its Repayment Obligation through electronic payments, such as via Automated Clearing House (ACH) or wire.</t>
    </r>
  </si>
  <si>
    <r>
      <rPr>
        <vertAlign val="superscript"/>
        <sz val="10"/>
        <color rgb="FF000000"/>
        <rFont val="Times New Roman"/>
        <family val="1"/>
      </rPr>
      <t>[4]</t>
    </r>
    <r>
      <rPr>
        <sz val="10"/>
        <color rgb="FF000000"/>
        <rFont val="Times New Roman"/>
        <family val="1"/>
      </rPr>
      <t xml:space="preserve"> SCE will track payments, outstanding balances, and the remaining balance of the Advanced Payment on a monthly basis. </t>
    </r>
  </si>
  <si>
    <r>
      <rPr>
        <b/>
        <sz val="10"/>
        <color theme="1"/>
        <rFont val="Times New Roman"/>
        <family val="1"/>
      </rPr>
      <t xml:space="preserve">NOTE: </t>
    </r>
    <r>
      <rPr>
        <sz val="10"/>
        <color theme="1"/>
        <rFont val="Times New Roman"/>
        <family val="1"/>
      </rPr>
      <t xml:space="preserve">Any required corrections/adjustments are reported herein and supersede results reported in prior months and may reflect YTD adjustments. </t>
    </r>
  </si>
  <si>
    <t>CARE Program Table 1 - Program Expenses</t>
  </si>
  <si>
    <r>
      <t>Authorized Budget</t>
    </r>
    <r>
      <rPr>
        <b/>
        <vertAlign val="superscript"/>
        <sz val="10"/>
        <rFont val="Times New Roman"/>
        <family val="1"/>
      </rPr>
      <t xml:space="preserve"> [1]</t>
    </r>
  </si>
  <si>
    <t>CARE Program:</t>
  </si>
  <si>
    <t>Outreach</t>
  </si>
  <si>
    <t>Processing / Certification Re-certification</t>
  </si>
  <si>
    <t xml:space="preserve">Post Enrollment Verification </t>
  </si>
  <si>
    <t>IT Programming</t>
  </si>
  <si>
    <t>CHANGES Program</t>
  </si>
  <si>
    <t>Measurement and Evaluation</t>
  </si>
  <si>
    <t>SUBTOTAL MANAGEMENT COSTS</t>
  </si>
  <si>
    <t>CARE Rate Discount</t>
  </si>
  <si>
    <t>TOTAL PROGRAM COSTS &amp; CUSTOMER DISCOUNTS</t>
  </si>
  <si>
    <t>Other CARE Rate Benefits</t>
  </si>
  <si>
    <t xml:space="preserve"> - DWR Bond Charge Exemption</t>
  </si>
  <si>
    <t xml:space="preserve">                                                                                      </t>
  </si>
  <si>
    <t xml:space="preserve"> - CARE Surcharge Exemption</t>
  </si>
  <si>
    <t xml:space="preserve"> - kWh Surcharge Exemption</t>
  </si>
  <si>
    <t xml:space="preserve"> - Vehicle Grid Integration Exemption</t>
  </si>
  <si>
    <t xml:space="preserve">Total Other CARE Rate Benefits </t>
  </si>
  <si>
    <t>[1] See AL-4536 for 2026 Authorized.</t>
  </si>
  <si>
    <t>CARE Program Table 2 - Enrollment, Recertification, &amp; Attrition</t>
  </si>
  <si>
    <t>New Enrollment</t>
  </si>
  <si>
    <r>
      <t xml:space="preserve">Recertification </t>
    </r>
    <r>
      <rPr>
        <b/>
        <vertAlign val="superscript"/>
        <sz val="10"/>
        <rFont val="Times New Roman"/>
        <family val="1"/>
      </rPr>
      <t>[7] </t>
    </r>
  </si>
  <si>
    <t>Attrition (Drop Offs)</t>
  </si>
  <si>
    <t>Enrollment</t>
  </si>
  <si>
    <t>Total 
CARE 
Participants</t>
  </si>
  <si>
    <r>
      <t xml:space="preserve">Estimated CARE Eligible </t>
    </r>
    <r>
      <rPr>
        <b/>
        <vertAlign val="superscript"/>
        <sz val="10"/>
        <color rgb="FF000000"/>
        <rFont val="Times New Roman"/>
        <family val="1"/>
      </rPr>
      <t>[6]</t>
    </r>
  </si>
  <si>
    <t>Enrollment 
Rate %
(W/X)</t>
  </si>
  <si>
    <t>Total Residential Accounts</t>
  </si>
  <si>
    <t>Automatic Enrollment</t>
  </si>
  <si>
    <t>Self-Certification (Income or Categorical)</t>
  </si>
  <si>
    <t>Total New Enrollment
(E+J)</t>
  </si>
  <si>
    <t>Scheduled</t>
  </si>
  <si>
    <t>Non-Scheduled</t>
  </si>
  <si>
    <t>Automatic</t>
  </si>
  <si>
    <t>Total 
Recertification
(L+M+N)</t>
  </si>
  <si>
    <r>
      <t xml:space="preserve">No Response </t>
    </r>
    <r>
      <rPr>
        <b/>
        <vertAlign val="superscript"/>
        <sz val="10"/>
        <rFont val="Times New Roman"/>
        <family val="1"/>
      </rPr>
      <t>[4]</t>
    </r>
  </si>
  <si>
    <t>Failed 
PEV</t>
  </si>
  <si>
    <t xml:space="preserve">Failed Recertification </t>
  </si>
  <si>
    <r>
      <t xml:space="preserve">Other </t>
    </r>
    <r>
      <rPr>
        <b/>
        <vertAlign val="superscript"/>
        <sz val="10"/>
        <color rgb="FF000000"/>
        <rFont val="Times New Roman"/>
        <family val="1"/>
      </rPr>
      <t>[5]</t>
    </r>
    <r>
      <rPr>
        <b/>
        <sz val="10"/>
        <color rgb="FF000000"/>
        <rFont val="Times New Roman"/>
        <family val="1"/>
      </rPr>
      <t xml:space="preserve"> </t>
    </r>
  </si>
  <si>
    <t>Total
Attrition
(P+Q+R+S)</t>
  </si>
  <si>
    <t>Gross
(K+O)</t>
  </si>
  <si>
    <t>Net Adjusted
(K-T)</t>
  </si>
  <si>
    <r>
      <t>Inter-Utility</t>
    </r>
    <r>
      <rPr>
        <b/>
        <vertAlign val="superscript"/>
        <sz val="10"/>
        <rFont val="Times New Roman"/>
        <family val="1"/>
      </rPr>
      <t>[1]</t>
    </r>
  </si>
  <si>
    <r>
      <t>Intra-Utility</t>
    </r>
    <r>
      <rPr>
        <b/>
        <vertAlign val="superscript"/>
        <sz val="10"/>
        <rFont val="Times New Roman"/>
        <family val="1"/>
      </rPr>
      <t>[2]</t>
    </r>
  </si>
  <si>
    <r>
      <t xml:space="preserve">Leveraging </t>
    </r>
    <r>
      <rPr>
        <b/>
        <vertAlign val="superscript"/>
        <sz val="10"/>
        <rFont val="Times New Roman"/>
        <family val="1"/>
      </rPr>
      <t>[3]</t>
    </r>
  </si>
  <si>
    <t>Combined
(B+C+D)</t>
  </si>
  <si>
    <t>Online</t>
  </si>
  <si>
    <t>Paper</t>
  </si>
  <si>
    <t>Phone</t>
  </si>
  <si>
    <t>Capitation</t>
  </si>
  <si>
    <t>Combined (F+G+H+I)</t>
  </si>
  <si>
    <t>YTD Total</t>
  </si>
  <si>
    <r>
      <t>[1]</t>
    </r>
    <r>
      <rPr>
        <sz val="10"/>
        <rFont val="Times New Roman"/>
        <family val="1"/>
      </rPr>
      <t xml:space="preserve"> Enrollments via data sharing between the IOUs.</t>
    </r>
  </si>
  <si>
    <r>
      <t>[2]</t>
    </r>
    <r>
      <rPr>
        <sz val="10"/>
        <rFont val="Times New Roman"/>
        <family val="1"/>
      </rPr>
      <t xml:space="preserve"> Enrollments via data sharing between departments and/or programs within the utility.</t>
    </r>
  </si>
  <si>
    <r>
      <rPr>
        <vertAlign val="superscript"/>
        <sz val="10"/>
        <color rgb="FF000000"/>
        <rFont val="Times New Roman"/>
        <family val="1"/>
      </rPr>
      <t>[3]</t>
    </r>
    <r>
      <rPr>
        <sz val="10"/>
        <color rgb="FF000000"/>
        <rFont val="Times New Roman"/>
        <family val="1"/>
      </rPr>
      <t xml:space="preserve"> Enrollments via data sharing with programs outside the IOU that serve low-income customers.</t>
    </r>
  </si>
  <si>
    <r>
      <t xml:space="preserve">[4] </t>
    </r>
    <r>
      <rPr>
        <sz val="10"/>
        <rFont val="Times New Roman"/>
        <family val="1"/>
      </rPr>
      <t>No response includes no response to both Recertification and Verification.</t>
    </r>
  </si>
  <si>
    <r>
      <rPr>
        <vertAlign val="superscript"/>
        <sz val="10"/>
        <rFont val="Times New Roman"/>
        <family val="1"/>
      </rPr>
      <t xml:space="preserve">[5] </t>
    </r>
    <r>
      <rPr>
        <sz val="10"/>
        <rFont val="Times New Roman"/>
        <family val="1"/>
      </rPr>
      <t>Includes customers who requested to be removed, deceased, and customers who moved out.</t>
    </r>
  </si>
  <si>
    <r>
      <rPr>
        <vertAlign val="superscript"/>
        <sz val="10"/>
        <color rgb="FF000000"/>
        <rFont val="Times New Roman"/>
        <family val="1"/>
      </rPr>
      <t>[6] </t>
    </r>
    <r>
      <rPr>
        <sz val="10"/>
        <color rgb="FF000000"/>
        <rFont val="Times New Roman"/>
        <family val="1"/>
      </rPr>
      <t>Based on the Annual Estimates of CARE and FERA Eligible Customers and Related Information filed on April 8, 2026.</t>
    </r>
  </si>
  <si>
    <t>CARE Program Table 3A - Post-Enrollment Verification Results (Model)</t>
  </si>
  <si>
    <t>Total CARE Households Enrolled</t>
  </si>
  <si>
    <r>
      <t>Households Requested to Verify</t>
    </r>
    <r>
      <rPr>
        <b/>
        <vertAlign val="superscript"/>
        <sz val="10"/>
        <rFont val="Times New Roman"/>
        <family val="1"/>
      </rPr>
      <t>[3]</t>
    </r>
  </si>
  <si>
    <t>% of CARE Enrolled Requested to Verify Total</t>
  </si>
  <si>
    <t>CARE  Households De-enrolled (Due to no response)</t>
  </si>
  <si>
    <r>
      <t>CARE Households De-enrolled (Verified as Ineligible)</t>
    </r>
    <r>
      <rPr>
        <b/>
        <vertAlign val="superscript"/>
        <sz val="10"/>
        <rFont val="Times New Roman"/>
        <family val="1"/>
      </rPr>
      <t>[1]</t>
    </r>
  </si>
  <si>
    <r>
      <t>Total Households De-enrolled</t>
    </r>
    <r>
      <rPr>
        <b/>
        <vertAlign val="superscript"/>
        <sz val="10"/>
        <rFont val="Times New Roman"/>
        <family val="1"/>
      </rPr>
      <t>[2]</t>
    </r>
  </si>
  <si>
    <t>% De-enrolled through Post Enrollment Verification</t>
  </si>
  <si>
    <t>% of Total CARE Households De-enrolled</t>
  </si>
  <si>
    <r>
      <t>[1]</t>
    </r>
    <r>
      <rPr>
        <sz val="10"/>
        <rFont val="Times New Roman"/>
        <family val="1"/>
      </rPr>
      <t xml:space="preserve"> Includes customers verified as over income or who requested to be de-enrolled.</t>
    </r>
  </si>
  <si>
    <r>
      <t>[2]</t>
    </r>
    <r>
      <rPr>
        <sz val="10"/>
        <rFont val="Times New Roman"/>
        <family val="1"/>
      </rPr>
      <t xml:space="preserve"> Verification results are tied to the month initiated.  The process allows customers 90 days to respond to the verification request.  Results may be pending due to the time permitted for a participant to respond.</t>
    </r>
  </si>
  <si>
    <r>
      <t>[3]</t>
    </r>
    <r>
      <rPr>
        <sz val="10"/>
        <rFont val="Times New Roman"/>
        <family val="1"/>
      </rPr>
      <t xml:space="preserve"> D.19-07-015 established a permanent set of emergency disaster customer protection measures that the utilities are mandated to implement in the event of a declared emergency.  In response to the mandated customer protections, SCE has implemented a CARE post-enrollment verification (PEV) freeze to low-income customers impacted by the California emergencies / events for a period of one year commencing from the date the Governor of California issued an emergency proclamation due to a disaster.  Applicable to April 2023 reporting and beyond. Number of requests updated to exclude customers exempted due to emergency disaster protections.</t>
    </r>
  </si>
  <si>
    <t>CARE Program Table 3B Post-Enrollment Verification Results (Electric only High Usage)</t>
  </si>
  <si>
    <r>
      <t>[1]</t>
    </r>
    <r>
      <rPr>
        <sz val="10"/>
        <rFont val="Times New Roman"/>
        <family val="1"/>
      </rPr>
      <t xml:space="preserve"> Includes customers verified as over income, who requested to be de-enrolled, did not reduce usage, or did not agree to be weatherized.</t>
    </r>
  </si>
  <si>
    <r>
      <t>[2]</t>
    </r>
    <r>
      <rPr>
        <sz val="10"/>
        <rFont val="Times New Roman"/>
        <family val="1"/>
      </rPr>
      <t xml:space="preserve"> Verification results are tied to the month initiated.  The process allows customers 45 days to respond to the verification request.  Results may be pending due to the time permitted for a participant to respond.</t>
    </r>
  </si>
  <si>
    <r>
      <t xml:space="preserve">NOTE: </t>
    </r>
    <r>
      <rPr>
        <sz val="10"/>
        <rFont val="Times New Roman"/>
        <family val="1"/>
      </rPr>
      <t>Any required corrections/adjustments are reported herein and supersede results reported in prior months and may reflect YTD adjustments.</t>
    </r>
  </si>
  <si>
    <t>CARE Program Table 4 - Enrollment by County</t>
  </si>
  <si>
    <r>
      <rPr>
        <b/>
        <sz val="10"/>
        <color rgb="FF000000"/>
        <rFont val="Times New Roman"/>
        <family val="1"/>
      </rPr>
      <t>Estimated Eligible Households</t>
    </r>
    <r>
      <rPr>
        <b/>
        <vertAlign val="superscript"/>
        <sz val="10"/>
        <color rgb="FF000000"/>
        <rFont val="Times New Roman"/>
        <family val="1"/>
      </rPr>
      <t>[1]</t>
    </r>
  </si>
  <si>
    <r>
      <t>Total Households Enrolled</t>
    </r>
    <r>
      <rPr>
        <b/>
        <vertAlign val="superscript"/>
        <sz val="10"/>
        <rFont val="Times New Roman"/>
        <family val="1"/>
      </rPr>
      <t>[2]</t>
    </r>
  </si>
  <si>
    <t>Enrollment Rate</t>
  </si>
  <si>
    <t xml:space="preserve">Rural </t>
  </si>
  <si>
    <r>
      <rPr>
        <vertAlign val="superscript"/>
        <sz val="10"/>
        <rFont val="Times New Roman"/>
        <family val="1"/>
      </rPr>
      <t>[1]</t>
    </r>
    <r>
      <rPr>
        <sz val="10"/>
        <rFont val="Times New Roman"/>
        <family val="1"/>
      </rPr>
      <t xml:space="preserve"> Based on the Annual Estimates of CARE and FERA Eligible Customers and Related Information filed on April 8, 2026.</t>
    </r>
  </si>
  <si>
    <r>
      <t>[2]</t>
    </r>
    <r>
      <rPr>
        <sz val="10"/>
        <rFont val="Times New Roman"/>
        <family val="1"/>
      </rPr>
      <t xml:space="preserve"> Total Households Enrolled includes submeter tenants.</t>
    </r>
  </si>
  <si>
    <t>CARE Program Table 5 - Recertification Results</t>
  </si>
  <si>
    <t>Total CARE Households</t>
  </si>
  <si>
    <r>
      <t xml:space="preserve">Households Requested to Recertify  </t>
    </r>
    <r>
      <rPr>
        <b/>
        <vertAlign val="superscript"/>
        <sz val="10"/>
        <rFont val="Times New Roman"/>
        <family val="1"/>
      </rPr>
      <t>[1][2][5]</t>
    </r>
  </si>
  <si>
    <t>% of Households Total
 (C/B)</t>
  </si>
  <si>
    <t>Households Recertified</t>
  </si>
  <si>
    <r>
      <t xml:space="preserve">Households   De-enrolled </t>
    </r>
    <r>
      <rPr>
        <b/>
        <vertAlign val="superscript"/>
        <sz val="10"/>
        <rFont val="Times New Roman"/>
        <family val="1"/>
      </rPr>
      <t>[3]</t>
    </r>
  </si>
  <si>
    <r>
      <t>Recertification Rate %</t>
    </r>
    <r>
      <rPr>
        <b/>
        <vertAlign val="superscript"/>
        <sz val="10"/>
        <rFont val="Times New Roman"/>
        <family val="1"/>
      </rPr>
      <t xml:space="preserve"> [4]</t>
    </r>
    <r>
      <rPr>
        <b/>
        <sz val="10"/>
        <rFont val="Times New Roman"/>
        <family val="1"/>
      </rPr>
      <t xml:space="preserve">
(E/C)</t>
    </r>
  </si>
  <si>
    <t>% of Total Households De-enrolled (F/B)</t>
  </si>
  <si>
    <r>
      <rPr>
        <vertAlign val="superscript"/>
        <sz val="10"/>
        <rFont val="Times New Roman"/>
        <family val="1"/>
      </rPr>
      <t>[1]</t>
    </r>
    <r>
      <rPr>
        <sz val="10"/>
        <rFont val="Times New Roman"/>
        <family val="1"/>
      </rPr>
      <t xml:space="preserve"> Excludes count of customers recertified through the probability model.</t>
    </r>
  </si>
  <si>
    <r>
      <rPr>
        <vertAlign val="superscript"/>
        <sz val="10"/>
        <rFont val="Times New Roman"/>
        <family val="1"/>
      </rPr>
      <t>[2]</t>
    </r>
    <r>
      <rPr>
        <sz val="10"/>
        <rFont val="Times New Roman"/>
        <family val="1"/>
      </rPr>
      <t xml:space="preserve"> Recertification results are tied to the month initiated and the recertification process allows customers 90 days to respond to the recertification request.  Results may be pending due to the time permitted for a participant to respond.  </t>
    </r>
  </si>
  <si>
    <r>
      <rPr>
        <vertAlign val="superscript"/>
        <sz val="10"/>
        <rFont val="Times New Roman"/>
        <family val="1"/>
      </rPr>
      <t>[3]</t>
    </r>
    <r>
      <rPr>
        <sz val="10"/>
        <rFont val="Times New Roman"/>
        <family val="1"/>
      </rPr>
      <t xml:space="preserve"> Includes customers who did not respond or who requested to be de-enrolled. Does not include customers who were deenrolled due to other reasons such as moved out, no response/failed verification, deceased, and etc.</t>
    </r>
  </si>
  <si>
    <r>
      <rPr>
        <vertAlign val="superscript"/>
        <sz val="10"/>
        <rFont val="Times New Roman"/>
        <family val="1"/>
      </rPr>
      <t>[4]</t>
    </r>
    <r>
      <rPr>
        <sz val="10"/>
        <rFont val="Times New Roman"/>
        <family val="1"/>
      </rPr>
      <t xml:space="preserve"> Percentage of customers recertified compared to the total participants requested to recertify in that month. </t>
    </r>
  </si>
  <si>
    <r>
      <t>[5]</t>
    </r>
    <r>
      <rPr>
        <sz val="10"/>
        <rFont val="Times New Roman"/>
        <family val="1"/>
      </rPr>
      <t xml:space="preserve"> D.19-07-015 established a permanent set of emergency disaster customer protection measures that the utilities are mandated to implement in the event of a declared emergency.  In response to the mandated customer protections, SCE has implemented a CARE post-enrollment verification (PEV) freeze to low-income customers impacted by the California emergencies / events for a period of one year commencing from the date the Governor of California issued an emergency proclamation due to a disaster. Number of requests updated to exclude customers exempted due to emergency disaster protections.</t>
    </r>
  </si>
  <si>
    <r>
      <rPr>
        <b/>
        <sz val="10"/>
        <rFont val="Times New Roman"/>
        <family val="1"/>
      </rPr>
      <t xml:space="preserve">Note: </t>
    </r>
    <r>
      <rPr>
        <sz val="10"/>
        <rFont val="Times New Roman"/>
        <family val="1"/>
      </rPr>
      <t xml:space="preserve"> Any required corrections/adjustments are reported herein and supersede results reported in prior months and may reflect YTD adjustments.</t>
    </r>
  </si>
  <si>
    <r>
      <t>CARE Program Table 6 - Capitation Contractors</t>
    </r>
    <r>
      <rPr>
        <b/>
        <vertAlign val="superscript"/>
        <sz val="10"/>
        <rFont val="Arial"/>
        <family val="2"/>
      </rPr>
      <t>1</t>
    </r>
  </si>
  <si>
    <t xml:space="preserve">Contractor </t>
  </si>
  <si>
    <t>Contractor Type</t>
  </si>
  <si>
    <t>Total Enrollments</t>
  </si>
  <si>
    <t>(Check one or more if applicable)</t>
  </si>
  <si>
    <t>Private</t>
  </si>
  <si>
    <t>CBO</t>
  </si>
  <si>
    <t>WMDVBE</t>
  </si>
  <si>
    <t>LIHEAP</t>
  </si>
  <si>
    <t>Current Month</t>
  </si>
  <si>
    <t>Year-to-Date</t>
  </si>
  <si>
    <t>2-1-1 ORANGE COUNTY</t>
  </si>
  <si>
    <t>ALPHA ENTERPRISES</t>
  </si>
  <si>
    <t>APAC SERVICE CENTER</t>
  </si>
  <si>
    <t>ARMENIAN RELIEF SOCIETY</t>
  </si>
  <si>
    <t>ASIAN AMERICAN DRUG ABUSE PROG</t>
  </si>
  <si>
    <t>ASIAN AMERICAN RESOURCE CENTER</t>
  </si>
  <si>
    <t>ASIAN YOUTH CENTER</t>
  </si>
  <si>
    <t>BEST PARTNERS</t>
  </si>
  <si>
    <t>BETHEL BAPTIST CHURCH</t>
  </si>
  <si>
    <t>BISHOP PAIUTE TRIBE</t>
  </si>
  <si>
    <t>C.O.R. COMM DEVELOPMENT CORP</t>
  </si>
  <si>
    <t>CAREGIVERS VOLUNTEERS ELDERLY</t>
  </si>
  <si>
    <t>CHINESE CHRISTIAN HERALD CRUS.</t>
  </si>
  <si>
    <t>CHINO NEIGHBORHOOD HOUSE</t>
  </si>
  <si>
    <t>CITIHOUSING REAL ESTATE SERVIC</t>
  </si>
  <si>
    <t>CITY IMPACT</t>
  </si>
  <si>
    <t>CITY OF BEAUMONT SENIOR CENTER</t>
  </si>
  <si>
    <t>COMMUNITY HEALTH INITIATIVE of OC</t>
  </si>
  <si>
    <t>DELHI CENTER</t>
  </si>
  <si>
    <t>DESERT COMMUNITY ENERGY</t>
  </si>
  <si>
    <t>DESERT MANNA MINISTRIES INC</t>
  </si>
  <si>
    <t>DESIGNATED EXCEPTIONAL SERVICES</t>
  </si>
  <si>
    <t>DISABLED RESOURCES CTR, INC</t>
  </si>
  <si>
    <t>EL CONCILIO DEL CONDADO DE</t>
  </si>
  <si>
    <t>FAMILY SVC ASSOC OF REDLANDS</t>
  </si>
  <si>
    <t>FOOD SHARE</t>
  </si>
  <si>
    <t>GO THE CALENDAR</t>
  </si>
  <si>
    <t>GRID ALTERNATIVES INLAND EMPIRE INC</t>
  </si>
  <si>
    <t>HELP OF OJAI, INC.</t>
  </si>
  <si>
    <t>HOUSING AUTHORITY OF KINGS CO</t>
  </si>
  <si>
    <t>INLAND SOCAL 211+</t>
  </si>
  <si>
    <t>KERNVILLE UNION SCHOOL DISTRIC</t>
  </si>
  <si>
    <t>KINGS COMMUNTITY ACTION ORG</t>
  </si>
  <si>
    <t>KINGS CTY COMMISSION ON AGING</t>
  </si>
  <si>
    <t>LA COUNTY HOUSING AUTHORITY</t>
  </si>
  <si>
    <t>LEAGUE OF CALIF HOMEOWNERS</t>
  </si>
  <si>
    <t>LIFT TO RISE</t>
  </si>
  <si>
    <t>LTSC COMM. DEVEL. CORP</t>
  </si>
  <si>
    <t>MENIFEE VALLEY CHAMBER OF COMMERCE</t>
  </si>
  <si>
    <t>MEXICAN AMERICAN OPPORTUNITY</t>
  </si>
  <si>
    <t>MTN COMM FAM RESOURCE CNTR</t>
  </si>
  <si>
    <t>NEW GREATER CIR. MISSION, INC</t>
  </si>
  <si>
    <t>NEW HOPE VILLAGE, INC</t>
  </si>
  <si>
    <t>NEW HORIZONS CAREGIVERS GROUP</t>
  </si>
  <si>
    <t>OCCC</t>
  </si>
  <si>
    <t>OPERATION GRACE</t>
  </si>
  <si>
    <t>OUR COMMUNITY WORKS</t>
  </si>
  <si>
    <t>PACIFIC ISLANDER HLTH (PIHP)</t>
  </si>
  <si>
    <t>PACIFIC PRIDE FOUNDATION</t>
  </si>
  <si>
    <t>PRM CONSULTING, INC.</t>
  </si>
  <si>
    <t>RIVERSIDE DEPT COMM ACTION</t>
  </si>
  <si>
    <t>SALVATION ARMY SANTA FE SPGS</t>
  </si>
  <si>
    <t>SALVATION ARMY VISALIA CORPS</t>
  </si>
  <si>
    <t>SANTA ANITA FAMILY SERVICE</t>
  </si>
  <si>
    <t>SENIOR ADVOCATES OF THE DESERT</t>
  </si>
  <si>
    <t>SHARE OUR SELVES</t>
  </si>
  <si>
    <t>SHIELDS FOR FAMILIES</t>
  </si>
  <si>
    <t>SMILES FOR SENIORS FOUND.</t>
  </si>
  <si>
    <t>SOUTHEAST CITIES SERVICE CTR.</t>
  </si>
  <si>
    <t>SOUTHEAST COMMUNITY DEVELOPMEN</t>
  </si>
  <si>
    <t>ST VINCENT DE PAUL</t>
  </si>
  <si>
    <t>THE CAMBODIAN FAMILY</t>
  </si>
  <si>
    <t>UNITED CAMBODIAN COMMUNITY INC</t>
  </si>
  <si>
    <t>VICTOR VALLEY COMM SVC COUNCIL</t>
  </si>
  <si>
    <t>VIETNAMESE COMMUNITY OF OC INC</t>
  </si>
  <si>
    <t>VOLUTNEERS OF EAST LOS ANGELES</t>
  </si>
  <si>
    <t>XFINITI SOLUTIONS, LLC</t>
  </si>
  <si>
    <t xml:space="preserve">Total Enrollments </t>
  </si>
  <si>
    <r>
      <rPr>
        <vertAlign val="superscript"/>
        <sz val="10"/>
        <rFont val="Times New Roman"/>
        <family val="1"/>
      </rPr>
      <t>[1]</t>
    </r>
    <r>
      <rPr>
        <sz val="10"/>
        <rFont val="Times New Roman"/>
        <family val="1"/>
      </rPr>
      <t xml:space="preserve"> All capitation contractors with current contracts are listed regardless of whether they have signed up customers or submitted invoices this year.</t>
    </r>
  </si>
  <si>
    <t>CARE Program Table 7 - Expenditures for Pilots and Studies</t>
  </si>
  <si>
    <t>Authorized 2021-2026 Budget</t>
  </si>
  <si>
    <r>
      <t>Joint IOU - 2025 Low Income Needs Assessment (LINA) Study</t>
    </r>
    <r>
      <rPr>
        <vertAlign val="superscript"/>
        <sz val="10"/>
        <rFont val="Times New Roman"/>
        <family val="1"/>
      </rPr>
      <t>[3]</t>
    </r>
  </si>
  <si>
    <t>Joint IOU - 2028 Low Income Needs Assessment (LINA) Study</t>
  </si>
  <si>
    <r>
      <t>Joint IOU - Statewide CARE-ESA Categorical Study</t>
    </r>
    <r>
      <rPr>
        <vertAlign val="superscript"/>
        <sz val="10"/>
        <rFont val="Times New Roman"/>
        <family val="1"/>
      </rPr>
      <t>[4]</t>
    </r>
  </si>
  <si>
    <t xml:space="preserve">  </t>
  </si>
  <si>
    <r>
      <t xml:space="preserve">Joint IOU - CHANGES Evaluation 1 </t>
    </r>
    <r>
      <rPr>
        <vertAlign val="superscript"/>
        <sz val="10"/>
        <rFont val="Times New Roman"/>
        <family val="1"/>
      </rPr>
      <t>[5]</t>
    </r>
  </si>
  <si>
    <r>
      <t xml:space="preserve">Joint IOU - CHANGES Evaluation 2 </t>
    </r>
    <r>
      <rPr>
        <vertAlign val="superscript"/>
        <sz val="10"/>
        <rFont val="Times New Roman"/>
        <family val="1"/>
      </rPr>
      <t>[5]</t>
    </r>
  </si>
  <si>
    <r>
      <t>[3]</t>
    </r>
    <r>
      <rPr>
        <sz val="10"/>
        <color rgb="FF000000"/>
        <rFont val="Times New Roman"/>
        <family val="1"/>
      </rPr>
      <t xml:space="preserve"> Decision D.21-06-015 approved Joint Utilities'  2025 LINA Study for $500,000. SoCalGas holds the statewide contract for this co-funded study.  SCE has not been fully cross-billed so the actual amount incurred will be greater than what is reflected in this table until bills are reconciled.  SCE's 30% allocation is $150,000, funded 50/50 via the ESA and CARE budgets. </t>
    </r>
  </si>
  <si>
    <r>
      <rPr>
        <vertAlign val="superscript"/>
        <sz val="10"/>
        <rFont val="Times New Roman"/>
        <family val="1"/>
      </rPr>
      <t>[5]</t>
    </r>
    <r>
      <rPr>
        <sz val="10"/>
        <rFont val="Times New Roman"/>
        <family val="1"/>
      </rPr>
      <t xml:space="preserve"> CHANGES Evaluation funding is not part of EM&amp;V budget, but funded out of CARE budget as part of the CHANGES program.  Two evaluations were conducted during this cycle.  The total statewide budget for both studies is $420,600 The first of the two was completed in 2023 and cost a total of $245,011.  The budget for the second evaluation is $175,500. SCE paid 30% of the study costs. </t>
    </r>
  </si>
  <si>
    <r>
      <rPr>
        <b/>
        <sz val="10"/>
        <color theme="1"/>
        <rFont val="Times New Roman"/>
        <family val="1"/>
      </rPr>
      <t>NOTE</t>
    </r>
    <r>
      <rPr>
        <sz val="10"/>
        <color theme="1"/>
        <rFont val="Times New Roman"/>
        <family val="1"/>
      </rPr>
      <t>: Any required corrections/adjustments are reported herein and supersede results reported in prior months and may reflect YTD adjustments.</t>
    </r>
  </si>
  <si>
    <t>CARE Program Table 8 - CARE and Disadvantaged Communities Enrollment Rate for Zip Codes</t>
  </si>
  <si>
    <r>
      <t xml:space="preserve">CARE Enrollment Rate for Zip Codes that have 10% or more disconnections </t>
    </r>
    <r>
      <rPr>
        <b/>
        <vertAlign val="superscript"/>
        <sz val="10"/>
        <rFont val="Times New Roman"/>
        <family val="1"/>
      </rPr>
      <t>[1]</t>
    </r>
  </si>
  <si>
    <r>
      <t xml:space="preserve">CARE Enrollment Rate for Zip Codes in High Poverty (Income Less than 100% FPG) </t>
    </r>
    <r>
      <rPr>
        <b/>
        <vertAlign val="superscript"/>
        <sz val="10"/>
        <rFont val="Times New Roman"/>
        <family val="1"/>
      </rPr>
      <t>[2]</t>
    </r>
  </si>
  <si>
    <t>CARE Enrollment Rate for Zip Codes in High Poverty (with 70% or Less CARE Penetration)</t>
  </si>
  <si>
    <r>
      <t>CARE Enrollment Rate for DAC (Zip/Census Track) Codes in High Poverty (with 70% or Less CARE Enrollment Rate)</t>
    </r>
    <r>
      <rPr>
        <b/>
        <vertAlign val="superscript"/>
        <sz val="10"/>
        <rFont val="Times New Roman"/>
        <family val="1"/>
      </rPr>
      <t xml:space="preserve"> [3]</t>
    </r>
  </si>
  <si>
    <r>
      <rPr>
        <vertAlign val="superscript"/>
        <sz val="10"/>
        <rFont val="Times New Roman"/>
        <family val="1"/>
      </rPr>
      <t xml:space="preserve">[1] </t>
    </r>
    <r>
      <rPr>
        <sz val="10"/>
        <rFont val="Times New Roman"/>
        <family val="1"/>
      </rPr>
      <t xml:space="preserve">Disconnections are based on previous calendar year. </t>
    </r>
  </si>
  <si>
    <r>
      <rPr>
        <vertAlign val="superscript"/>
        <sz val="10"/>
        <rFont val="Times New Roman"/>
        <family val="1"/>
      </rPr>
      <t>[2]</t>
    </r>
    <r>
      <rPr>
        <sz val="10"/>
        <rFont val="Times New Roman"/>
        <family val="1"/>
      </rPr>
      <t xml:space="preserve"> Includes zip codes with &gt;25% of customers with incomes less than 100% FPG.</t>
    </r>
  </si>
  <si>
    <r>
      <rPr>
        <vertAlign val="superscript"/>
        <sz val="10"/>
        <rFont val="Times New Roman"/>
        <family val="1"/>
      </rPr>
      <t>[3]</t>
    </r>
    <r>
      <rPr>
        <sz val="10"/>
        <rFont val="Times New Roman"/>
        <family val="1"/>
      </rPr>
      <t xml:space="preserve"> DACs are defined at the census tract level. Corresponding zip codes are provided for the purpose of this table; however, the entire zip code listed may not be considered a DAC.</t>
    </r>
  </si>
  <si>
    <r>
      <rPr>
        <b/>
        <sz val="10"/>
        <rFont val="Times New Roman"/>
        <family val="1"/>
      </rPr>
      <t>NOTE</t>
    </r>
    <r>
      <rPr>
        <sz val="10"/>
        <rFont val="Times New Roman"/>
        <family val="1"/>
      </rPr>
      <t>: Any required corrections/adjustments are reported herein and supersede results reported in prior months and may reflect YTD adjustments.</t>
    </r>
  </si>
  <si>
    <t>CARE Table 9 - CARE Top 10 Lowest Enrollment Rates in High Disconnection, High Poverty, and DAC by Zip Code</t>
  </si>
  <si>
    <t>ZIP</t>
  </si>
  <si>
    <r>
      <t>Top 10 Lowest CARE Enrollment Rate for Zip Codes that have 10% or more Disconnections</t>
    </r>
    <r>
      <rPr>
        <b/>
        <vertAlign val="superscript"/>
        <sz val="10"/>
        <rFont val="Times New Roman"/>
        <family val="1"/>
      </rPr>
      <t>[1]</t>
    </r>
  </si>
  <si>
    <r>
      <t>Top 10 Lowest CARE Enrollment Rate for Zip Codes in High Poverty (Income Less than 100% FPG)</t>
    </r>
    <r>
      <rPr>
        <b/>
        <vertAlign val="superscript"/>
        <sz val="10"/>
        <rFont val="Times New Roman"/>
        <family val="1"/>
      </rPr>
      <t>[2]</t>
    </r>
  </si>
  <si>
    <r>
      <rPr>
        <b/>
        <sz val="10"/>
        <color rgb="FF000000"/>
        <rFont val="Times New Roman"/>
        <family val="1"/>
      </rPr>
      <t>Top 10 Lowest CARE Enrollment Rate for Zip Codes in DAC</t>
    </r>
    <r>
      <rPr>
        <b/>
        <vertAlign val="superscript"/>
        <sz val="10"/>
        <color rgb="FF000000"/>
        <rFont val="Times New Roman"/>
        <family val="1"/>
      </rPr>
      <t>[3]</t>
    </r>
  </si>
  <si>
    <r>
      <rPr>
        <vertAlign val="superscript"/>
        <sz val="10"/>
        <rFont val="Times New Roman"/>
        <family val="1"/>
      </rPr>
      <t>[1]</t>
    </r>
    <r>
      <rPr>
        <sz val="10"/>
        <rFont val="Times New Roman"/>
        <family val="1"/>
      </rPr>
      <t xml:space="preserve"> Disconnections are based on previous calendar year.</t>
    </r>
  </si>
  <si>
    <r>
      <rPr>
        <b/>
        <sz val="10"/>
        <color theme="1"/>
        <rFont val="Times New Roman"/>
        <family val="1"/>
      </rPr>
      <t>NOTES:</t>
    </r>
    <r>
      <rPr>
        <sz val="10"/>
        <color theme="1"/>
        <rFont val="Times New Roman"/>
        <family val="1"/>
      </rPr>
      <t xml:space="preserve"> </t>
    </r>
  </si>
  <si>
    <t xml:space="preserve">Some zip codes rolled up to the nearest zip code for privacy reasons due to the number of people residing in that zip code. </t>
  </si>
  <si>
    <t>Any required corrections/adjustments are reported herein and supersede results reported in prior months and may reflect YTD adjustments.</t>
  </si>
  <si>
    <t>FERA Program Table 1 - Program Expenses</t>
  </si>
  <si>
    <r>
      <t xml:space="preserve">Authorized Budget </t>
    </r>
    <r>
      <rPr>
        <b/>
        <vertAlign val="superscript"/>
        <sz val="12"/>
        <rFont val="Times New Roman"/>
        <family val="1"/>
      </rPr>
      <t>[1]</t>
    </r>
  </si>
  <si>
    <t>FERA Program:</t>
  </si>
  <si>
    <t>Pilot(s)</t>
  </si>
  <si>
    <t xml:space="preserve">FERA Rate Discount </t>
  </si>
  <si>
    <t>NOTE:  Any required corrections/adjustments are reported herein and supersede results reported in prior months and may reflect YTD adjustments.</t>
  </si>
  <si>
    <t>FERA Program Table 2 - Enrollment, Recertification, &amp; Attrition</t>
  </si>
  <si>
    <r>
      <t xml:space="preserve">Recertification </t>
    </r>
    <r>
      <rPr>
        <b/>
        <vertAlign val="superscript"/>
        <sz val="11"/>
        <rFont val="Times New Roman"/>
        <family val="1"/>
      </rPr>
      <t>[7] </t>
    </r>
  </si>
  <si>
    <t>Total 
FERA 
Participants</t>
  </si>
  <si>
    <r>
      <rPr>
        <b/>
        <sz val="12"/>
        <color rgb="FF000000"/>
        <rFont val="Times New Roman"/>
        <family val="1"/>
      </rPr>
      <t xml:space="preserve">Estimated FERA Eligible </t>
    </r>
    <r>
      <rPr>
        <b/>
        <vertAlign val="superscript"/>
        <sz val="12"/>
        <color rgb="FF000000"/>
        <rFont val="Times New Roman"/>
        <family val="1"/>
      </rPr>
      <t>[6]</t>
    </r>
  </si>
  <si>
    <t>Enrollment
Rate %
(W/X)</t>
  </si>
  <si>
    <r>
      <t>Total New Enrollment</t>
    </r>
    <r>
      <rPr>
        <b/>
        <vertAlign val="superscript"/>
        <sz val="12"/>
        <color rgb="FF000000"/>
        <rFont val="Times New Roman"/>
        <family val="1"/>
      </rPr>
      <t xml:space="preserve">
</t>
    </r>
    <r>
      <rPr>
        <b/>
        <sz val="12"/>
        <color rgb="FF000000"/>
        <rFont val="Times New Roman"/>
        <family val="1"/>
      </rPr>
      <t>(E+J)</t>
    </r>
  </si>
  <si>
    <t xml:space="preserve">Non-Scheduled </t>
  </si>
  <si>
    <t>Total 
Recertification  
(L+M+N)</t>
  </si>
  <si>
    <r>
      <t xml:space="preserve">Other </t>
    </r>
    <r>
      <rPr>
        <b/>
        <vertAlign val="superscript"/>
        <sz val="12"/>
        <color rgb="FF000000"/>
        <rFont val="Times New Roman"/>
        <family val="1"/>
      </rPr>
      <t>[5]</t>
    </r>
  </si>
  <si>
    <r>
      <t xml:space="preserve">Inter-Utility </t>
    </r>
    <r>
      <rPr>
        <b/>
        <vertAlign val="superscript"/>
        <sz val="12"/>
        <rFont val="Times New Roman"/>
        <family val="1"/>
      </rPr>
      <t>[1]</t>
    </r>
  </si>
  <si>
    <r>
      <t xml:space="preserve">Intra-Utility </t>
    </r>
    <r>
      <rPr>
        <b/>
        <vertAlign val="superscript"/>
        <sz val="12"/>
        <rFont val="Times New Roman"/>
        <family val="1"/>
      </rPr>
      <t>[2]</t>
    </r>
  </si>
  <si>
    <r>
      <t xml:space="preserve">Leveraging </t>
    </r>
    <r>
      <rPr>
        <b/>
        <vertAlign val="superscript"/>
        <sz val="12"/>
        <rFont val="Times New Roman"/>
        <family val="1"/>
      </rPr>
      <t>[3]</t>
    </r>
  </si>
  <si>
    <r>
      <t xml:space="preserve">No Response </t>
    </r>
    <r>
      <rPr>
        <b/>
        <vertAlign val="superscript"/>
        <sz val="12"/>
        <rFont val="Times New Roman"/>
        <family val="1"/>
      </rPr>
      <t>[4]</t>
    </r>
  </si>
  <si>
    <r>
      <t>[3]</t>
    </r>
    <r>
      <rPr>
        <sz val="10"/>
        <rFont val="Times New Roman"/>
        <family val="1"/>
      </rPr>
      <t xml:space="preserve"> Enrollments via data sharing with programs outside the IOU that serve low-income customers.</t>
    </r>
  </si>
  <si>
    <t>FERA Program Table 3A - Post-Enrollment Verification Results (Model)</t>
  </si>
  <si>
    <t>Total FERA Households Enrolled</t>
  </si>
  <si>
    <t>% of FERA Enrolled Requested to Verify Total</t>
  </si>
  <si>
    <t>FERA  Households De-enrolled (Due to no response)</t>
  </si>
  <si>
    <r>
      <t>FERA Households De-enrolled (Verified as Ineligible)</t>
    </r>
    <r>
      <rPr>
        <b/>
        <vertAlign val="superscript"/>
        <sz val="10"/>
        <rFont val="Times New Roman"/>
        <family val="1"/>
      </rPr>
      <t>[1]</t>
    </r>
  </si>
  <si>
    <t>% of Total FERA Households De-enrolled</t>
  </si>
  <si>
    <r>
      <t xml:space="preserve">NOTE:  </t>
    </r>
    <r>
      <rPr>
        <sz val="10"/>
        <rFont val="Times New Roman"/>
        <family val="1"/>
      </rPr>
      <t xml:space="preserve">Any required corrections/adjustments are reported herein and supersede results reported in prior months and may reflect YTD adjustments. </t>
    </r>
  </si>
  <si>
    <t>FERA Program Table 3B Post-Enrollment Verification Results (Electric only High Usage)</t>
  </si>
  <si>
    <r>
      <t xml:space="preserve">NOTE:  </t>
    </r>
    <r>
      <rPr>
        <sz val="10"/>
        <rFont val="Times New Roman"/>
        <family val="1"/>
      </rPr>
      <t>Any required corrections/adjustments are reported herein and supersede results reported in prior months and may reflect YTD adjustments.</t>
    </r>
  </si>
  <si>
    <t>FERA Program Table 4 - Enrollment by County</t>
  </si>
  <si>
    <r>
      <t>Estimated Eligible Households</t>
    </r>
    <r>
      <rPr>
        <vertAlign val="superscript"/>
        <sz val="10"/>
        <rFont val="Times New Roman"/>
        <family val="1"/>
      </rPr>
      <t>[1]</t>
    </r>
  </si>
  <si>
    <r>
      <t>Total Households Enrolled</t>
    </r>
    <r>
      <rPr>
        <vertAlign val="superscript"/>
        <sz val="10"/>
        <rFont val="Times New Roman"/>
        <family val="1"/>
      </rPr>
      <t>[2]</t>
    </r>
  </si>
  <si>
    <r>
      <t>[1]</t>
    </r>
    <r>
      <rPr>
        <sz val="10"/>
        <rFont val="Times New Roman"/>
        <family val="1"/>
      </rPr>
      <t xml:space="preserve"> Based on the Annual Estimates of CARE and FERA Eligible Customers and Related Information filed on April 8, 2026.</t>
    </r>
  </si>
  <si>
    <t>FERA Program Table 5 - Recertification Results</t>
  </si>
  <si>
    <t>Total FERA Households</t>
  </si>
  <si>
    <r>
      <rPr>
        <b/>
        <sz val="10"/>
        <rFont val="Times New Roman"/>
        <family val="1"/>
      </rPr>
      <t xml:space="preserve">NOTE: </t>
    </r>
    <r>
      <rPr>
        <sz val="10"/>
        <rFont val="Times New Roman"/>
        <family val="1"/>
      </rPr>
      <t xml:space="preserve"> Any required corrections/adjustments are reported herein and supersede results reported in prior months and may reflect YTD adjustments.</t>
    </r>
  </si>
  <si>
    <r>
      <t>FERA Program Table 6 - Capitation Agencies</t>
    </r>
    <r>
      <rPr>
        <b/>
        <vertAlign val="superscript"/>
        <sz val="12"/>
        <rFont val="Times New Roman"/>
        <family val="1"/>
      </rPr>
      <t>[1]</t>
    </r>
  </si>
  <si>
    <r>
      <rPr>
        <vertAlign val="superscript"/>
        <sz val="10"/>
        <color rgb="FF000000"/>
        <rFont val="Times New Roman"/>
        <family val="1"/>
      </rPr>
      <t>[7] </t>
    </r>
    <r>
      <rPr>
        <sz val="10"/>
        <color rgb="FF000000"/>
        <rFont val="Times New Roman"/>
        <family val="1"/>
      </rPr>
      <t>SCE also identified potential data discrepancy associated with CARE and FERA recertification extraction scripts used for reporting. SCE is actively validating the affected data, assessing impacts to previously reported figures, and will provide updates to Energy Division if corrections to historical reporting are warranted.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</si>
</sst>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409]mmm\-yy;@"/>
    <numFmt numFmtId="174" formatCode="0.000%"/>
    <numFmt numFmtId="175" formatCode="_([$$-409]* #,##0_);_([$$-409]* \(#,##0\);_([$$-409]* &quot;-&quot;??_);_(@_)"/>
    <numFmt numFmtId="176" formatCode="&quot;$&quot;#,##0"/>
    <numFmt numFmtId="177" formatCode="_(* #,##0.000_);_(* \(#,##0.000\);_(* &quot;-&quot;???_);_(@_)"/>
    <numFmt numFmtId="178" formatCode="_(* #,##0.00_);_(* \(#,##0.00\);_(* &quot;-&quot;???_);_(@_)"/>
    <numFmt numFmtId="179" formatCode="0.0000"/>
    <numFmt numFmtId="180" formatCode="0.000"/>
    <numFmt numFmtId="181" formatCode="_([$$-409]* #,##0.00_);_([$$-409]* \(#,##0.00\);_([$$-409]* &quot;-&quot;??_);_(@_)"/>
    <numFmt numFmtId="182" formatCode="#,##0.0000_);\(#,##0.0000\)"/>
    <numFmt numFmtId="183" formatCode="&quot;$&quot;#,##0.00"/>
  </numFmts>
  <fonts count="18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sz val="11"/>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sz val="10"/>
      <color rgb="FFFF0000"/>
      <name val="Arial"/>
      <family val="2"/>
    </font>
    <font>
      <sz val="10"/>
      <name val="Arial"/>
      <family val="2"/>
    </font>
    <font>
      <sz val="8"/>
      <color indexed="10"/>
      <name val="Arial"/>
      <family val="2"/>
    </font>
    <font>
      <b/>
      <sz val="12"/>
      <color rgb="FFFF0000"/>
      <name val="Arial"/>
      <family val="2"/>
    </font>
    <font>
      <u/>
      <sz val="11"/>
      <color theme="10"/>
      <name val="Calibri"/>
      <family val="2"/>
      <scheme val="minor"/>
    </font>
    <font>
      <b/>
      <sz val="12"/>
      <name val="Times New Roman"/>
      <family val="1"/>
    </font>
    <font>
      <b/>
      <sz val="10"/>
      <name val="Times New Roman"/>
      <family val="1"/>
    </font>
    <font>
      <b/>
      <vertAlign val="superscript"/>
      <sz val="10"/>
      <name val="Times New Roman"/>
      <family val="1"/>
    </font>
    <font>
      <sz val="10"/>
      <name val="Times New Roman"/>
      <family val="1"/>
    </font>
    <font>
      <sz val="10"/>
      <color rgb="FFC00000"/>
      <name val="Times New Roman"/>
      <family val="1"/>
    </font>
    <font>
      <sz val="9"/>
      <name val="Segoe UI"/>
      <family val="2"/>
    </font>
    <font>
      <strike/>
      <sz val="10"/>
      <name val="Times New Roman"/>
      <family val="1"/>
    </font>
    <font>
      <sz val="10"/>
      <color rgb="FF000000"/>
      <name val="Times New Roman"/>
      <family val="1"/>
    </font>
    <font>
      <vertAlign val="superscript"/>
      <sz val="10"/>
      <color rgb="FF000000"/>
      <name val="Times New Roman"/>
      <family val="1"/>
    </font>
    <font>
      <b/>
      <sz val="10"/>
      <color rgb="FF000000"/>
      <name val="Times New Roman"/>
      <family val="1"/>
    </font>
    <font>
      <sz val="10"/>
      <color rgb="FFFF0000"/>
      <name val="Times New Roman"/>
      <family val="1"/>
    </font>
    <font>
      <sz val="10"/>
      <name val="Times New Roman"/>
      <family val="1"/>
      <charset val="1"/>
    </font>
    <font>
      <sz val="10"/>
      <color rgb="FF212121"/>
      <name val="Times New Roman"/>
      <family val="1"/>
    </font>
    <font>
      <b/>
      <sz val="10"/>
      <color rgb="FF212121"/>
      <name val="Times New Roman"/>
      <family val="1"/>
    </font>
    <font>
      <b/>
      <sz val="10"/>
      <color rgb="FFFF0000"/>
      <name val="Times New Roman"/>
      <family val="1"/>
    </font>
    <font>
      <i/>
      <sz val="10"/>
      <name val="Times New Roman"/>
      <family val="1"/>
    </font>
    <font>
      <sz val="11"/>
      <name val="Times New Roman"/>
      <family val="1"/>
    </font>
    <font>
      <sz val="12"/>
      <name val="Times New Roman"/>
      <family val="1"/>
    </font>
    <font>
      <vertAlign val="superscript"/>
      <sz val="10"/>
      <name val="Times New Roman"/>
      <family val="1"/>
    </font>
    <font>
      <sz val="9"/>
      <name val="Times New Roman"/>
      <family val="1"/>
    </font>
    <font>
      <sz val="10"/>
      <color theme="1"/>
      <name val="Times New Roman"/>
      <family val="1"/>
    </font>
    <font>
      <vertAlign val="superscript"/>
      <sz val="10"/>
      <color theme="1"/>
      <name val="Times New Roman"/>
      <family val="1"/>
    </font>
    <font>
      <b/>
      <sz val="12"/>
      <color rgb="FFFF0000"/>
      <name val="Times New Roman"/>
      <family val="1"/>
    </font>
    <font>
      <b/>
      <sz val="10"/>
      <color theme="1"/>
      <name val="Times New Roman"/>
      <family val="1"/>
    </font>
    <font>
      <i/>
      <sz val="10"/>
      <color rgb="FF0070C0"/>
      <name val="Arial"/>
      <family val="2"/>
    </font>
    <font>
      <sz val="8"/>
      <color theme="0" tint="-0.249977111117893"/>
      <name val="Times New Roman"/>
      <family val="1"/>
    </font>
    <font>
      <b/>
      <sz val="10"/>
      <color theme="9" tint="-0.249977111117893"/>
      <name val="Times New Roman"/>
      <family val="1"/>
    </font>
    <font>
      <sz val="10"/>
      <color rgb="FF0070C0"/>
      <name val="Times New Roman"/>
      <family val="1"/>
    </font>
    <font>
      <sz val="8"/>
      <name val="Times New Roman"/>
      <family val="1"/>
    </font>
    <font>
      <b/>
      <vertAlign val="superscript"/>
      <sz val="10"/>
      <color rgb="FF000000"/>
      <name val="Times New Roman"/>
      <family val="1"/>
    </font>
    <font>
      <b/>
      <vertAlign val="superscript"/>
      <sz val="12"/>
      <name val="Times New Roman"/>
      <family val="1"/>
    </font>
    <font>
      <sz val="10"/>
      <color indexed="8"/>
      <name val="Times New Roman"/>
      <family val="1"/>
    </font>
    <font>
      <sz val="16"/>
      <color rgb="FFFF0000"/>
      <name val="Times New Roman"/>
      <family val="1"/>
    </font>
    <font>
      <sz val="16"/>
      <name val="Times New Roman"/>
      <family val="1"/>
    </font>
    <font>
      <sz val="11"/>
      <color rgb="FFFF0000"/>
      <name val="Times New Roman"/>
      <family val="1"/>
    </font>
    <font>
      <b/>
      <sz val="12"/>
      <color rgb="FF000000"/>
      <name val="Times New Roman"/>
      <family val="1"/>
    </font>
    <font>
      <b/>
      <vertAlign val="superscript"/>
      <sz val="12"/>
      <color rgb="FF000000"/>
      <name val="Times New Roman"/>
      <family val="1"/>
    </font>
    <font>
      <b/>
      <sz val="11"/>
      <name val="Times New Roman"/>
      <family val="1"/>
    </font>
    <font>
      <sz val="20"/>
      <name val="Times New Roman"/>
      <family val="1"/>
    </font>
    <font>
      <vertAlign val="superscript"/>
      <sz val="12"/>
      <name val="Times New Roman"/>
      <family val="1"/>
    </font>
    <font>
      <i/>
      <sz val="10"/>
      <color rgb="FF0070C0"/>
      <name val="Times New Roman"/>
      <family val="1"/>
    </font>
    <font>
      <sz val="20"/>
      <color rgb="FFFF0000"/>
      <name val="Times New Roman"/>
      <family val="1"/>
    </font>
    <font>
      <i/>
      <sz val="10"/>
      <color theme="1"/>
      <name val="Times New Roman"/>
      <family val="1"/>
    </font>
    <font>
      <sz val="12"/>
      <color rgb="FFFF0000"/>
      <name val="Times New Roman"/>
      <family val="1"/>
    </font>
    <font>
      <b/>
      <vertAlign val="superscript"/>
      <sz val="11"/>
      <name val="Times New Roman"/>
      <family val="1"/>
    </font>
    <font>
      <sz val="11"/>
      <color rgb="FF000000"/>
      <name val="Times New Roman"/>
      <family val="1"/>
    </font>
    <font>
      <b/>
      <i/>
      <sz val="10"/>
      <name val="Times New Roman"/>
      <family val="1"/>
    </font>
    <font>
      <sz val="10"/>
      <name val="Calibri Light"/>
      <family val="2"/>
    </font>
    <font>
      <b/>
      <sz val="10"/>
      <name val="Calibri Light"/>
      <family val="2"/>
    </font>
    <font>
      <sz val="12"/>
      <color theme="1"/>
      <name val="Times New Roman"/>
      <family val="1"/>
    </font>
    <font>
      <b/>
      <sz val="10"/>
      <color rgb="FFFF0000"/>
      <name val="Calibri Light"/>
      <family val="2"/>
    </font>
    <font>
      <b/>
      <sz val="10"/>
      <color rgb="FF000000"/>
      <name val="Calibri"/>
      <family val="2"/>
    </font>
    <font>
      <b/>
      <sz val="10"/>
      <color theme="0" tint="-0.249977111117893"/>
      <name val="Calibri"/>
      <family val="2"/>
    </font>
    <font>
      <sz val="10"/>
      <name val="Calibri"/>
      <family val="2"/>
    </font>
    <font>
      <b/>
      <sz val="10"/>
      <name val="Calibri"/>
      <family val="2"/>
    </font>
    <font>
      <sz val="10"/>
      <color rgb="FFBFBFBF"/>
      <name val="Calibri"/>
      <family val="2"/>
    </font>
    <font>
      <b/>
      <sz val="11"/>
      <color rgb="FFFF0000"/>
      <name val="Times New Roman"/>
      <family val="1"/>
    </font>
    <font>
      <sz val="10"/>
      <color rgb="FFBFBFBF"/>
      <name val="Times New Roman"/>
      <family val="1"/>
    </font>
    <font>
      <sz val="11"/>
      <color rgb="FF000000"/>
      <name val="Calibri"/>
      <family val="2"/>
      <scheme val="minor"/>
    </font>
    <font>
      <b/>
      <sz val="12"/>
      <color theme="1"/>
      <name val="Times New Roman"/>
      <family val="1"/>
    </font>
    <font>
      <sz val="12"/>
      <color theme="1"/>
      <name val="Arial"/>
      <family val="2"/>
    </font>
    <font>
      <b/>
      <sz val="10"/>
      <color theme="1"/>
      <name val="Arial"/>
      <family val="2"/>
    </font>
    <font>
      <sz val="11"/>
      <color theme="1"/>
      <name val="Arial"/>
      <family val="2"/>
    </font>
    <font>
      <b/>
      <vertAlign val="superscript"/>
      <sz val="10"/>
      <color theme="1"/>
      <name val="Times New Roman"/>
      <family val="1"/>
    </font>
    <font>
      <i/>
      <sz val="10"/>
      <color theme="1"/>
      <name val="Arial"/>
      <family val="2"/>
    </font>
    <font>
      <sz val="11"/>
      <color theme="1"/>
      <name val="Times New Roman"/>
      <family val="1"/>
    </font>
    <font>
      <sz val="10"/>
      <color rgb="FFFF0000"/>
      <name val="Calibri"/>
      <family val="2"/>
      <scheme val="minor"/>
    </font>
    <font>
      <sz val="10"/>
      <name val="Calibri"/>
      <family val="2"/>
      <scheme val="minor"/>
    </font>
    <font>
      <sz val="8"/>
      <name val="Calibri"/>
      <family val="2"/>
      <scheme val="minor"/>
    </font>
    <font>
      <sz val="10"/>
      <color rgb="FF000000"/>
      <name val="Arial"/>
      <family val="2"/>
    </font>
    <font>
      <sz val="10"/>
      <name val="Arial"/>
      <family val="2"/>
    </font>
    <font>
      <sz val="11"/>
      <name val="Calibri"/>
      <family val="2"/>
    </font>
    <font>
      <sz val="11"/>
      <name val="Calibri"/>
      <family val="2"/>
    </font>
    <font>
      <u/>
      <sz val="11"/>
      <color theme="10"/>
      <name val="Calibri"/>
      <family val="2"/>
    </font>
    <font>
      <sz val="11"/>
      <name val="Calibri"/>
      <family val="2"/>
    </font>
  </fonts>
  <fills count="4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BFBFBF"/>
        <bgColor rgb="FF000000"/>
      </patternFill>
    </fill>
    <fill>
      <patternFill patternType="solid">
        <fgColor theme="0" tint="-0.34998626667073579"/>
        <bgColor indexed="64"/>
      </patternFill>
    </fill>
    <fill>
      <patternFill patternType="solid">
        <fgColor theme="0"/>
        <bgColor rgb="FF000000"/>
      </patternFill>
    </fill>
    <fill>
      <patternFill patternType="solid">
        <fgColor rgb="FFD9D9D9"/>
        <bgColor indexed="64"/>
      </patternFill>
    </fill>
    <fill>
      <patternFill patternType="solid">
        <fgColor rgb="FFFFFFFF"/>
        <bgColor indexed="64"/>
      </patternFill>
    </fill>
    <fill>
      <patternFill patternType="solid">
        <fgColor theme="0" tint="-0.24994659260841701"/>
        <bgColor indexed="64"/>
      </patternFill>
    </fill>
    <fill>
      <patternFill patternType="solid">
        <fgColor theme="0" tint="-0.249977111117893"/>
        <bgColor rgb="FF000000"/>
      </patternFill>
    </fill>
  </fills>
  <borders count="164">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diagonal/>
    </border>
    <border>
      <left style="thin">
        <color auto="1"/>
      </left>
      <right style="medium">
        <color auto="1"/>
      </right>
      <top style="thin">
        <color auto="1"/>
      </top>
      <bottom/>
      <diagonal/>
    </border>
    <border>
      <left/>
      <right/>
      <top style="medium">
        <color auto="1"/>
      </top>
      <bottom/>
      <diagonal/>
    </border>
    <border>
      <left/>
      <right style="medium">
        <color auto="1"/>
      </right>
      <top/>
      <bottom/>
      <diagonal/>
    </border>
    <border>
      <left/>
      <right/>
      <top/>
      <bottom style="medium">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thin">
        <color auto="1"/>
      </left>
      <right style="medium">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medium">
        <color rgb="FF000000"/>
      </left>
      <right style="thin">
        <color auto="1"/>
      </right>
      <top style="thin">
        <color auto="1"/>
      </top>
      <bottom/>
      <diagonal/>
    </border>
    <border>
      <left style="thin">
        <color auto="1"/>
      </left>
      <right style="medium">
        <color rgb="FF000000"/>
      </right>
      <top style="thin">
        <color auto="1"/>
      </top>
      <bottom/>
      <diagonal/>
    </border>
    <border>
      <left style="medium">
        <color indexed="64"/>
      </left>
      <right style="medium">
        <color rgb="FF000000"/>
      </right>
      <top style="medium">
        <color indexed="64"/>
      </top>
      <bottom style="thin">
        <color auto="1"/>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style="medium">
        <color auto="1"/>
      </left>
      <right style="thin">
        <color auto="1"/>
      </right>
      <top/>
      <bottom/>
      <diagonal/>
    </border>
    <border>
      <left style="medium">
        <color auto="1"/>
      </left>
      <right style="medium">
        <color auto="1"/>
      </right>
      <top/>
      <bottom/>
      <diagonal/>
    </border>
    <border>
      <left style="medium">
        <color auto="1"/>
      </left>
      <right style="medium">
        <color auto="1"/>
      </right>
      <top style="thin">
        <color auto="1"/>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auto="1"/>
      </left>
      <right style="thin">
        <color rgb="FF000000"/>
      </right>
      <top style="medium">
        <color auto="1"/>
      </top>
      <bottom style="medium">
        <color auto="1"/>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right style="thin">
        <color rgb="FF000000"/>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medium">
        <color indexed="64"/>
      </right>
      <top style="medium">
        <color indexed="64"/>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medium">
        <color auto="1"/>
      </top>
      <bottom style="medium">
        <color auto="1"/>
      </bottom>
      <diagonal/>
    </border>
    <border>
      <left/>
      <right style="thin">
        <color indexed="64"/>
      </right>
      <top style="medium">
        <color indexed="64"/>
      </top>
      <bottom style="thin">
        <color indexed="64"/>
      </bottom>
      <diagonal/>
    </border>
    <border>
      <left style="thin">
        <color rgb="FF000000"/>
      </left>
      <right style="thin">
        <color rgb="FF000000"/>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medium">
        <color indexed="64"/>
      </bottom>
      <diagonal/>
    </border>
    <border>
      <left/>
      <right style="medium">
        <color auto="1"/>
      </right>
      <top style="thin">
        <color auto="1"/>
      </top>
      <bottom style="thin">
        <color auto="1"/>
      </bottom>
      <diagonal/>
    </border>
    <border>
      <left style="thin">
        <color indexed="64"/>
      </left>
      <right style="thin">
        <color indexed="64"/>
      </right>
      <top/>
      <bottom/>
      <diagonal/>
    </border>
    <border>
      <left style="medium">
        <color indexed="64"/>
      </left>
      <right style="medium">
        <color rgb="FF000000"/>
      </right>
      <top style="thin">
        <color auto="1"/>
      </top>
      <bottom/>
      <diagonal/>
    </border>
    <border>
      <left style="medium">
        <color rgb="FF000000"/>
      </left>
      <right style="medium">
        <color auto="1"/>
      </right>
      <top style="medium">
        <color rgb="FF000000"/>
      </top>
      <bottom style="thin">
        <color auto="1"/>
      </bottom>
      <diagonal/>
    </border>
    <border>
      <left/>
      <right style="thin">
        <color auto="1"/>
      </right>
      <top style="medium">
        <color rgb="FF000000"/>
      </top>
      <bottom/>
      <diagonal/>
    </border>
    <border>
      <left style="thin">
        <color auto="1"/>
      </left>
      <right style="thin">
        <color auto="1"/>
      </right>
      <top style="medium">
        <color rgb="FF000000"/>
      </top>
      <bottom/>
      <diagonal/>
    </border>
    <border>
      <left style="thin">
        <color auto="1"/>
      </left>
      <right style="medium">
        <color auto="1"/>
      </right>
      <top style="medium">
        <color rgb="FF000000"/>
      </top>
      <bottom/>
      <diagonal/>
    </border>
    <border>
      <left style="medium">
        <color auto="1"/>
      </left>
      <right style="thin">
        <color auto="1"/>
      </right>
      <top style="medium">
        <color rgb="FF000000"/>
      </top>
      <bottom/>
      <diagonal/>
    </border>
    <border>
      <left style="thin">
        <color auto="1"/>
      </left>
      <right style="medium">
        <color rgb="FF000000"/>
      </right>
      <top style="medium">
        <color rgb="FF000000"/>
      </top>
      <bottom/>
      <diagonal/>
    </border>
    <border>
      <left style="thin">
        <color indexed="64"/>
      </left>
      <right style="medium">
        <color rgb="FF000000"/>
      </right>
      <top style="medium">
        <color indexed="64"/>
      </top>
      <bottom style="medium">
        <color indexed="64"/>
      </bottom>
      <diagonal/>
    </border>
    <border>
      <left style="thin">
        <color auto="1"/>
      </left>
      <right style="thin">
        <color auto="1"/>
      </right>
      <top/>
      <bottom style="medium">
        <color rgb="FF000000"/>
      </bottom>
      <diagonal/>
    </border>
    <border>
      <left style="medium">
        <color rgb="FF000000"/>
      </left>
      <right style="thin">
        <color auto="1"/>
      </right>
      <top/>
      <bottom/>
      <diagonal/>
    </border>
    <border>
      <left style="thin">
        <color auto="1"/>
      </left>
      <right/>
      <top style="medium">
        <color rgb="FF000000"/>
      </top>
      <bottom style="medium">
        <color auto="1"/>
      </bottom>
      <diagonal/>
    </border>
    <border>
      <left style="thin">
        <color rgb="FF000000"/>
      </left>
      <right/>
      <top style="medium">
        <color rgb="FF000000"/>
      </top>
      <bottom style="medium">
        <color rgb="FF000000"/>
      </bottom>
      <diagonal/>
    </border>
    <border>
      <left style="thin">
        <color indexed="64"/>
      </left>
      <right style="thin">
        <color indexed="64"/>
      </right>
      <top style="medium">
        <color indexed="64"/>
      </top>
      <bottom style="medium">
        <color rgb="FF000000"/>
      </bottom>
      <diagonal/>
    </border>
    <border>
      <left style="thin">
        <color rgb="FF000000"/>
      </left>
      <right/>
      <top style="medium">
        <color indexed="64"/>
      </top>
      <bottom style="medium">
        <color indexed="64"/>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style="thin">
        <color auto="1"/>
      </right>
      <top style="thin">
        <color auto="1"/>
      </top>
      <bottom style="thin">
        <color auto="1"/>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medium">
        <color rgb="FF000000"/>
      </top>
      <bottom style="thin">
        <color indexed="64"/>
      </bottom>
      <diagonal/>
    </border>
    <border>
      <left/>
      <right style="thin">
        <color auto="1"/>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bottom style="thin">
        <color auto="1"/>
      </bottom>
      <diagonal/>
    </border>
    <border>
      <left style="medium">
        <color rgb="FF000000"/>
      </left>
      <right style="medium">
        <color rgb="FF000000"/>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style="thin">
        <color indexed="64"/>
      </top>
      <bottom style="medium">
        <color indexed="64"/>
      </bottom>
      <diagonal/>
    </border>
    <border>
      <left style="medium">
        <color rgb="FF000000"/>
      </left>
      <right style="medium">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rgb="FF000000"/>
      </left>
      <right style="medium">
        <color auto="1"/>
      </right>
      <top/>
      <bottom style="medium">
        <color rgb="FF000000"/>
      </bottom>
      <diagonal/>
    </border>
    <border>
      <left style="medium">
        <color auto="1"/>
      </left>
      <right style="medium">
        <color rgb="FF000000"/>
      </right>
      <top/>
      <bottom style="medium">
        <color rgb="FF000000"/>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bottom style="medium">
        <color auto="1"/>
      </bottom>
      <diagonal/>
    </border>
    <border>
      <left style="thin">
        <color auto="1"/>
      </left>
      <right/>
      <top/>
      <bottom style="medium">
        <color auto="1"/>
      </bottom>
      <diagonal/>
    </border>
    <border>
      <left style="medium">
        <color rgb="FF000000"/>
      </left>
      <right style="thin">
        <color auto="1"/>
      </right>
      <top/>
      <bottom style="medium">
        <color auto="1"/>
      </bottom>
      <diagonal/>
    </border>
    <border>
      <left style="thin">
        <color auto="1"/>
      </left>
      <right style="medium">
        <color rgb="FF000000"/>
      </right>
      <top/>
      <bottom style="medium">
        <color auto="1"/>
      </bottom>
      <diagonal/>
    </border>
    <border>
      <left style="medium">
        <color rgb="FF000000"/>
      </left>
      <right style="thin">
        <color rgb="FF000000"/>
      </right>
      <top/>
      <bottom style="medium">
        <color auto="1"/>
      </bottom>
      <diagonal/>
    </border>
    <border>
      <left style="thin">
        <color auto="1"/>
      </left>
      <right style="thin">
        <color auto="1"/>
      </right>
      <top style="thin">
        <color auto="1"/>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theme="4"/>
      </top>
      <bottom/>
      <diagonal/>
    </border>
    <border>
      <left/>
      <right style="thin">
        <color theme="4"/>
      </right>
      <top style="thin">
        <color theme="4"/>
      </top>
      <bottom/>
      <diagonal/>
    </border>
  </borders>
  <cellStyleXfs count="31356">
    <xf numFmtId="0" fontId="0" fillId="0" borderId="0"/>
    <xf numFmtId="9" fontId="107" fillId="0" borderId="0" applyFont="0" applyFill="0" applyBorder="0" applyAlignment="0" applyProtection="0"/>
    <xf numFmtId="44" fontId="107" fillId="0" borderId="0" applyFont="0" applyFill="0" applyBorder="0" applyAlignment="0" applyProtection="0"/>
    <xf numFmtId="42" fontId="107" fillId="0" borderId="0" applyFont="0" applyFill="0" applyBorder="0" applyAlignment="0" applyProtection="0"/>
    <xf numFmtId="43" fontId="107" fillId="0" borderId="0" applyFont="0" applyFill="0" applyBorder="0" applyAlignment="0" applyProtection="0"/>
    <xf numFmtId="41" fontId="10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166" fontId="45" fillId="8" borderId="1">
      <alignment horizontal="center" vertical="center"/>
    </xf>
    <xf numFmtId="166" fontId="45" fillId="8" borderId="1">
      <alignment horizontal="center" vertical="center"/>
    </xf>
    <xf numFmtId="166" fontId="45" fillId="8" borderId="1">
      <alignment horizontal="center" vertical="center"/>
    </xf>
    <xf numFmtId="166" fontId="45" fillId="8" borderId="1">
      <alignment horizontal="center" vertical="center"/>
    </xf>
    <xf numFmtId="0" fontId="28" fillId="3" borderId="0" applyNumberFormat="0" applyBorder="0" applyAlignment="0" applyProtection="0"/>
    <xf numFmtId="0" fontId="29" fillId="20" borderId="2" applyNumberFormat="0" applyAlignment="0" applyProtection="0"/>
    <xf numFmtId="0" fontId="30" fillId="21" borderId="3" applyNumberFormat="0" applyAlignment="0" applyProtection="0"/>
    <xf numFmtId="41" fontId="107" fillId="0" borderId="0" applyFont="0" applyFill="0" applyBorder="0" applyAlignment="0" applyProtection="0"/>
    <xf numFmtId="41"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170" fontId="107" fillId="0" borderId="0" applyFont="0" applyFill="0" applyBorder="0" applyAlignment="0" applyProtection="0"/>
    <xf numFmtId="170" fontId="107" fillId="0" borderId="0" applyFont="0" applyFill="0" applyBorder="0" applyAlignment="0" applyProtection="0"/>
    <xf numFmtId="170" fontId="107" fillId="0" borderId="0" applyFont="0" applyFill="0" applyBorder="0" applyAlignment="0" applyProtection="0"/>
    <xf numFmtId="170"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0" fontId="31" fillId="0" borderId="0" applyNumberForma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0" fontId="32" fillId="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7" fillId="0" borderId="0" applyNumberFormat="0" applyFill="0" applyBorder="0" applyAlignment="0" applyProtection="0"/>
    <xf numFmtId="0" fontId="43" fillId="0" borderId="4" applyNumberFormat="0" applyProtection="0"/>
    <xf numFmtId="170" fontId="43" fillId="0" borderId="5">
      <alignment horizontal="left" vertical="center"/>
    </xf>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33" fillId="0" borderId="6" applyNumberFormat="0" applyFill="0" applyAlignment="0" applyProtection="0"/>
    <xf numFmtId="0" fontId="33" fillId="0" borderId="0" applyNumberFormat="0" applyFill="0" applyBorder="0" applyAlignment="0" applyProtection="0"/>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8" fontId="107" fillId="0" borderId="0" applyFont="0" applyFill="0" applyBorder="0" applyProtection="0"/>
    <xf numFmtId="0" fontId="49" fillId="0" borderId="7" applyNumberFormat="0" applyFill="0" applyAlignment="0" applyProtection="0"/>
    <xf numFmtId="0" fontId="77" fillId="0" borderId="0" applyNumberFormat="0" applyFill="0" applyBorder="0">
      <protection locked="0"/>
    </xf>
    <xf numFmtId="0" fontId="46" fillId="22" borderId="8" applyNumberFormat="0" applyBorder="0" applyAlignment="0" applyProtection="0"/>
    <xf numFmtId="0" fontId="46" fillId="22" borderId="8" applyNumberFormat="0" applyBorder="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35" fillId="0" borderId="9" applyNumberFormat="0" applyFill="0" applyAlignment="0" applyProtection="0"/>
    <xf numFmtId="0" fontId="36" fillId="23" borderId="0" applyNumberFormat="0" applyBorder="0" applyAlignment="0" applyProtection="0"/>
    <xf numFmtId="37" fontId="50" fillId="0" borderId="0"/>
    <xf numFmtId="37" fontId="50" fillId="0" borderId="0"/>
    <xf numFmtId="37" fontId="50" fillId="0" borderId="0"/>
    <xf numFmtId="37" fontId="50" fillId="0" borderId="0"/>
    <xf numFmtId="169" fontId="51" fillId="0" borderId="0"/>
    <xf numFmtId="169" fontId="51" fillId="0" borderId="0"/>
    <xf numFmtId="169" fontId="51" fillId="0" borderId="0"/>
    <xf numFmtId="169" fontId="51"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170" fontId="107" fillId="0" borderId="0"/>
    <xf numFmtId="170" fontId="65" fillId="0" borderId="0"/>
    <xf numFmtId="170" fontId="65" fillId="0" borderId="0"/>
    <xf numFmtId="0" fontId="107" fillId="0" borderId="0"/>
    <xf numFmtId="0" fontId="107" fillId="0" borderId="0"/>
    <xf numFmtId="0" fontId="107" fillId="0" borderId="0"/>
    <xf numFmtId="0" fontId="107" fillId="0" borderId="0"/>
    <xf numFmtId="0" fontId="107" fillId="0" borderId="0"/>
    <xf numFmtId="0" fontId="107" fillId="0" borderId="0"/>
    <xf numFmtId="170" fontId="107" fillId="0" borderId="0"/>
    <xf numFmtId="0" fontId="107" fillId="0" borderId="0"/>
    <xf numFmtId="170" fontId="107" fillId="0" borderId="0"/>
    <xf numFmtId="0" fontId="107" fillId="0" borderId="0"/>
    <xf numFmtId="170" fontId="107" fillId="0" borderId="0"/>
    <xf numFmtId="0" fontId="107" fillId="0" borderId="0"/>
    <xf numFmtId="170" fontId="107" fillId="0" borderId="0"/>
    <xf numFmtId="0" fontId="107" fillId="0" borderId="0"/>
    <xf numFmtId="170" fontId="107" fillId="0" borderId="0"/>
    <xf numFmtId="170" fontId="75" fillId="0" borderId="0"/>
    <xf numFmtId="170" fontId="107" fillId="0" borderId="0"/>
    <xf numFmtId="0" fontId="107" fillId="0" borderId="0"/>
    <xf numFmtId="0" fontId="107" fillId="0" borderId="0"/>
    <xf numFmtId="0" fontId="107" fillId="0" borderId="0"/>
    <xf numFmtId="0" fontId="107" fillId="0" borderId="0"/>
    <xf numFmtId="0" fontId="107" fillId="0" borderId="0"/>
    <xf numFmtId="0" fontId="79" fillId="0" borderId="0"/>
    <xf numFmtId="0" fontId="79" fillId="0" borderId="0"/>
    <xf numFmtId="0" fontId="79" fillId="0" borderId="0"/>
    <xf numFmtId="0" fontId="79" fillId="0" borderId="0"/>
    <xf numFmtId="0" fontId="79" fillId="0" borderId="0"/>
    <xf numFmtId="170" fontId="75" fillId="0" borderId="0"/>
    <xf numFmtId="0" fontId="79" fillId="0" borderId="0"/>
    <xf numFmtId="0" fontId="79" fillId="0" borderId="0"/>
    <xf numFmtId="0" fontId="79" fillId="0" borderId="0"/>
    <xf numFmtId="0" fontId="79" fillId="0" borderId="0"/>
    <xf numFmtId="0" fontId="79" fillId="0" borderId="0"/>
    <xf numFmtId="0" fontId="79" fillId="0" borderId="0"/>
    <xf numFmtId="170" fontId="75" fillId="0" borderId="0"/>
    <xf numFmtId="170" fontId="107" fillId="0" borderId="0"/>
    <xf numFmtId="170" fontId="107" fillId="0" borderId="0"/>
    <xf numFmtId="170" fontId="107" fillId="0" borderId="0"/>
    <xf numFmtId="0" fontId="107" fillId="0" borderId="0"/>
    <xf numFmtId="0" fontId="107" fillId="22" borderId="10" applyNumberFormat="0" applyFont="0" applyAlignment="0" applyProtection="0"/>
    <xf numFmtId="0" fontId="37" fillId="20" borderId="11" applyNumberFormat="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41" fillId="23" borderId="11" applyNumberFormat="0" applyProtection="0">
      <alignment vertical="center"/>
    </xf>
    <xf numFmtId="0" fontId="41" fillId="23" borderId="11" applyNumberFormat="0" applyProtection="0">
      <alignment vertical="center"/>
    </xf>
    <xf numFmtId="0" fontId="76" fillId="2" borderId="8" applyNumberFormat="0" applyProtection="0">
      <alignment horizontal="right" vertical="center" wrapText="1"/>
    </xf>
    <xf numFmtId="0" fontId="41" fillId="23" borderId="11" applyNumberFormat="0" applyProtection="0">
      <alignment vertical="center"/>
    </xf>
    <xf numFmtId="0" fontId="76" fillId="2" borderId="8" applyNumberFormat="0" applyProtection="0">
      <alignment horizontal="right" vertical="center" wrapText="1"/>
    </xf>
    <xf numFmtId="0" fontId="58" fillId="23" borderId="12" applyNumberFormat="0" applyProtection="0">
      <alignment vertical="center"/>
    </xf>
    <xf numFmtId="4" fontId="59" fillId="24" borderId="13">
      <alignment vertical="center"/>
    </xf>
    <xf numFmtId="4" fontId="60" fillId="24" borderId="13">
      <alignment vertical="center"/>
    </xf>
    <xf numFmtId="4" fontId="59" fillId="25" borderId="13">
      <alignment vertical="center"/>
    </xf>
    <xf numFmtId="4" fontId="60" fillId="25" borderId="13">
      <alignment vertical="center"/>
    </xf>
    <xf numFmtId="0" fontId="41" fillId="23" borderId="11" applyNumberFormat="0" applyProtection="0">
      <alignment horizontal="left" vertical="center" indent="1"/>
    </xf>
    <xf numFmtId="0" fontId="41" fillId="23" borderId="11" applyNumberFormat="0" applyProtection="0">
      <alignment horizontal="left" vertical="center" indent="1"/>
    </xf>
    <xf numFmtId="0" fontId="76" fillId="2" borderId="8" applyNumberFormat="0" applyProtection="0">
      <alignment horizontal="left" vertical="center" indent="1"/>
    </xf>
    <xf numFmtId="0" fontId="41" fillId="23" borderId="11" applyNumberFormat="0" applyProtection="0">
      <alignment horizontal="left" vertical="center" indent="1"/>
    </xf>
    <xf numFmtId="0" fontId="76" fillId="2" borderId="8" applyNumberFormat="0" applyProtection="0">
      <alignment horizontal="left" vertical="center" indent="1"/>
    </xf>
    <xf numFmtId="0" fontId="40" fillId="23" borderId="12" applyNumberFormat="0" applyProtection="0">
      <alignment horizontal="left" vertical="top" indent="1"/>
    </xf>
    <xf numFmtId="0" fontId="61" fillId="12" borderId="8" applyNumberFormat="0" applyProtection="0">
      <alignment horizontal="left" vertical="center"/>
    </xf>
    <xf numFmtId="0" fontId="55" fillId="21" borderId="8" applyNumberFormat="0">
      <alignment horizontal="right" vertical="center"/>
    </xf>
    <xf numFmtId="0" fontId="41" fillId="3" borderId="12" applyNumberFormat="0" applyProtection="0">
      <alignment horizontal="right" vertical="center"/>
    </xf>
    <xf numFmtId="0" fontId="41" fillId="3" borderId="12" applyNumberFormat="0" applyProtection="0">
      <alignment horizontal="right" vertical="center"/>
    </xf>
    <xf numFmtId="0" fontId="41" fillId="9" borderId="12" applyNumberFormat="0" applyProtection="0">
      <alignment horizontal="right" vertical="center"/>
    </xf>
    <xf numFmtId="0" fontId="41" fillId="9" borderId="12" applyNumberFormat="0" applyProtection="0">
      <alignment horizontal="right" vertical="center"/>
    </xf>
    <xf numFmtId="0" fontId="41" fillId="17" borderId="12" applyNumberFormat="0" applyProtection="0">
      <alignment horizontal="right" vertical="center"/>
    </xf>
    <xf numFmtId="0" fontId="41" fillId="17" borderId="12" applyNumberFormat="0" applyProtection="0">
      <alignment horizontal="right" vertical="center"/>
    </xf>
    <xf numFmtId="0" fontId="41" fillId="11" borderId="12" applyNumberFormat="0" applyProtection="0">
      <alignment horizontal="right" vertical="center"/>
    </xf>
    <xf numFmtId="0" fontId="41" fillId="11" borderId="12" applyNumberFormat="0" applyProtection="0">
      <alignment horizontal="right" vertical="center"/>
    </xf>
    <xf numFmtId="0" fontId="41" fillId="15" borderId="12" applyNumberFormat="0" applyProtection="0">
      <alignment horizontal="right" vertical="center"/>
    </xf>
    <xf numFmtId="0" fontId="41" fillId="15" borderId="12" applyNumberFormat="0" applyProtection="0">
      <alignment horizontal="right" vertical="center"/>
    </xf>
    <xf numFmtId="0" fontId="41" fillId="19" borderId="12" applyNumberFormat="0" applyProtection="0">
      <alignment horizontal="right" vertical="center"/>
    </xf>
    <xf numFmtId="0" fontId="41" fillId="19" borderId="12" applyNumberFormat="0" applyProtection="0">
      <alignment horizontal="right" vertical="center"/>
    </xf>
    <xf numFmtId="0" fontId="41" fillId="18" borderId="12" applyNumberFormat="0" applyProtection="0">
      <alignment horizontal="right" vertical="center"/>
    </xf>
    <xf numFmtId="0" fontId="41" fillId="18" borderId="12" applyNumberFormat="0" applyProtection="0">
      <alignment horizontal="right" vertical="center"/>
    </xf>
    <xf numFmtId="0" fontId="41" fillId="26" borderId="12" applyNumberFormat="0" applyProtection="0">
      <alignment horizontal="right" vertical="center"/>
    </xf>
    <xf numFmtId="0" fontId="41" fillId="26" borderId="12" applyNumberFormat="0" applyProtection="0">
      <alignment horizontal="right" vertical="center"/>
    </xf>
    <xf numFmtId="0" fontId="41" fillId="10" borderId="12" applyNumberFormat="0" applyProtection="0">
      <alignment horizontal="right" vertical="center"/>
    </xf>
    <xf numFmtId="0" fontId="41" fillId="10" borderId="12" applyNumberFormat="0" applyProtection="0">
      <alignment horizontal="right" vertical="center"/>
    </xf>
    <xf numFmtId="0" fontId="40" fillId="0" borderId="8" applyNumberFormat="0" applyProtection="0">
      <alignment horizontal="left" vertical="center" indent="1"/>
    </xf>
    <xf numFmtId="0" fontId="41" fillId="0" borderId="8" applyNumberFormat="0" applyProtection="0">
      <alignment horizontal="left" vertical="center" indent="1"/>
    </xf>
    <xf numFmtId="0" fontId="41" fillId="0" borderId="8" applyNumberFormat="0" applyProtection="0">
      <alignment horizontal="left" vertical="center" indent="1"/>
    </xf>
    <xf numFmtId="0" fontId="41" fillId="0" borderId="8" applyNumberFormat="0" applyProtection="0">
      <alignment horizontal="left" vertical="center" indent="1"/>
    </xf>
    <xf numFmtId="0" fontId="62" fillId="27" borderId="0" applyNumberFormat="0" applyProtection="0">
      <alignment horizontal="left" vertical="center" indent="1"/>
    </xf>
    <xf numFmtId="0" fontId="62" fillId="27" borderId="0" applyNumberFormat="0" applyProtection="0">
      <alignment horizontal="left" vertical="center" indent="1"/>
    </xf>
    <xf numFmtId="0" fontId="62" fillId="27" borderId="0" applyNumberFormat="0" applyProtection="0">
      <alignment horizontal="left" vertical="center" indent="1"/>
    </xf>
    <xf numFmtId="0" fontId="62" fillId="27" borderId="0" applyNumberFormat="0" applyProtection="0">
      <alignment horizontal="left" vertical="center" indent="1"/>
    </xf>
    <xf numFmtId="0" fontId="63" fillId="20" borderId="12" applyNumberFormat="0" applyProtection="0">
      <alignment horizontal="center" vertical="center"/>
    </xf>
    <xf numFmtId="4" fontId="64" fillId="28" borderId="14">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0" borderId="0" applyNumberFormat="0" applyProtection="0">
      <alignment horizontal="left" vertical="center" indent="1"/>
    </xf>
    <xf numFmtId="0" fontId="61" fillId="2" borderId="8" applyNumberFormat="0" applyProtection="0">
      <alignment horizontal="left" vertical="center" indent="2"/>
    </xf>
    <xf numFmtId="0" fontId="61" fillId="2" borderId="8" applyNumberFormat="0" applyProtection="0">
      <alignment horizontal="left" vertical="center" indent="2"/>
    </xf>
    <xf numFmtId="0" fontId="61" fillId="2" borderId="8" applyNumberFormat="0" applyProtection="0">
      <alignment horizontal="left" vertical="center" indent="2"/>
    </xf>
    <xf numFmtId="0" fontId="61" fillId="2" borderId="8" applyNumberFormat="0" applyProtection="0">
      <alignment horizontal="left" vertical="center" indent="2"/>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65" fillId="0" borderId="8" applyNumberFormat="0" applyProtection="0">
      <alignment horizontal="left" vertical="center" indent="2"/>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41" fillId="22" borderId="12" applyNumberFormat="0" applyProtection="0">
      <alignment vertical="center"/>
    </xf>
    <xf numFmtId="0" fontId="41" fillId="22" borderId="12" applyNumberFormat="0" applyProtection="0">
      <alignment vertical="center"/>
    </xf>
    <xf numFmtId="0" fontId="66" fillId="22" borderId="12" applyNumberFormat="0" applyProtection="0">
      <alignment vertical="center"/>
    </xf>
    <xf numFmtId="4" fontId="67" fillId="24" borderId="14">
      <alignment vertical="center"/>
    </xf>
    <xf numFmtId="4" fontId="68" fillId="24" borderId="14">
      <alignment vertical="center"/>
    </xf>
    <xf numFmtId="4" fontId="67" fillId="25" borderId="14">
      <alignment vertical="center"/>
    </xf>
    <xf numFmtId="4" fontId="68" fillId="25" borderId="14">
      <alignment vertical="center"/>
    </xf>
    <xf numFmtId="0" fontId="56" fillId="0" borderId="0" applyNumberFormat="0" applyProtection="0">
      <alignment horizontal="left" vertical="center" indent="1"/>
    </xf>
    <xf numFmtId="0" fontId="41" fillId="22" borderId="12" applyNumberFormat="0" applyProtection="0">
      <alignment horizontal="left" vertical="top" indent="1"/>
    </xf>
    <xf numFmtId="0" fontId="41" fillId="22" borderId="12" applyNumberFormat="0" applyProtection="0">
      <alignment horizontal="left" vertical="top" indent="1"/>
    </xf>
    <xf numFmtId="0" fontId="55" fillId="21" borderId="8" applyNumberFormat="0">
      <alignment horizontal="left" vertical="center"/>
    </xf>
    <xf numFmtId="0" fontId="46" fillId="0" borderId="8" applyNumberFormat="0" applyProtection="0">
      <alignment horizontal="left" vertical="center" indent="1"/>
    </xf>
    <xf numFmtId="0" fontId="41" fillId="31" borderId="11" applyNumberFormat="0" applyProtection="0">
      <alignment horizontal="right" vertical="center"/>
    </xf>
    <xf numFmtId="0" fontId="41" fillId="31" borderId="11" applyNumberFormat="0" applyProtection="0">
      <alignment horizontal="right" vertical="center"/>
    </xf>
    <xf numFmtId="0" fontId="75" fillId="0" borderId="8" applyNumberFormat="0" applyProtection="0">
      <alignment horizontal="right" vertical="center" wrapText="1"/>
    </xf>
    <xf numFmtId="0" fontId="41" fillId="31" borderId="11" applyNumberFormat="0" applyProtection="0">
      <alignment horizontal="right" vertical="center"/>
    </xf>
    <xf numFmtId="0" fontId="75" fillId="0" borderId="8" applyNumberFormat="0" applyProtection="0">
      <alignment horizontal="right" vertical="center" wrapText="1"/>
    </xf>
    <xf numFmtId="0" fontId="66" fillId="30" borderId="12" applyNumberFormat="0" applyProtection="0">
      <alignment horizontal="right" vertical="center"/>
    </xf>
    <xf numFmtId="4" fontId="69" fillId="24" borderId="14">
      <alignment vertical="center"/>
    </xf>
    <xf numFmtId="4" fontId="70" fillId="24" borderId="14">
      <alignment vertical="center"/>
    </xf>
    <xf numFmtId="4" fontId="69" fillId="25" borderId="14">
      <alignment vertical="center"/>
    </xf>
    <xf numFmtId="4" fontId="70" fillId="17" borderId="14">
      <alignment vertical="center"/>
    </xf>
    <xf numFmtId="0" fontId="107" fillId="2" borderId="11" applyNumberFormat="0" applyProtection="0">
      <alignment horizontal="left" vertical="center" indent="1"/>
    </xf>
    <xf numFmtId="0" fontId="107" fillId="2" borderId="11" applyNumberFormat="0" applyProtection="0">
      <alignment horizontal="left" vertical="center" indent="1"/>
    </xf>
    <xf numFmtId="0" fontId="75" fillId="0" borderId="8" applyNumberFormat="0" applyProtection="0">
      <alignment horizontal="left" vertical="center" indent="1"/>
    </xf>
    <xf numFmtId="0" fontId="107" fillId="2" borderId="11" applyNumberFormat="0" applyProtection="0">
      <alignment horizontal="left" vertical="center" indent="1"/>
    </xf>
    <xf numFmtId="0" fontId="107" fillId="2" borderId="11" applyNumberFormat="0" applyProtection="0">
      <alignment horizontal="left" vertical="center" indent="1"/>
    </xf>
    <xf numFmtId="0" fontId="107" fillId="2" borderId="11" applyNumberFormat="0" applyProtection="0">
      <alignment horizontal="left" vertical="center" indent="1"/>
    </xf>
    <xf numFmtId="0" fontId="75" fillId="0" borderId="8" applyNumberFormat="0" applyProtection="0">
      <alignment horizontal="left" vertical="center" indent="1"/>
    </xf>
    <xf numFmtId="0" fontId="61" fillId="12" borderId="8" applyNumberFormat="0" applyProtection="0">
      <alignment horizontal="center" vertical="top" wrapText="1"/>
    </xf>
    <xf numFmtId="4" fontId="71" fillId="28" borderId="15">
      <alignment vertical="center"/>
    </xf>
    <xf numFmtId="4" fontId="72" fillId="28" borderId="15">
      <alignment vertical="center"/>
    </xf>
    <xf numFmtId="4" fontId="59" fillId="24" borderId="15">
      <alignment vertical="center"/>
    </xf>
    <xf numFmtId="4" fontId="60" fillId="24" borderId="15">
      <alignment vertical="center"/>
    </xf>
    <xf numFmtId="4" fontId="59" fillId="25" borderId="14">
      <alignment vertical="center"/>
    </xf>
    <xf numFmtId="4" fontId="60" fillId="25" borderId="14">
      <alignment vertical="center"/>
    </xf>
    <xf numFmtId="4" fontId="73" fillId="22" borderId="15">
      <alignment horizontal="left" vertical="center" indent="1"/>
    </xf>
    <xf numFmtId="0" fontId="54" fillId="0" borderId="0" applyNumberFormat="0" applyProtection="0">
      <alignment vertical="center"/>
    </xf>
    <xf numFmtId="0" fontId="44" fillId="0" borderId="12" applyNumberFormat="0" applyProtection="0">
      <alignment horizontal="right" vertical="center"/>
    </xf>
    <xf numFmtId="0" fontId="44" fillId="0" borderId="12" applyNumberFormat="0" applyProtection="0">
      <alignment horizontal="right" vertical="center"/>
    </xf>
    <xf numFmtId="170" fontId="74" fillId="28" borderId="16">
      <protection locked="0"/>
    </xf>
    <xf numFmtId="170" fontId="74" fillId="32" borderId="0"/>
    <xf numFmtId="170" fontId="57" fillId="0" borderId="0"/>
    <xf numFmtId="0" fontId="52" fillId="0" borderId="0" applyNumberFormat="0" applyFont="0" applyFill="0" applyBorder="0" applyAlignment="0" applyProtection="0"/>
    <xf numFmtId="0" fontId="52" fillId="0" borderId="0" applyNumberFormat="0" applyFont="0" applyFill="0" applyBorder="0" applyAlignment="0" applyProtection="0"/>
    <xf numFmtId="0" fontId="52" fillId="0" borderId="0" applyNumberFormat="0" applyFont="0" applyFill="0" applyBorder="0" applyAlignment="0" applyProtection="0"/>
    <xf numFmtId="0" fontId="38" fillId="0" borderId="0"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46" fillId="23" borderId="0" applyNumberFormat="0" applyBorder="0" applyAlignment="0" applyProtection="0"/>
    <xf numFmtId="0" fontId="46" fillId="23" borderId="0" applyNumberFormat="0" applyBorder="0" applyAlignment="0" applyProtection="0"/>
    <xf numFmtId="37" fontId="46" fillId="0" borderId="0"/>
    <xf numFmtId="37" fontId="46" fillId="0" borderId="0"/>
    <xf numFmtId="37" fontId="46" fillId="0" borderId="0"/>
    <xf numFmtId="37" fontId="46" fillId="0" borderId="0"/>
    <xf numFmtId="3" fontId="53" fillId="0" borderId="7" applyProtection="0"/>
    <xf numFmtId="0" fontId="39" fillId="0" borderId="0" applyNumberFormat="0" applyFill="0" applyBorder="0" applyAlignment="0" applyProtection="0"/>
    <xf numFmtId="0" fontId="79" fillId="0" borderId="0"/>
    <xf numFmtId="0" fontId="79" fillId="0" borderId="0"/>
    <xf numFmtId="0" fontId="44" fillId="0" borderId="12" applyNumberFormat="0" applyProtection="0">
      <alignment horizontal="right" vertical="center"/>
    </xf>
    <xf numFmtId="0" fontId="107" fillId="0" borderId="0"/>
    <xf numFmtId="0" fontId="107" fillId="0" borderId="0"/>
    <xf numFmtId="0" fontId="107" fillId="0" borderId="0"/>
    <xf numFmtId="0" fontId="107" fillId="0" borderId="0"/>
    <xf numFmtId="0" fontId="107" fillId="0" borderId="0"/>
    <xf numFmtId="0" fontId="79" fillId="0" borderId="0"/>
    <xf numFmtId="0" fontId="79" fillId="0" borderId="0"/>
    <xf numFmtId="0" fontId="79" fillId="0" borderId="0"/>
    <xf numFmtId="0" fontId="25" fillId="0" borderId="0"/>
    <xf numFmtId="0" fontId="83"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9" fillId="20" borderId="2" applyNumberFormat="0" applyAlignment="0" applyProtection="0"/>
    <xf numFmtId="0" fontId="30" fillId="21" borderId="3" applyNumberFormat="0" applyAlignment="0" applyProtection="0"/>
    <xf numFmtId="43" fontId="83" fillId="0" borderId="0" applyFont="0" applyFill="0" applyBorder="0" applyAlignment="0" applyProtection="0"/>
    <xf numFmtId="0" fontId="31" fillId="0" borderId="0" applyNumberFormat="0" applyFill="0" applyBorder="0" applyAlignment="0" applyProtection="0"/>
    <xf numFmtId="0" fontId="32" fillId="4" borderId="0" applyNumberFormat="0" applyBorder="0" applyAlignment="0" applyProtection="0"/>
    <xf numFmtId="0" fontId="84" fillId="0" borderId="18" applyNumberFormat="0" applyFill="0" applyAlignment="0" applyProtection="0"/>
    <xf numFmtId="0" fontId="85" fillId="0" borderId="13"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4" fillId="7" borderId="2" applyNumberFormat="0" applyAlignment="0" applyProtection="0"/>
    <xf numFmtId="0" fontId="35" fillId="0" borderId="9" applyNumberFormat="0" applyFill="0" applyAlignment="0" applyProtection="0"/>
    <xf numFmtId="0" fontId="36" fillId="23" borderId="0" applyNumberFormat="0" applyBorder="0" applyAlignment="0" applyProtection="0"/>
    <xf numFmtId="0" fontId="83" fillId="22" borderId="10" applyNumberFormat="0" applyFont="0" applyAlignment="0" applyProtection="0"/>
    <xf numFmtId="0" fontId="37" fillId="20" borderId="11" applyNumberFormat="0" applyAlignment="0" applyProtection="0"/>
    <xf numFmtId="9" fontId="83" fillId="0" borderId="0" applyFont="0" applyFill="0" applyBorder="0" applyAlignment="0" applyProtection="0"/>
    <xf numFmtId="0" fontId="38" fillId="0" borderId="0" applyNumberFormat="0" applyFill="0" applyBorder="0" applyAlignment="0" applyProtection="0"/>
    <xf numFmtId="0" fontId="86" fillId="0" borderId="19" applyNumberFormat="0" applyFill="0" applyAlignment="0" applyProtection="0"/>
    <xf numFmtId="0" fontId="39" fillId="0" borderId="0" applyNumberFormat="0" applyFill="0" applyBorder="0" applyAlignment="0" applyProtection="0"/>
    <xf numFmtId="0" fontId="25" fillId="0" borderId="0"/>
    <xf numFmtId="0" fontId="107" fillId="0" borderId="0"/>
    <xf numFmtId="172" fontId="88" fillId="0" borderId="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25" fillId="0" borderId="0"/>
    <xf numFmtId="0" fontId="47" fillId="0" borderId="0" applyNumberFormat="0" applyFill="0" applyBorder="0" applyAlignment="0" applyProtection="0"/>
    <xf numFmtId="0" fontId="43" fillId="0" borderId="4" applyNumberFormat="0" applyProtection="0"/>
    <xf numFmtId="0" fontId="43" fillId="0" borderId="5">
      <alignment horizontal="left" vertical="center"/>
    </xf>
    <xf numFmtId="0" fontId="48"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49" fillId="0" borderId="7" applyNumberFormat="0" applyFill="0" applyAlignment="0" applyProtection="0"/>
    <xf numFmtId="0" fontId="107" fillId="0" borderId="0"/>
    <xf numFmtId="0" fontId="107" fillId="0" borderId="0"/>
    <xf numFmtId="0" fontId="107" fillId="0" borderId="0"/>
    <xf numFmtId="0" fontId="25" fillId="0" borderId="0"/>
    <xf numFmtId="9" fontId="107" fillId="0" borderId="0" applyFont="0" applyFill="0" applyBorder="0" applyAlignment="0" applyProtection="0"/>
    <xf numFmtId="0" fontId="89" fillId="23" borderId="20" applyNumberFormat="0" applyProtection="0">
      <alignment vertical="center"/>
    </xf>
    <xf numFmtId="0" fontId="90" fillId="23" borderId="20" applyNumberFormat="0" applyProtection="0">
      <alignment vertical="center"/>
    </xf>
    <xf numFmtId="0" fontId="91" fillId="23" borderId="20" applyNumberFormat="0" applyProtection="0">
      <alignment horizontal="left" vertical="center" indent="1"/>
    </xf>
    <xf numFmtId="0" fontId="40" fillId="23" borderId="12" applyNumberFormat="0" applyProtection="0">
      <alignment horizontal="left" vertical="top" indent="1"/>
    </xf>
    <xf numFmtId="0" fontId="92" fillId="27" borderId="20" applyNumberFormat="0" applyProtection="0">
      <alignment horizontal="left" vertical="center" indent="1"/>
    </xf>
    <xf numFmtId="0" fontId="69" fillId="17" borderId="20" applyNumberFormat="0" applyProtection="0">
      <alignment vertical="center"/>
    </xf>
    <xf numFmtId="0" fontId="81" fillId="7" borderId="20" applyNumberFormat="0" applyProtection="0">
      <alignment vertical="center"/>
    </xf>
    <xf numFmtId="0" fontId="69" fillId="24" borderId="20" applyNumberFormat="0" applyProtection="0">
      <alignment vertical="center"/>
    </xf>
    <xf numFmtId="0" fontId="59" fillId="17" borderId="20" applyNumberFormat="0" applyProtection="0">
      <alignment vertical="center"/>
    </xf>
    <xf numFmtId="0" fontId="73" fillId="33" borderId="20" applyNumberFormat="0" applyProtection="0">
      <alignment horizontal="left" vertical="center" indent="1"/>
    </xf>
    <xf numFmtId="0" fontId="73" fillId="30" borderId="20" applyNumberFormat="0" applyProtection="0">
      <alignment horizontal="left" vertical="center" indent="1"/>
    </xf>
    <xf numFmtId="0" fontId="93" fillId="27" borderId="20" applyNumberFormat="0" applyProtection="0">
      <alignment horizontal="left" vertical="center" indent="1"/>
    </xf>
    <xf numFmtId="0" fontId="94" fillId="8" borderId="20" applyNumberFormat="0" applyProtection="0">
      <alignment vertical="center"/>
    </xf>
    <xf numFmtId="0" fontId="64" fillId="28" borderId="20" applyNumberFormat="0" applyProtection="0">
      <alignment horizontal="left" vertical="center" indent="1"/>
    </xf>
    <xf numFmtId="0" fontId="95" fillId="30" borderId="20" applyNumberFormat="0" applyProtection="0">
      <alignment horizontal="left" vertical="center" indent="1"/>
    </xf>
    <xf numFmtId="0" fontId="96" fillId="27" borderId="20"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97" fillId="28" borderId="20" applyNumberFormat="0" applyProtection="0">
      <alignment vertical="center"/>
    </xf>
    <xf numFmtId="0" fontId="98" fillId="28" borderId="20" applyNumberFormat="0" applyProtection="0">
      <alignment vertical="center"/>
    </xf>
    <xf numFmtId="0" fontId="73" fillId="30" borderId="20" applyNumberFormat="0" applyProtection="0">
      <alignment horizontal="left" vertical="center" indent="1"/>
    </xf>
    <xf numFmtId="0" fontId="41" fillId="22" borderId="12" applyNumberFormat="0" applyProtection="0">
      <alignment horizontal="left" vertical="top" indent="1"/>
    </xf>
    <xf numFmtId="0" fontId="41" fillId="22" borderId="12" applyNumberFormat="0" applyProtection="0">
      <alignment horizontal="left" vertical="top" indent="1"/>
    </xf>
    <xf numFmtId="0" fontId="99" fillId="28" borderId="20" applyNumberFormat="0" applyProtection="0">
      <alignment vertical="center"/>
    </xf>
    <xf numFmtId="0" fontId="100" fillId="28" borderId="20" applyNumberFormat="0" applyProtection="0">
      <alignment vertical="center"/>
    </xf>
    <xf numFmtId="0" fontId="73" fillId="30" borderId="20" applyNumberFormat="0" applyProtection="0">
      <alignment horizontal="left" vertical="center" indent="1"/>
    </xf>
    <xf numFmtId="0" fontId="41" fillId="29" borderId="12" applyNumberFormat="0" applyProtection="0">
      <alignment horizontal="left" vertical="top" indent="1"/>
    </xf>
    <xf numFmtId="0" fontId="41" fillId="29" borderId="12" applyNumberFormat="0" applyProtection="0">
      <alignment horizontal="left" vertical="top" indent="1"/>
    </xf>
    <xf numFmtId="0" fontId="71" fillId="28" borderId="20" applyNumberFormat="0" applyProtection="0">
      <alignment vertical="center"/>
    </xf>
    <xf numFmtId="0" fontId="72" fillId="28" borderId="20" applyNumberFormat="0" applyProtection="0">
      <alignment vertical="center"/>
    </xf>
    <xf numFmtId="0" fontId="73" fillId="22" borderId="20" applyNumberFormat="0" applyProtection="0">
      <alignment horizontal="left" vertical="center" indent="1"/>
    </xf>
    <xf numFmtId="0" fontId="101" fillId="8" borderId="20" applyNumberFormat="0" applyProtection="0">
      <alignment horizontal="left" indent="1"/>
    </xf>
    <xf numFmtId="0" fontId="87" fillId="28" borderId="20" applyNumberFormat="0" applyProtection="0">
      <alignment vertical="center"/>
    </xf>
    <xf numFmtId="0" fontId="52" fillId="0" borderId="0" applyNumberFormat="0" applyFon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25" fillId="0" borderId="0"/>
    <xf numFmtId="0" fontId="25" fillId="0" borderId="0"/>
    <xf numFmtId="43" fontId="107" fillId="0" borderId="0" applyFont="0" applyFill="0" applyBorder="0" applyAlignment="0" applyProtection="0"/>
    <xf numFmtId="4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8" fontId="107" fillId="0" borderId="0" applyFont="0" applyFill="0" applyBorder="0" applyProtection="0"/>
    <xf numFmtId="0" fontId="107" fillId="0" borderId="0"/>
    <xf numFmtId="0" fontId="107" fillId="0" borderId="0"/>
    <xf numFmtId="0" fontId="107" fillId="0" borderId="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25" fillId="0" borderId="0"/>
    <xf numFmtId="0" fontId="107" fillId="0" borderId="0"/>
    <xf numFmtId="0" fontId="26" fillId="7"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4"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5"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7"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5"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1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1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5"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13"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9" fillId="28" borderId="2" applyNumberFormat="0" applyAlignment="0" applyProtection="0"/>
    <xf numFmtId="0" fontId="29" fillId="28" borderId="2" applyNumberFormat="0" applyAlignment="0" applyProtection="0"/>
    <xf numFmtId="0" fontId="29" fillId="20" borderId="2" applyNumberFormat="0" applyAlignment="0" applyProtection="0"/>
    <xf numFmtId="0" fontId="29" fillId="28" borderId="2" applyNumberFormat="0" applyAlignment="0" applyProtection="0"/>
    <xf numFmtId="0" fontId="29" fillId="28" borderId="2" applyNumberFormat="0" applyAlignment="0" applyProtection="0"/>
    <xf numFmtId="0" fontId="29" fillId="28" borderId="2" applyNumberFormat="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83"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14"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2" fontId="107" fillId="0" borderId="0" applyFont="0" applyFill="0" applyBorder="0" applyAlignment="0" applyProtection="0"/>
    <xf numFmtId="0" fontId="104" fillId="0" borderId="21" applyNumberFormat="0" applyFill="0" applyAlignment="0" applyProtection="0"/>
    <xf numFmtId="0" fontId="104" fillId="0" borderId="21" applyNumberFormat="0" applyFill="0" applyAlignment="0" applyProtection="0"/>
    <xf numFmtId="0" fontId="84" fillId="0" borderId="18"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3" fillId="0" borderId="0" applyNumberFormat="0" applyFont="0" applyFill="0" applyBorder="0" applyProtection="0"/>
    <xf numFmtId="0" fontId="105" fillId="0" borderId="13" applyNumberFormat="0" applyFill="0" applyAlignment="0" applyProtection="0"/>
    <xf numFmtId="0" fontId="105" fillId="0" borderId="13" applyNumberFormat="0" applyFill="0" applyAlignment="0" applyProtection="0"/>
    <xf numFmtId="0" fontId="8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43"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43" fillId="0" borderId="0" applyNumberFormat="0" applyFont="0" applyFill="0" applyBorder="0" applyProtection="0"/>
    <xf numFmtId="0" fontId="102" fillId="0" borderId="22" applyNumberFormat="0" applyFill="0" applyAlignment="0" applyProtection="0"/>
    <xf numFmtId="0" fontId="102" fillId="0" borderId="22" applyNumberFormat="0" applyFill="0" applyAlignment="0" applyProtection="0"/>
    <xf numFmtId="0" fontId="33" fillId="0" borderId="6"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33"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167" fontId="107" fillId="0" borderId="0">
      <protection locked="0"/>
    </xf>
    <xf numFmtId="0" fontId="34" fillId="23" borderId="2" applyNumberFormat="0" applyAlignment="0" applyProtection="0"/>
    <xf numFmtId="0" fontId="34" fillId="23" borderId="2" applyNumberFormat="0" applyAlignment="0" applyProtection="0"/>
    <xf numFmtId="0" fontId="34" fillId="7" borderId="2" applyNumberFormat="0" applyAlignment="0" applyProtection="0"/>
    <xf numFmtId="0" fontId="34" fillId="23" borderId="2" applyNumberFormat="0" applyAlignment="0" applyProtection="0"/>
    <xf numFmtId="0" fontId="34" fillId="23" borderId="2" applyNumberFormat="0" applyAlignment="0" applyProtection="0"/>
    <xf numFmtId="0" fontId="34" fillId="23" borderId="2" applyNumberFormat="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34" fillId="7" borderId="2" applyNumberFormat="0" applyAlignment="0" applyProtection="0"/>
    <xf numFmtId="0" fontId="83" fillId="0" borderId="0"/>
    <xf numFmtId="0" fontId="107" fillId="0" borderId="0"/>
    <xf numFmtId="0" fontId="107" fillId="0" borderId="0"/>
    <xf numFmtId="0" fontId="107"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107" fillId="0" borderId="0"/>
    <xf numFmtId="0" fontId="107" fillId="0" borderId="0"/>
    <xf numFmtId="0" fontId="107"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107" fillId="0" borderId="0"/>
    <xf numFmtId="0" fontId="107" fillId="0" borderId="0"/>
    <xf numFmtId="0" fontId="25" fillId="0" borderId="0"/>
    <xf numFmtId="0" fontId="25" fillId="0" borderId="0"/>
    <xf numFmtId="0" fontId="25" fillId="0" borderId="0"/>
    <xf numFmtId="0" fontId="107" fillId="0" borderId="0"/>
    <xf numFmtId="0" fontId="107" fillId="0" borderId="0"/>
    <xf numFmtId="0" fontId="25" fillId="0" borderId="0"/>
    <xf numFmtId="0" fontId="25" fillId="0" borderId="0"/>
    <xf numFmtId="0" fontId="25" fillId="0" borderId="0"/>
    <xf numFmtId="0" fontId="107" fillId="0" borderId="0"/>
    <xf numFmtId="0" fontId="83" fillId="0" borderId="0"/>
    <xf numFmtId="0" fontId="107" fillId="0" borderId="0"/>
    <xf numFmtId="0" fontId="107" fillId="0" borderId="0"/>
    <xf numFmtId="0" fontId="107" fillId="0" borderId="0"/>
    <xf numFmtId="0" fontId="25" fillId="0" borderId="0"/>
    <xf numFmtId="0" fontId="107" fillId="0" borderId="0"/>
    <xf numFmtId="0" fontId="107" fillId="0" borderId="0"/>
    <xf numFmtId="0" fontId="25" fillId="0" borderId="0"/>
    <xf numFmtId="0" fontId="107" fillId="0" borderId="0"/>
    <xf numFmtId="0" fontId="107" fillId="0" borderId="0"/>
    <xf numFmtId="0" fontId="107" fillId="0" borderId="0"/>
    <xf numFmtId="0" fontId="25" fillId="0" borderId="0"/>
    <xf numFmtId="0" fontId="107" fillId="0" borderId="0"/>
    <xf numFmtId="0" fontId="107" fillId="0" borderId="0"/>
    <xf numFmtId="0" fontId="107" fillId="0" borderId="0"/>
    <xf numFmtId="0" fontId="107" fillId="0" borderId="0"/>
    <xf numFmtId="0" fontId="83" fillId="0" borderId="0"/>
    <xf numFmtId="0" fontId="25" fillId="0" borderId="0"/>
    <xf numFmtId="0" fontId="25" fillId="0" borderId="0"/>
    <xf numFmtId="0" fontId="25" fillId="0" borderId="0"/>
    <xf numFmtId="0" fontId="25" fillId="0" borderId="0"/>
    <xf numFmtId="0" fontId="107" fillId="0" borderId="0"/>
    <xf numFmtId="0" fontId="107" fillId="0" borderId="0"/>
    <xf numFmtId="0" fontId="107" fillId="0" borderId="0"/>
    <xf numFmtId="0" fontId="107" fillId="0" borderId="0"/>
    <xf numFmtId="0" fontId="83" fillId="0" borderId="0"/>
    <xf numFmtId="0" fontId="107" fillId="0" borderId="0"/>
    <xf numFmtId="0" fontId="107" fillId="0" borderId="0"/>
    <xf numFmtId="0" fontId="25" fillId="0" borderId="0"/>
    <xf numFmtId="0" fontId="107" fillId="0" borderId="0"/>
    <xf numFmtId="0" fontId="83"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107" fillId="0" borderId="0"/>
    <xf numFmtId="0" fontId="83" fillId="0" borderId="0"/>
    <xf numFmtId="0" fontId="107" fillId="0" borderId="0"/>
    <xf numFmtId="0" fontId="107" fillId="22" borderId="10" applyNumberFormat="0" applyFont="0" applyAlignment="0" applyProtection="0"/>
    <xf numFmtId="0" fontId="107" fillId="22" borderId="10" applyNumberFormat="0" applyFont="0" applyAlignment="0" applyProtection="0"/>
    <xf numFmtId="0" fontId="83" fillId="22" borderId="10" applyNumberFormat="0" applyFont="0" applyAlignment="0" applyProtection="0"/>
    <xf numFmtId="0" fontId="107" fillId="22" borderId="10" applyNumberFormat="0" applyFont="0" applyAlignment="0" applyProtection="0"/>
    <xf numFmtId="0" fontId="107" fillId="22" borderId="10" applyNumberFormat="0" applyFont="0" applyAlignment="0" applyProtection="0"/>
    <xf numFmtId="0" fontId="107" fillId="22" borderId="10" applyNumberFormat="0" applyFont="0" applyAlignment="0" applyProtection="0"/>
    <xf numFmtId="0" fontId="37" fillId="28" borderId="11" applyNumberFormat="0" applyAlignment="0" applyProtection="0"/>
    <xf numFmtId="0" fontId="37" fillId="28" borderId="11" applyNumberFormat="0" applyAlignment="0" applyProtection="0"/>
    <xf numFmtId="0" fontId="37" fillId="20" borderId="11" applyNumberFormat="0" applyAlignment="0" applyProtection="0"/>
    <xf numFmtId="0" fontId="37" fillId="28" borderId="11" applyNumberFormat="0" applyAlignment="0" applyProtection="0"/>
    <xf numFmtId="0" fontId="37" fillId="28" borderId="11" applyNumberFormat="0" applyAlignment="0" applyProtection="0"/>
    <xf numFmtId="0" fontId="37" fillId="28" borderId="11" applyNumberFormat="0" applyAlignment="0" applyProtection="0"/>
    <xf numFmtId="9"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10"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83"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83"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83"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83"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83" fillId="0" borderId="0" applyFont="0" applyFill="0" applyBorder="0" applyAlignment="0" applyProtection="0"/>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center"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7" borderId="12" applyNumberFormat="0" applyProtection="0">
      <alignment horizontal="left" vertical="top"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center"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29" borderId="12" applyNumberFormat="0" applyProtection="0">
      <alignment horizontal="left" vertical="top"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center"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8" borderId="12" applyNumberFormat="0" applyProtection="0">
      <alignment horizontal="left" vertical="top"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center"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7" fillId="30" borderId="12" applyNumberFormat="0" applyProtection="0">
      <alignment horizontal="left" vertical="top" indent="1"/>
    </xf>
    <xf numFmtId="0" fontId="103" fillId="0" borderId="0" applyNumberFormat="0" applyFill="0" applyBorder="0" applyAlignment="0" applyProtection="0"/>
    <xf numFmtId="0" fontId="103" fillId="0" borderId="0" applyNumberFormat="0" applyFill="0" applyBorder="0" applyAlignment="0" applyProtection="0"/>
    <xf numFmtId="0" fontId="3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19"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107" fillId="0" borderId="17" applyNumberFormat="0" applyFill="0" applyBorder="0" applyAlignment="0" applyProtection="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107" fillId="0" borderId="0"/>
    <xf numFmtId="0" fontId="107" fillId="0" borderId="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9" fontId="83" fillId="0" borderId="0" applyFont="0" applyFill="0" applyBorder="0" applyAlignment="0" applyProtection="0"/>
    <xf numFmtId="0" fontId="34" fillId="7" borderId="2" applyNumberFormat="0" applyAlignment="0" applyProtection="0"/>
    <xf numFmtId="43" fontId="83" fillId="0" borderId="0" applyFont="0" applyFill="0" applyBorder="0" applyAlignment="0" applyProtection="0"/>
    <xf numFmtId="0" fontId="83" fillId="0" borderId="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9"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9" fontId="107"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107" fillId="0" borderId="0" applyFont="0" applyFill="0" applyBorder="0" applyAlignment="0" applyProtection="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107" fillId="0" borderId="0"/>
    <xf numFmtId="9" fontId="107" fillId="0" borderId="0" applyFont="0" applyFill="0" applyBorder="0" applyAlignment="0" applyProtection="0"/>
    <xf numFmtId="0" fontId="107" fillId="0" borderId="0"/>
    <xf numFmtId="9" fontId="107" fillId="0" borderId="0" applyFont="0" applyFill="0" applyBorder="0" applyAlignment="0" applyProtection="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7" fillId="0" borderId="0"/>
    <xf numFmtId="9" fontId="83" fillId="0" borderId="0" applyFont="0" applyFill="0" applyBorder="0" applyAlignment="0" applyProtection="0"/>
    <xf numFmtId="43" fontId="83" fillId="0" borderId="0" applyFont="0" applyFill="0" applyBorder="0" applyAlignment="0" applyProtection="0"/>
    <xf numFmtId="0" fontId="83" fillId="0" borderId="0"/>
    <xf numFmtId="9" fontId="83" fillId="0" borderId="0" applyFont="0" applyFill="0" applyBorder="0" applyAlignment="0" applyProtection="0"/>
    <xf numFmtId="43" fontId="83" fillId="0" borderId="0" applyFont="0" applyFill="0" applyBorder="0" applyAlignment="0" applyProtection="0"/>
    <xf numFmtId="0" fontId="34" fillId="7" borderId="2" applyNumberFormat="0" applyAlignment="0" applyProtection="0"/>
    <xf numFmtId="0" fontId="83" fillId="0" borderId="0"/>
    <xf numFmtId="0" fontId="34" fillId="7" borderId="2" applyNumberFormat="0" applyAlignment="0" applyProtection="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107" fillId="0" borderId="0"/>
    <xf numFmtId="43" fontId="107" fillId="0" borderId="0" applyFont="0" applyFill="0" applyBorder="0" applyAlignment="0" applyProtection="0"/>
    <xf numFmtId="43" fontId="107" fillId="0" borderId="0" applyFont="0" applyFill="0" applyBorder="0" applyAlignment="0" applyProtection="0"/>
    <xf numFmtId="0" fontId="107" fillId="0" borderId="0"/>
    <xf numFmtId="43" fontId="107" fillId="0" borderId="0" applyFont="0" applyFill="0" applyBorder="0" applyAlignment="0" applyProtection="0"/>
    <xf numFmtId="0" fontId="107" fillId="0" borderId="0"/>
    <xf numFmtId="43"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107" fillId="0" borderId="0"/>
    <xf numFmtId="0" fontId="107"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7" fillId="0" borderId="0"/>
    <xf numFmtId="43" fontId="107" fillId="0" borderId="0" applyFont="0" applyFill="0" applyBorder="0" applyAlignment="0" applyProtection="0"/>
    <xf numFmtId="0" fontId="107" fillId="0" borderId="0"/>
    <xf numFmtId="9" fontId="107" fillId="0" borderId="0" applyFont="0" applyFill="0" applyBorder="0" applyAlignment="0" applyProtection="0"/>
    <xf numFmtId="43" fontId="107" fillId="0" borderId="0" applyFont="0" applyFill="0" applyBorder="0" applyAlignment="0" applyProtection="0"/>
    <xf numFmtId="0" fontId="107" fillId="0" borderId="0"/>
    <xf numFmtId="9"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0" fontId="107" fillId="0" borderId="0"/>
    <xf numFmtId="9" fontId="107" fillId="0" borderId="0" applyFont="0" applyFill="0" applyBorder="0" applyAlignment="0" applyProtection="0"/>
    <xf numFmtId="9" fontId="107" fillId="0" borderId="0" applyFont="0" applyFill="0" applyBorder="0" applyAlignment="0" applyProtection="0"/>
    <xf numFmtId="43"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107" fillId="0" borderId="0" applyFont="0" applyFill="0" applyBorder="0" applyAlignment="0" applyProtection="0"/>
    <xf numFmtId="9" fontId="10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4" borderId="0" applyNumberFormat="0" applyBorder="0" applyAlignment="0" applyProtection="0"/>
    <xf numFmtId="0" fontId="25" fillId="0" borderId="0"/>
    <xf numFmtId="0" fontId="24" fillId="0" borderId="0"/>
    <xf numFmtId="0" fontId="23" fillId="0" borderId="0"/>
    <xf numFmtId="0" fontId="22" fillId="0" borderId="0"/>
    <xf numFmtId="0" fontId="21" fillId="0" borderId="0"/>
    <xf numFmtId="9" fontId="21" fillId="0" borderId="0" applyFont="0" applyFill="0" applyBorder="0" applyAlignment="0" applyProtection="0"/>
    <xf numFmtId="0" fontId="20"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8" fillId="0" borderId="0"/>
    <xf numFmtId="0" fontId="17" fillId="0" borderId="0"/>
    <xf numFmtId="9" fontId="17" fillId="0" borderId="0" applyFont="0" applyFill="0" applyBorder="0" applyAlignment="0" applyProtection="0"/>
    <xf numFmtId="0" fontId="16" fillId="0" borderId="0"/>
    <xf numFmtId="9" fontId="16" fillId="0" borderId="0" applyFont="0" applyFill="0" applyBorder="0" applyAlignment="0" applyProtection="0"/>
    <xf numFmtId="0" fontId="15" fillId="0" borderId="0"/>
    <xf numFmtId="44" fontId="15" fillId="0" borderId="0" applyFont="0" applyFill="0" applyBorder="0" applyAlignment="0" applyProtection="0"/>
    <xf numFmtId="0" fontId="51" fillId="0" borderId="0"/>
    <xf numFmtId="0" fontId="79" fillId="0" borderId="0"/>
    <xf numFmtId="0" fontId="107" fillId="0" borderId="0"/>
    <xf numFmtId="0" fontId="14" fillId="0" borderId="0"/>
    <xf numFmtId="44" fontId="14" fillId="0" borderId="0" applyFont="0" applyFill="0" applyBorder="0" applyAlignment="0" applyProtection="0"/>
    <xf numFmtId="0" fontId="41" fillId="0" borderId="0"/>
    <xf numFmtId="0" fontId="13" fillId="0" borderId="0"/>
    <xf numFmtId="44" fontId="13" fillId="0" borderId="0" applyFont="0" applyFill="0" applyBorder="0" applyAlignment="0" applyProtection="0"/>
    <xf numFmtId="0" fontId="12" fillId="0" borderId="0"/>
    <xf numFmtId="0" fontId="11" fillId="0" borderId="0"/>
    <xf numFmtId="0" fontId="110" fillId="0" borderId="0" applyNumberFormat="0" applyFill="0" applyBorder="0" applyAlignment="0" applyProtection="0"/>
    <xf numFmtId="0" fontId="10" fillId="0" borderId="0"/>
    <xf numFmtId="0" fontId="10" fillId="0" borderId="0"/>
    <xf numFmtId="0" fontId="9" fillId="0" borderId="0"/>
    <xf numFmtId="0" fontId="9" fillId="0" borderId="0"/>
    <xf numFmtId="0" fontId="8" fillId="0" borderId="0"/>
    <xf numFmtId="0" fontId="8" fillId="0" borderId="0"/>
    <xf numFmtId="0" fontId="7" fillId="0" borderId="0"/>
    <xf numFmtId="0" fontId="65" fillId="0" borderId="0"/>
    <xf numFmtId="0" fontId="6" fillId="0" borderId="0"/>
    <xf numFmtId="0" fontId="5" fillId="0" borderId="0"/>
    <xf numFmtId="0" fontId="5"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69" fillId="0" borderId="0"/>
    <xf numFmtId="44" fontId="107" fillId="0" borderId="0" applyFont="0" applyFill="0" applyBorder="0" applyAlignment="0" applyProtection="0"/>
    <xf numFmtId="0" fontId="180" fillId="0" borderId="0"/>
    <xf numFmtId="0" fontId="180" fillId="0" borderId="0"/>
    <xf numFmtId="0" fontId="180" fillId="0" borderId="0"/>
    <xf numFmtId="0" fontId="181" fillId="0" borderId="0"/>
    <xf numFmtId="44" fontId="181" fillId="0" borderId="0" applyFont="0" applyFill="0" applyBorder="0" applyAlignment="0" applyProtection="0"/>
    <xf numFmtId="0" fontId="182" fillId="0" borderId="0"/>
    <xf numFmtId="0" fontId="183" fillId="0" borderId="0"/>
    <xf numFmtId="43" fontId="183" fillId="0" borderId="0" applyFont="0" applyFill="0" applyBorder="0" applyAlignment="0" applyProtection="0"/>
    <xf numFmtId="0" fontId="182" fillId="0" borderId="0"/>
    <xf numFmtId="43" fontId="183" fillId="0" borderId="0" applyFont="0" applyFill="0" applyBorder="0" applyAlignment="0" applyProtection="0"/>
    <xf numFmtId="0" fontId="107" fillId="0" borderId="0"/>
    <xf numFmtId="43" fontId="107" fillId="0" borderId="0" applyFont="0" applyFill="0" applyBorder="0" applyAlignment="0" applyProtection="0"/>
    <xf numFmtId="0" fontId="107" fillId="0" borderId="0"/>
    <xf numFmtId="0" fontId="3" fillId="0" borderId="0"/>
    <xf numFmtId="0" fontId="184" fillId="0" borderId="0" applyNumberFormat="0" applyFill="0" applyBorder="0" applyAlignment="0" applyProtection="0"/>
    <xf numFmtId="0" fontId="2" fillId="0" borderId="0"/>
    <xf numFmtId="43" fontId="2" fillId="0" borderId="0" applyFont="0" applyFill="0" applyBorder="0" applyAlignment="0" applyProtection="0"/>
    <xf numFmtId="0" fontId="107" fillId="0" borderId="0"/>
    <xf numFmtId="0" fontId="2" fillId="0" borderId="0"/>
    <xf numFmtId="43" fontId="2" fillId="0" borderId="0" applyFont="0" applyFill="0" applyBorder="0" applyAlignment="0" applyProtection="0"/>
    <xf numFmtId="0" fontId="185" fillId="0" borderId="0"/>
  </cellStyleXfs>
  <cellXfs count="1709">
    <xf numFmtId="0" fontId="0" fillId="0" borderId="0" xfId="0"/>
    <xf numFmtId="164" fontId="178" fillId="0" borderId="0" xfId="4" applyNumberFormat="1" applyFont="1"/>
    <xf numFmtId="164" fontId="177" fillId="0" borderId="0" xfId="4" applyNumberFormat="1" applyFont="1"/>
    <xf numFmtId="0" fontId="80" fillId="0" borderId="0" xfId="0" applyFont="1"/>
    <xf numFmtId="0" fontId="82" fillId="0" borderId="0" xfId="0" applyFont="1"/>
    <xf numFmtId="0" fontId="0" fillId="0" borderId="0" xfId="0" applyAlignment="1">
      <alignment horizontal="center"/>
    </xf>
    <xf numFmtId="0" fontId="42" fillId="0" borderId="0" xfId="0" applyFont="1"/>
    <xf numFmtId="10" fontId="0" fillId="0" borderId="0" xfId="1" applyNumberFormat="1" applyFont="1"/>
    <xf numFmtId="9" fontId="0" fillId="0" borderId="0" xfId="1" applyFont="1"/>
    <xf numFmtId="0" fontId="46" fillId="0" borderId="0" xfId="0" applyFont="1"/>
    <xf numFmtId="165" fontId="46" fillId="0" borderId="0" xfId="0" applyNumberFormat="1" applyFont="1"/>
    <xf numFmtId="0" fontId="108" fillId="0" borderId="0" xfId="0" applyFont="1"/>
    <xf numFmtId="2" fontId="0" fillId="0" borderId="0" xfId="0" applyNumberFormat="1"/>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107" fillId="0" borderId="0" xfId="0" applyFont="1"/>
    <xf numFmtId="0" fontId="0" fillId="0" borderId="0" xfId="0" applyAlignment="1">
      <alignment horizontal="center" wrapText="1"/>
    </xf>
    <xf numFmtId="9" fontId="80" fillId="0" borderId="0" xfId="1" applyFont="1" applyAlignment="1">
      <alignment horizontal="center"/>
    </xf>
    <xf numFmtId="3" fontId="0" fillId="0" borderId="0" xfId="0" applyNumberFormat="1" applyAlignment="1">
      <alignment horizontal="center"/>
    </xf>
    <xf numFmtId="171" fontId="80" fillId="0" borderId="0" xfId="1" applyNumberFormat="1" applyFont="1" applyAlignment="1">
      <alignment horizontal="center"/>
    </xf>
    <xf numFmtId="171" fontId="0" fillId="0" borderId="0" xfId="1" applyNumberFormat="1" applyFont="1" applyAlignment="1">
      <alignment horizontal="center"/>
    </xf>
    <xf numFmtId="174" fontId="0" fillId="0" borderId="0" xfId="0" applyNumberFormat="1" applyAlignment="1">
      <alignment horizontal="center"/>
    </xf>
    <xf numFmtId="171" fontId="0" fillId="0" borderId="0" xfId="0" applyNumberFormat="1" applyAlignment="1">
      <alignment horizontal="center"/>
    </xf>
    <xf numFmtId="9" fontId="0" fillId="0" borderId="0" xfId="0" applyNumberFormat="1"/>
    <xf numFmtId="0" fontId="43" fillId="0" borderId="0" xfId="0" applyFont="1" applyAlignment="1">
      <alignment horizontal="center"/>
    </xf>
    <xf numFmtId="49" fontId="43" fillId="0" borderId="0" xfId="0" applyNumberFormat="1" applyFont="1" applyAlignment="1">
      <alignment horizontal="center"/>
    </xf>
    <xf numFmtId="0" fontId="109" fillId="0" borderId="0" xfId="0" applyFont="1"/>
    <xf numFmtId="49" fontId="80" fillId="0" borderId="0" xfId="0" applyNumberFormat="1" applyFont="1"/>
    <xf numFmtId="0" fontId="80" fillId="0" borderId="0" xfId="0" quotePrefix="1" applyFont="1" applyAlignment="1">
      <alignment horizontal="left" wrapText="1"/>
    </xf>
    <xf numFmtId="0" fontId="80" fillId="0" borderId="0" xfId="0" applyFont="1" applyAlignment="1">
      <alignment wrapText="1"/>
    </xf>
    <xf numFmtId="43" fontId="0" fillId="0" borderId="0" xfId="0" applyNumberFormat="1"/>
    <xf numFmtId="164" fontId="0" fillId="0" borderId="0" xfId="0" applyNumberFormat="1"/>
    <xf numFmtId="0" fontId="43" fillId="0" borderId="0" xfId="0" applyFont="1"/>
    <xf numFmtId="0" fontId="106" fillId="0" borderId="0" xfId="0" applyFont="1"/>
    <xf numFmtId="0" fontId="112" fillId="42" borderId="8" xfId="0" applyFont="1" applyFill="1" applyBorder="1" applyAlignment="1">
      <alignment horizontal="center" wrapText="1"/>
    </xf>
    <xf numFmtId="0" fontId="114" fillId="0" borderId="8" xfId="0" applyFont="1" applyBorder="1"/>
    <xf numFmtId="0" fontId="114" fillId="43" borderId="8" xfId="0" applyFont="1" applyFill="1" applyBorder="1"/>
    <xf numFmtId="10" fontId="114" fillId="43" borderId="8" xfId="0" applyNumberFormat="1" applyFont="1" applyFill="1" applyBorder="1"/>
    <xf numFmtId="165" fontId="114" fillId="0" borderId="8" xfId="2" applyNumberFormat="1" applyFont="1" applyBorder="1"/>
    <xf numFmtId="0" fontId="115" fillId="0" borderId="40" xfId="0" applyFont="1" applyBorder="1"/>
    <xf numFmtId="9" fontId="0" fillId="0" borderId="0" xfId="1" applyFont="1" applyBorder="1"/>
    <xf numFmtId="165" fontId="114" fillId="0" borderId="8" xfId="2" applyNumberFormat="1" applyFont="1" applyFill="1" applyBorder="1"/>
    <xf numFmtId="9" fontId="114" fillId="0" borderId="8" xfId="0" applyNumberFormat="1" applyFont="1" applyBorder="1"/>
    <xf numFmtId="3" fontId="116" fillId="0" borderId="0" xfId="0" applyNumberFormat="1" applyFont="1"/>
    <xf numFmtId="0" fontId="112" fillId="0" borderId="8" xfId="0" applyFont="1" applyBorder="1"/>
    <xf numFmtId="0" fontId="117" fillId="42" borderId="8" xfId="0" applyFont="1" applyFill="1" applyBorder="1"/>
    <xf numFmtId="0" fontId="114" fillId="0" borderId="0" xfId="0" applyFont="1"/>
    <xf numFmtId="0" fontId="114" fillId="44" borderId="0" xfId="0" applyFont="1" applyFill="1" applyAlignment="1">
      <alignment horizontal="left" wrapText="1"/>
    </xf>
    <xf numFmtId="0" fontId="112" fillId="42" borderId="8" xfId="0" applyFont="1" applyFill="1" applyBorder="1" applyAlignment="1">
      <alignment horizontal="left" vertical="center" wrapText="1"/>
    </xf>
    <xf numFmtId="0" fontId="112" fillId="42" borderId="8" xfId="0" applyFont="1" applyFill="1" applyBorder="1" applyAlignment="1">
      <alignment horizontal="center" vertical="center" wrapText="1"/>
    </xf>
    <xf numFmtId="0" fontId="118" fillId="0" borderId="8" xfId="0" applyFont="1" applyBorder="1"/>
    <xf numFmtId="0" fontId="118" fillId="0" borderId="8" xfId="0" applyFont="1" applyBorder="1" applyAlignment="1">
      <alignment wrapText="1"/>
    </xf>
    <xf numFmtId="0" fontId="122" fillId="0" borderId="0" xfId="0" applyFont="1"/>
    <xf numFmtId="0" fontId="123" fillId="0" borderId="8" xfId="0" applyFont="1" applyBorder="1"/>
    <xf numFmtId="10" fontId="123" fillId="0" borderId="8" xfId="0" applyNumberFormat="1" applyFont="1" applyBorder="1"/>
    <xf numFmtId="0" fontId="124" fillId="45" borderId="8" xfId="0" applyFont="1" applyFill="1" applyBorder="1"/>
    <xf numFmtId="0" fontId="123" fillId="45" borderId="8" xfId="0" applyFont="1" applyFill="1" applyBorder="1"/>
    <xf numFmtId="0" fontId="118" fillId="45" borderId="8" xfId="0" applyFont="1" applyFill="1" applyBorder="1"/>
    <xf numFmtId="10" fontId="123" fillId="45" borderId="8" xfId="0" applyNumberFormat="1" applyFont="1" applyFill="1" applyBorder="1"/>
    <xf numFmtId="0" fontId="118" fillId="0" borderId="33" xfId="0" applyFont="1" applyBorder="1"/>
    <xf numFmtId="0" fontId="118" fillId="0" borderId="33" xfId="0" applyFont="1" applyBorder="1" applyAlignment="1">
      <alignment wrapText="1"/>
    </xf>
    <xf numFmtId="0" fontId="118" fillId="0" borderId="0" xfId="0" applyFont="1" applyAlignment="1">
      <alignment wrapText="1"/>
    </xf>
    <xf numFmtId="0" fontId="118" fillId="0" borderId="0" xfId="0" applyFont="1"/>
    <xf numFmtId="0" fontId="120" fillId="0" borderId="0" xfId="0" applyFont="1"/>
    <xf numFmtId="0" fontId="112" fillId="42" borderId="46" xfId="0" applyFont="1" applyFill="1" applyBorder="1" applyAlignment="1">
      <alignment horizontal="left" vertical="center"/>
    </xf>
    <xf numFmtId="0" fontId="112" fillId="42" borderId="35" xfId="0" applyFont="1" applyFill="1" applyBorder="1" applyAlignment="1">
      <alignment horizontal="left" vertical="center"/>
    </xf>
    <xf numFmtId="0" fontId="125" fillId="0" borderId="0" xfId="0" applyFont="1"/>
    <xf numFmtId="0" fontId="112" fillId="35" borderId="8" xfId="0" applyFont="1" applyFill="1" applyBorder="1"/>
    <xf numFmtId="0" fontId="126" fillId="0" borderId="0" xfId="0" applyFont="1"/>
    <xf numFmtId="0" fontId="114" fillId="39" borderId="8" xfId="0" applyFont="1" applyFill="1" applyBorder="1"/>
    <xf numFmtId="5" fontId="112" fillId="35" borderId="8" xfId="0" applyNumberFormat="1" applyFont="1" applyFill="1" applyBorder="1" applyAlignment="1">
      <alignment horizontal="left"/>
    </xf>
    <xf numFmtId="165" fontId="114" fillId="35" borderId="8" xfId="31314" applyNumberFormat="1" applyFont="1" applyFill="1" applyBorder="1"/>
    <xf numFmtId="165" fontId="114" fillId="35" borderId="8" xfId="2" applyNumberFormat="1" applyFont="1" applyFill="1" applyBorder="1"/>
    <xf numFmtId="0" fontId="121" fillId="0" borderId="0" xfId="0" applyFont="1"/>
    <xf numFmtId="165" fontId="114" fillId="0" borderId="0" xfId="0" applyNumberFormat="1" applyFont="1"/>
    <xf numFmtId="3" fontId="0" fillId="0" borderId="0" xfId="0" applyNumberFormat="1" applyAlignment="1">
      <alignment vertical="center" wrapText="1"/>
    </xf>
    <xf numFmtId="0" fontId="0" fillId="0" borderId="40" xfId="0" applyBorder="1"/>
    <xf numFmtId="0" fontId="107" fillId="0" borderId="0" xfId="0" applyFont="1" applyAlignment="1">
      <alignment vertical="top"/>
    </xf>
    <xf numFmtId="0" fontId="127" fillId="0" borderId="0" xfId="0" applyFont="1" applyAlignment="1">
      <alignment vertical="center"/>
    </xf>
    <xf numFmtId="0" fontId="109" fillId="0" borderId="0" xfId="0" applyFont="1" applyAlignment="1">
      <alignment wrapText="1"/>
    </xf>
    <xf numFmtId="0" fontId="109" fillId="0" borderId="0" xfId="0" applyFont="1" applyAlignment="1">
      <alignment horizontal="left" wrapText="1"/>
    </xf>
    <xf numFmtId="0" fontId="111" fillId="0" borderId="0" xfId="0" applyFont="1" applyAlignment="1">
      <alignment horizontal="center"/>
    </xf>
    <xf numFmtId="49" fontId="0" fillId="0" borderId="0" xfId="0" applyNumberFormat="1" applyAlignment="1">
      <alignment horizontal="center"/>
    </xf>
    <xf numFmtId="0" fontId="114" fillId="47" borderId="31" xfId="0" applyFont="1" applyFill="1" applyBorder="1"/>
    <xf numFmtId="0" fontId="114" fillId="47" borderId="8" xfId="0" applyFont="1" applyFill="1" applyBorder="1"/>
    <xf numFmtId="0" fontId="114" fillId="47" borderId="48" xfId="0" applyFont="1" applyFill="1" applyBorder="1"/>
    <xf numFmtId="0" fontId="114" fillId="0" borderId="30" xfId="0" applyFont="1" applyBorder="1"/>
    <xf numFmtId="164" fontId="114" fillId="0" borderId="47" xfId="0" applyNumberFormat="1" applyFont="1" applyBorder="1"/>
    <xf numFmtId="164" fontId="114" fillId="0" borderId="8" xfId="0" applyNumberFormat="1" applyFont="1" applyBorder="1"/>
    <xf numFmtId="175" fontId="114" fillId="0" borderId="8" xfId="0" applyNumberFormat="1" applyFont="1" applyBorder="1"/>
    <xf numFmtId="171" fontId="114" fillId="0" borderId="48" xfId="1" applyNumberFormat="1" applyFont="1" applyBorder="1"/>
    <xf numFmtId="0" fontId="114" fillId="47" borderId="30" xfId="0" applyFont="1" applyFill="1" applyBorder="1"/>
    <xf numFmtId="164" fontId="114" fillId="47" borderId="47" xfId="4" applyNumberFormat="1" applyFont="1" applyFill="1" applyBorder="1"/>
    <xf numFmtId="164" fontId="114" fillId="47" borderId="8" xfId="4" applyNumberFormat="1" applyFont="1" applyFill="1" applyBorder="1"/>
    <xf numFmtId="164" fontId="114" fillId="47" borderId="48" xfId="4" applyNumberFormat="1" applyFont="1" applyFill="1" applyBorder="1"/>
    <xf numFmtId="0" fontId="112" fillId="47" borderId="30" xfId="0" applyFont="1" applyFill="1" applyBorder="1"/>
    <xf numFmtId="164" fontId="114" fillId="0" borderId="47" xfId="4" applyNumberFormat="1" applyFont="1" applyBorder="1"/>
    <xf numFmtId="164" fontId="114" fillId="0" borderId="8" xfId="4" applyNumberFormat="1" applyFont="1" applyBorder="1"/>
    <xf numFmtId="0" fontId="114" fillId="0" borderId="48" xfId="0" applyFont="1" applyBorder="1"/>
    <xf numFmtId="0" fontId="112" fillId="0" borderId="30" xfId="0" applyFont="1" applyBorder="1"/>
    <xf numFmtId="44" fontId="114" fillId="0" borderId="8" xfId="2" applyFont="1" applyBorder="1"/>
    <xf numFmtId="0" fontId="112" fillId="0" borderId="0" xfId="0" applyFont="1"/>
    <xf numFmtId="0" fontId="117" fillId="0" borderId="0" xfId="0" applyFont="1"/>
    <xf numFmtId="164" fontId="114" fillId="0" borderId="0" xfId="0" applyNumberFormat="1" applyFont="1"/>
    <xf numFmtId="164" fontId="114" fillId="0" borderId="0" xfId="4" applyNumberFormat="1" applyFont="1"/>
    <xf numFmtId="5" fontId="112" fillId="35" borderId="54" xfId="0" applyNumberFormat="1" applyFont="1" applyFill="1" applyBorder="1" applyAlignment="1">
      <alignment horizontal="left"/>
    </xf>
    <xf numFmtId="0" fontId="114" fillId="0" borderId="0" xfId="0" applyFont="1" applyAlignment="1">
      <alignment horizontal="left" wrapText="1"/>
    </xf>
    <xf numFmtId="5" fontId="112" fillId="35" borderId="98" xfId="0" applyNumberFormat="1" applyFont="1" applyFill="1" applyBorder="1" applyAlignment="1">
      <alignment horizontal="left"/>
    </xf>
    <xf numFmtId="0" fontId="112" fillId="36" borderId="49" xfId="0" applyFont="1" applyFill="1" applyBorder="1"/>
    <xf numFmtId="0" fontId="114" fillId="0" borderId="49" xfId="0" quotePrefix="1" applyFont="1" applyBorder="1" applyAlignment="1">
      <alignment horizontal="left" wrapText="1"/>
    </xf>
    <xf numFmtId="42" fontId="114" fillId="0" borderId="49" xfId="2" applyNumberFormat="1" applyFont="1" applyBorder="1" applyAlignment="1">
      <alignment vertical="top"/>
    </xf>
    <xf numFmtId="42" fontId="114" fillId="0" borderId="29" xfId="2" applyNumberFormat="1" applyFont="1" applyBorder="1" applyAlignment="1">
      <alignment vertical="top"/>
    </xf>
    <xf numFmtId="42" fontId="114" fillId="0" borderId="50" xfId="2" applyNumberFormat="1" applyFont="1" applyBorder="1" applyAlignment="1">
      <alignment vertical="top"/>
    </xf>
    <xf numFmtId="9" fontId="114" fillId="0" borderId="24" xfId="1" applyFont="1" applyBorder="1"/>
    <xf numFmtId="9" fontId="114" fillId="0" borderId="29" xfId="1" applyFont="1" applyBorder="1"/>
    <xf numFmtId="9" fontId="114" fillId="0" borderId="37" xfId="1" applyFont="1" applyBorder="1"/>
    <xf numFmtId="171" fontId="114" fillId="0" borderId="0" xfId="1" applyNumberFormat="1" applyFont="1"/>
    <xf numFmtId="42" fontId="114" fillId="0" borderId="49" xfId="2" applyNumberFormat="1" applyFont="1" applyBorder="1" applyAlignment="1">
      <alignment horizontal="right" vertical="top"/>
    </xf>
    <xf numFmtId="42" fontId="114" fillId="0" borderId="29" xfId="2" applyNumberFormat="1" applyFont="1" applyBorder="1" applyAlignment="1">
      <alignment horizontal="right" vertical="top"/>
    </xf>
    <xf numFmtId="42" fontId="114" fillId="0" borderId="50" xfId="2" applyNumberFormat="1" applyFont="1" applyBorder="1" applyAlignment="1">
      <alignment horizontal="right" vertical="top"/>
    </xf>
    <xf numFmtId="0" fontId="114" fillId="0" borderId="31" xfId="0" applyFont="1" applyBorder="1"/>
    <xf numFmtId="42" fontId="112" fillId="0" borderId="62" xfId="2" applyNumberFormat="1" applyFont="1" applyBorder="1" applyAlignment="1">
      <alignment vertical="top"/>
    </xf>
    <xf numFmtId="42" fontId="114" fillId="0" borderId="0" xfId="0" applyNumberFormat="1" applyFont="1"/>
    <xf numFmtId="42" fontId="114" fillId="35" borderId="29" xfId="2" applyNumberFormat="1" applyFont="1" applyFill="1" applyBorder="1" applyAlignment="1">
      <alignment vertical="top"/>
    </xf>
    <xf numFmtId="42" fontId="114" fillId="35" borderId="50" xfId="2" applyNumberFormat="1" applyFont="1" applyFill="1" applyBorder="1" applyAlignment="1">
      <alignment vertical="top"/>
    </xf>
    <xf numFmtId="42" fontId="114" fillId="35" borderId="29" xfId="2" applyNumberFormat="1" applyFont="1" applyFill="1" applyBorder="1" applyAlignment="1">
      <alignment horizontal="right" vertical="top"/>
    </xf>
    <xf numFmtId="42" fontId="114" fillId="35" borderId="50" xfId="2" applyNumberFormat="1" applyFont="1" applyFill="1" applyBorder="1" applyAlignment="1">
      <alignment horizontal="right" vertical="top"/>
    </xf>
    <xf numFmtId="42" fontId="114" fillId="35" borderId="27" xfId="2" applyNumberFormat="1" applyFont="1" applyFill="1" applyBorder="1" applyAlignment="1">
      <alignment vertical="top"/>
    </xf>
    <xf numFmtId="0" fontId="114" fillId="0" borderId="0" xfId="0" quotePrefix="1" applyFont="1" applyAlignment="1">
      <alignment horizontal="left" wrapText="1"/>
    </xf>
    <xf numFmtId="0" fontId="112" fillId="36" borderId="77" xfId="0" applyFont="1" applyFill="1" applyBorder="1"/>
    <xf numFmtId="0" fontId="112" fillId="36" borderId="47" xfId="0" applyFont="1" applyFill="1" applyBorder="1"/>
    <xf numFmtId="0" fontId="112" fillId="36" borderId="8" xfId="0" applyFont="1" applyFill="1" applyBorder="1" applyAlignment="1">
      <alignment horizontal="center"/>
    </xf>
    <xf numFmtId="0" fontId="112" fillId="36" borderId="48" xfId="0" applyFont="1" applyFill="1" applyBorder="1" applyAlignment="1">
      <alignment horizontal="center"/>
    </xf>
    <xf numFmtId="0" fontId="131" fillId="0" borderId="47" xfId="0" applyFont="1" applyBorder="1"/>
    <xf numFmtId="42" fontId="114" fillId="0" borderId="8" xfId="2" applyNumberFormat="1" applyFont="1" applyBorder="1" applyAlignment="1">
      <alignment horizontal="right" vertical="center"/>
    </xf>
    <xf numFmtId="9" fontId="114" fillId="0" borderId="8" xfId="1" applyFont="1" applyBorder="1" applyAlignment="1">
      <alignment horizontal="right" vertical="center"/>
    </xf>
    <xf numFmtId="9" fontId="114" fillId="0" borderId="48" xfId="1" applyFont="1" applyBorder="1" applyAlignment="1">
      <alignment horizontal="right" vertical="center"/>
    </xf>
    <xf numFmtId="0" fontId="112" fillId="0" borderId="47" xfId="0" quotePrefix="1" applyFont="1" applyBorder="1" applyAlignment="1">
      <alignment horizontal="left"/>
    </xf>
    <xf numFmtId="165" fontId="112" fillId="0" borderId="8" xfId="2" applyNumberFormat="1" applyFont="1" applyBorder="1" applyAlignment="1">
      <alignment horizontal="right" vertical="center"/>
    </xf>
    <xf numFmtId="9" fontId="112" fillId="0" borderId="8" xfId="1" applyFont="1" applyBorder="1" applyAlignment="1">
      <alignment horizontal="right" vertical="center"/>
    </xf>
    <xf numFmtId="9" fontId="112" fillId="0" borderId="48" xfId="1" applyFont="1" applyBorder="1" applyAlignment="1">
      <alignment horizontal="right" vertical="center"/>
    </xf>
    <xf numFmtId="165" fontId="0" fillId="0" borderId="0" xfId="0" applyNumberFormat="1"/>
    <xf numFmtId="0" fontId="121" fillId="0" borderId="38" xfId="0" applyFont="1" applyBorder="1"/>
    <xf numFmtId="42" fontId="114" fillId="0" borderId="8" xfId="0" applyNumberFormat="1" applyFont="1" applyBorder="1" applyAlignment="1">
      <alignment horizontal="right" vertical="center"/>
    </xf>
    <xf numFmtId="0" fontId="114" fillId="0" borderId="8" xfId="0" applyFont="1" applyBorder="1" applyAlignment="1">
      <alignment horizontal="right" vertical="center"/>
    </xf>
    <xf numFmtId="0" fontId="114" fillId="0" borderId="48" xfId="0" applyFont="1" applyBorder="1" applyAlignment="1">
      <alignment horizontal="right" vertical="center"/>
    </xf>
    <xf numFmtId="9" fontId="114" fillId="0" borderId="8" xfId="1" applyFont="1" applyBorder="1"/>
    <xf numFmtId="9" fontId="114" fillId="0" borderId="48" xfId="1" applyFont="1" applyBorder="1"/>
    <xf numFmtId="42" fontId="114" fillId="0" borderId="8" xfId="2" applyNumberFormat="1" applyFont="1" applyBorder="1" applyAlignment="1">
      <alignment vertical="top"/>
    </xf>
    <xf numFmtId="9" fontId="42" fillId="0" borderId="0" xfId="1" applyFont="1"/>
    <xf numFmtId="0" fontId="114" fillId="0" borderId="77" xfId="0" applyFont="1" applyBorder="1"/>
    <xf numFmtId="0" fontId="114" fillId="36" borderId="78" xfId="0" applyFont="1" applyFill="1" applyBorder="1"/>
    <xf numFmtId="165" fontId="114" fillId="0" borderId="78" xfId="0" applyNumberFormat="1" applyFont="1" applyBorder="1" applyAlignment="1">
      <alignment vertical="top" wrapText="1"/>
    </xf>
    <xf numFmtId="165" fontId="114" fillId="0" borderId="78" xfId="2" applyNumberFormat="1" applyFont="1" applyBorder="1" applyAlignment="1">
      <alignment vertical="top"/>
    </xf>
    <xf numFmtId="0" fontId="114" fillId="36" borderId="79" xfId="0" applyFont="1" applyFill="1" applyBorder="1"/>
    <xf numFmtId="0" fontId="114" fillId="0" borderId="38" xfId="0" quotePrefix="1" applyFont="1" applyBorder="1" applyAlignment="1">
      <alignment horizontal="left"/>
    </xf>
    <xf numFmtId="165" fontId="114" fillId="0" borderId="0" xfId="0" applyNumberFormat="1" applyFont="1" applyAlignment="1">
      <alignment vertical="top" wrapText="1"/>
    </xf>
    <xf numFmtId="0" fontId="114" fillId="36" borderId="8" xfId="0" applyFont="1" applyFill="1" applyBorder="1"/>
    <xf numFmtId="165" fontId="114" fillId="0" borderId="8" xfId="0" applyNumberFormat="1" applyFont="1" applyBorder="1" applyAlignment="1">
      <alignment vertical="top" wrapText="1"/>
    </xf>
    <xf numFmtId="165" fontId="114" fillId="0" borderId="8" xfId="2" applyNumberFormat="1" applyFont="1" applyBorder="1" applyAlignment="1">
      <alignment vertical="top"/>
    </xf>
    <xf numFmtId="0" fontId="114" fillId="36" borderId="48" xfId="0" applyFont="1" applyFill="1" applyBorder="1"/>
    <xf numFmtId="0" fontId="114" fillId="0" borderId="47" xfId="0" applyFont="1" applyBorder="1"/>
    <xf numFmtId="0" fontId="114" fillId="0" borderId="0" xfId="0" quotePrefix="1" applyFont="1" applyAlignment="1">
      <alignment wrapText="1"/>
    </xf>
    <xf numFmtId="42" fontId="114" fillId="0" borderId="0" xfId="0" applyNumberFormat="1" applyFont="1" applyAlignment="1">
      <alignment wrapText="1"/>
    </xf>
    <xf numFmtId="0" fontId="114" fillId="0" borderId="0" xfId="0" quotePrefix="1" applyFont="1" applyAlignment="1">
      <alignment vertical="top" wrapText="1"/>
    </xf>
    <xf numFmtId="0" fontId="114" fillId="0" borderId="0" xfId="0" applyFont="1" applyAlignment="1">
      <alignment vertical="top" wrapText="1"/>
    </xf>
    <xf numFmtId="0" fontId="114" fillId="0" borderId="0" xfId="0" applyFont="1" applyAlignment="1">
      <alignment wrapText="1"/>
    </xf>
    <xf numFmtId="0" fontId="130" fillId="0" borderId="0" xfId="31322" applyFont="1" applyAlignment="1">
      <alignment wrapText="1"/>
    </xf>
    <xf numFmtId="3" fontId="114" fillId="0" borderId="0" xfId="0" applyNumberFormat="1" applyFont="1"/>
    <xf numFmtId="165" fontId="114" fillId="0" borderId="37" xfId="2" applyNumberFormat="1" applyFont="1" applyFill="1" applyBorder="1"/>
    <xf numFmtId="44" fontId="114" fillId="0" borderId="37" xfId="2" applyFont="1" applyFill="1" applyBorder="1"/>
    <xf numFmtId="164" fontId="114" fillId="0" borderId="37" xfId="0" applyNumberFormat="1" applyFont="1" applyBorder="1"/>
    <xf numFmtId="0" fontId="114" fillId="0" borderId="24" xfId="0" applyFont="1" applyBorder="1"/>
    <xf numFmtId="44" fontId="114" fillId="0" borderId="0" xfId="2" applyFont="1" applyFill="1" applyBorder="1"/>
    <xf numFmtId="44" fontId="114" fillId="35" borderId="37" xfId="2" applyFont="1" applyFill="1" applyBorder="1"/>
    <xf numFmtId="44" fontId="114" fillId="0" borderId="0" xfId="2" applyFont="1" applyBorder="1"/>
    <xf numFmtId="165" fontId="0" fillId="0" borderId="0" xfId="2" applyNumberFormat="1" applyFont="1"/>
    <xf numFmtId="0" fontId="114" fillId="0" borderId="0" xfId="0" applyFont="1" applyAlignment="1">
      <alignment horizontal="center"/>
    </xf>
    <xf numFmtId="49" fontId="111" fillId="0" borderId="0" xfId="0" applyNumberFormat="1" applyFont="1" applyAlignment="1">
      <alignment horizontal="center"/>
    </xf>
    <xf numFmtId="0" fontId="112" fillId="39" borderId="53" xfId="0" applyFont="1" applyFill="1" applyBorder="1" applyAlignment="1">
      <alignment horizontal="center" wrapText="1"/>
    </xf>
    <xf numFmtId="0" fontId="131" fillId="0" borderId="0" xfId="31327" applyFont="1"/>
    <xf numFmtId="0" fontId="134" fillId="0" borderId="0" xfId="31327" applyFont="1"/>
    <xf numFmtId="0" fontId="131" fillId="0" borderId="0" xfId="31327" applyFont="1" applyAlignment="1">
      <alignment vertical="center"/>
    </xf>
    <xf numFmtId="0" fontId="79" fillId="0" borderId="0" xfId="31327" applyFont="1" applyAlignment="1">
      <alignment wrapText="1"/>
    </xf>
    <xf numFmtId="0" fontId="114" fillId="0" borderId="0" xfId="0" quotePrefix="1" applyFont="1"/>
    <xf numFmtId="164" fontId="114" fillId="0" borderId="31" xfId="4" applyNumberFormat="1" applyFont="1" applyBorder="1"/>
    <xf numFmtId="0" fontId="131" fillId="0" borderId="27" xfId="0" applyFont="1" applyBorder="1" applyAlignment="1">
      <alignment wrapText="1"/>
    </xf>
    <xf numFmtId="0" fontId="131" fillId="35" borderId="31" xfId="0" applyFont="1" applyFill="1" applyBorder="1" applyAlignment="1">
      <alignment wrapText="1"/>
    </xf>
    <xf numFmtId="0" fontId="131" fillId="35" borderId="31" xfId="0" applyFont="1" applyFill="1" applyBorder="1"/>
    <xf numFmtId="0" fontId="132" fillId="0" borderId="0" xfId="31327" applyFont="1" applyAlignment="1">
      <alignment vertical="center"/>
    </xf>
    <xf numFmtId="0" fontId="112" fillId="0" borderId="0" xfId="0" applyFont="1" applyAlignment="1">
      <alignment wrapText="1"/>
    </xf>
    <xf numFmtId="0" fontId="135" fillId="0" borderId="0" xfId="0" applyFont="1"/>
    <xf numFmtId="0" fontId="127" fillId="0" borderId="0" xfId="0" applyFont="1"/>
    <xf numFmtId="0" fontId="111" fillId="0" borderId="0" xfId="0" applyFont="1" applyAlignment="1">
      <alignment horizontal="center" vertical="center" wrapText="1"/>
    </xf>
    <xf numFmtId="0" fontId="136" fillId="0" borderId="0" xfId="0" applyFont="1" applyAlignment="1">
      <alignment horizontal="center" vertical="center" wrapText="1"/>
    </xf>
    <xf numFmtId="0" fontId="112" fillId="39" borderId="77" xfId="0" applyFont="1" applyFill="1" applyBorder="1" applyAlignment="1">
      <alignment horizontal="center" vertical="center" wrapText="1"/>
    </xf>
    <xf numFmtId="0" fontId="112" fillId="39" borderId="78" xfId="0" applyFont="1" applyFill="1" applyBorder="1" applyAlignment="1">
      <alignment horizontal="center" vertical="center" wrapText="1"/>
    </xf>
    <xf numFmtId="0" fontId="112" fillId="39" borderId="79" xfId="0" applyFont="1" applyFill="1" applyBorder="1" applyAlignment="1">
      <alignment horizontal="center" vertical="center" wrapText="1"/>
    </xf>
    <xf numFmtId="0" fontId="114" fillId="0" borderId="47" xfId="0" applyFont="1" applyBorder="1" applyAlignment="1">
      <alignment horizontal="center" vertical="center" wrapText="1"/>
    </xf>
    <xf numFmtId="0" fontId="114" fillId="0" borderId="8" xfId="0" applyFont="1" applyBorder="1" applyAlignment="1">
      <alignment horizontal="left" vertical="center" wrapText="1"/>
    </xf>
    <xf numFmtId="3" fontId="114" fillId="0" borderId="8" xfId="0" applyNumberFormat="1" applyFont="1" applyBorder="1" applyAlignment="1">
      <alignment horizontal="center" vertical="center"/>
    </xf>
    <xf numFmtId="3" fontId="114" fillId="0" borderId="48" xfId="0" applyNumberFormat="1" applyFont="1" applyBorder="1" applyAlignment="1">
      <alignment horizontal="center" vertical="center"/>
    </xf>
    <xf numFmtId="0" fontId="118" fillId="0" borderId="47" xfId="0" applyFont="1" applyBorder="1" applyAlignment="1">
      <alignment horizontal="center" vertical="center" wrapText="1"/>
    </xf>
    <xf numFmtId="0" fontId="114" fillId="0" borderId="0" xfId="0" applyFont="1" applyAlignment="1">
      <alignment vertical="center"/>
    </xf>
    <xf numFmtId="0" fontId="114" fillId="0" borderId="0" xfId="0" applyFont="1" applyAlignment="1">
      <alignment horizontal="left" vertical="center"/>
    </xf>
    <xf numFmtId="0" fontId="114" fillId="0" borderId="0" xfId="0" applyFont="1" applyAlignment="1">
      <alignment horizontal="left" vertical="top" wrapText="1"/>
    </xf>
    <xf numFmtId="0" fontId="114" fillId="0" borderId="47" xfId="0" applyFont="1" applyBorder="1" applyAlignment="1">
      <alignment horizontal="left" vertical="center" wrapText="1" readingOrder="1"/>
    </xf>
    <xf numFmtId="0" fontId="114" fillId="0" borderId="8" xfId="0" applyFont="1" applyBorder="1" applyAlignment="1">
      <alignment horizontal="center"/>
    </xf>
    <xf numFmtId="0" fontId="114" fillId="0" borderId="48" xfId="0" applyFont="1" applyBorder="1" applyAlignment="1">
      <alignment horizontal="left" vertical="center" wrapText="1" readingOrder="1"/>
    </xf>
    <xf numFmtId="0" fontId="131" fillId="0" borderId="48" xfId="0" applyFont="1" applyBorder="1" applyAlignment="1">
      <alignment horizontal="left" wrapText="1"/>
    </xf>
    <xf numFmtId="49" fontId="112" fillId="0" borderId="0" xfId="0" applyNumberFormat="1" applyFont="1" applyAlignment="1">
      <alignment horizontal="center"/>
    </xf>
    <xf numFmtId="49" fontId="114" fillId="0" borderId="0" xfId="0" applyNumberFormat="1" applyFont="1" applyAlignment="1">
      <alignment horizontal="center"/>
    </xf>
    <xf numFmtId="0" fontId="112" fillId="36" borderId="85" xfId="0" applyFont="1" applyFill="1" applyBorder="1"/>
    <xf numFmtId="0" fontId="112" fillId="36" borderId="27" xfId="0" applyFont="1" applyFill="1" applyBorder="1"/>
    <xf numFmtId="0" fontId="112" fillId="37" borderId="49" xfId="0" applyFont="1" applyFill="1" applyBorder="1"/>
    <xf numFmtId="0" fontId="114" fillId="37" borderId="47" xfId="0" applyFont="1" applyFill="1" applyBorder="1"/>
    <xf numFmtId="0" fontId="114" fillId="37" borderId="8" xfId="0" applyFont="1" applyFill="1" applyBorder="1"/>
    <xf numFmtId="0" fontId="114" fillId="37" borderId="48" xfId="0" applyFont="1" applyFill="1" applyBorder="1"/>
    <xf numFmtId="0" fontId="114" fillId="37" borderId="5" xfId="0" applyFont="1" applyFill="1" applyBorder="1"/>
    <xf numFmtId="0" fontId="118" fillId="0" borderId="49" xfId="0" applyFont="1" applyBorder="1"/>
    <xf numFmtId="165" fontId="114" fillId="0" borderId="27" xfId="2" applyNumberFormat="1" applyFont="1" applyFill="1" applyBorder="1" applyAlignment="1">
      <alignment vertical="center" wrapText="1"/>
    </xf>
    <xf numFmtId="165" fontId="114" fillId="0" borderId="29" xfId="2" applyNumberFormat="1" applyFont="1" applyFill="1" applyBorder="1" applyAlignment="1">
      <alignment vertical="center" wrapText="1"/>
    </xf>
    <xf numFmtId="165" fontId="114" fillId="0" borderId="46" xfId="2" applyNumberFormat="1" applyFont="1" applyFill="1" applyBorder="1" applyAlignment="1">
      <alignment vertical="center" wrapText="1"/>
    </xf>
    <xf numFmtId="165" fontId="114" fillId="0" borderId="48" xfId="2" applyNumberFormat="1" applyFont="1" applyBorder="1"/>
    <xf numFmtId="9" fontId="114" fillId="0" borderId="35" xfId="0" applyNumberFormat="1" applyFont="1" applyBorder="1"/>
    <xf numFmtId="9" fontId="114" fillId="0" borderId="48" xfId="0" applyNumberFormat="1" applyFont="1" applyBorder="1"/>
    <xf numFmtId="0" fontId="114" fillId="0" borderId="49" xfId="0" applyFont="1" applyBorder="1"/>
    <xf numFmtId="165" fontId="114" fillId="0" borderId="39" xfId="2" applyNumberFormat="1" applyFont="1" applyFill="1" applyBorder="1" applyAlignment="1">
      <alignment vertical="center" wrapText="1"/>
    </xf>
    <xf numFmtId="0" fontId="112" fillId="0" borderId="54" xfId="0" applyFont="1" applyBorder="1"/>
    <xf numFmtId="165" fontId="112" fillId="0" borderId="102" xfId="2" applyNumberFormat="1" applyFont="1" applyFill="1" applyBorder="1" applyAlignment="1">
      <alignment vertical="center" wrapText="1"/>
    </xf>
    <xf numFmtId="165" fontId="112" fillId="0" borderId="57" xfId="2" applyNumberFormat="1" applyFont="1" applyFill="1" applyBorder="1" applyAlignment="1">
      <alignment vertical="center" wrapText="1"/>
    </xf>
    <xf numFmtId="9" fontId="112" fillId="0" borderId="57" xfId="2" applyNumberFormat="1" applyFont="1" applyFill="1" applyBorder="1" applyAlignment="1">
      <alignment vertical="center" wrapText="1"/>
    </xf>
    <xf numFmtId="9" fontId="112" fillId="0" borderId="58" xfId="2" applyNumberFormat="1" applyFont="1" applyFill="1" applyBorder="1" applyAlignment="1">
      <alignment vertical="center" wrapText="1"/>
    </xf>
    <xf numFmtId="0" fontId="112" fillId="0" borderId="38" xfId="0" applyFont="1" applyBorder="1"/>
    <xf numFmtId="176" fontId="112" fillId="0" borderId="72" xfId="2" applyNumberFormat="1" applyFont="1" applyFill="1" applyBorder="1" applyAlignment="1">
      <alignment vertical="center" wrapText="1"/>
    </xf>
    <xf numFmtId="176" fontId="112" fillId="0" borderId="106" xfId="2" applyNumberFormat="1" applyFont="1" applyFill="1" applyBorder="1" applyAlignment="1">
      <alignment vertical="center" wrapText="1"/>
    </xf>
    <xf numFmtId="176" fontId="112" fillId="0" borderId="51" xfId="2" applyNumberFormat="1" applyFont="1" applyFill="1" applyBorder="1" applyAlignment="1">
      <alignment vertical="center" wrapText="1"/>
    </xf>
    <xf numFmtId="176" fontId="112" fillId="0" borderId="38" xfId="2" applyNumberFormat="1" applyFont="1" applyFill="1" applyBorder="1" applyAlignment="1">
      <alignment vertical="center" wrapText="1"/>
    </xf>
    <xf numFmtId="176" fontId="112" fillId="0" borderId="40" xfId="2" applyNumberFormat="1" applyFont="1" applyFill="1" applyBorder="1" applyAlignment="1">
      <alignment vertical="center" wrapText="1"/>
    </xf>
    <xf numFmtId="176" fontId="112" fillId="0" borderId="0" xfId="2" applyNumberFormat="1" applyFont="1" applyFill="1" applyBorder="1" applyAlignment="1">
      <alignment vertical="center" wrapText="1"/>
    </xf>
    <xf numFmtId="176" fontId="112" fillId="0" borderId="44" xfId="2" applyNumberFormat="1" applyFont="1" applyFill="1" applyBorder="1" applyAlignment="1">
      <alignment vertical="center" wrapText="1"/>
    </xf>
    <xf numFmtId="9" fontId="112" fillId="0" borderId="52" xfId="2" applyNumberFormat="1" applyFont="1" applyFill="1" applyBorder="1" applyAlignment="1">
      <alignment vertical="center" wrapText="1"/>
    </xf>
    <xf numFmtId="9" fontId="112" fillId="0" borderId="106" xfId="2" applyNumberFormat="1" applyFont="1" applyFill="1" applyBorder="1" applyAlignment="1">
      <alignment vertical="center" wrapText="1"/>
    </xf>
    <xf numFmtId="9" fontId="112" fillId="0" borderId="51" xfId="2" applyNumberFormat="1" applyFont="1" applyFill="1" applyBorder="1" applyAlignment="1">
      <alignment vertical="center" wrapText="1"/>
    </xf>
    <xf numFmtId="0" fontId="114" fillId="37" borderId="49" xfId="0" applyFont="1" applyFill="1" applyBorder="1"/>
    <xf numFmtId="0" fontId="114" fillId="37" borderId="46" xfId="0" applyFont="1" applyFill="1" applyBorder="1"/>
    <xf numFmtId="0" fontId="114" fillId="37" borderId="105" xfId="0" applyFont="1" applyFill="1" applyBorder="1"/>
    <xf numFmtId="0" fontId="114" fillId="37" borderId="35" xfId="0" applyFont="1" applyFill="1" applyBorder="1"/>
    <xf numFmtId="165" fontId="114" fillId="0" borderId="40" xfId="2" applyNumberFormat="1" applyFont="1" applyFill="1" applyBorder="1" applyAlignment="1">
      <alignment vertical="center" wrapText="1"/>
    </xf>
    <xf numFmtId="165" fontId="114" fillId="0" borderId="38" xfId="2" applyNumberFormat="1" applyFont="1" applyFill="1" applyBorder="1" applyAlignment="1">
      <alignment vertical="center" wrapText="1"/>
    </xf>
    <xf numFmtId="165" fontId="114" fillId="0" borderId="106" xfId="2" applyNumberFormat="1" applyFont="1" applyFill="1" applyBorder="1" applyAlignment="1">
      <alignment vertical="center" wrapText="1"/>
    </xf>
    <xf numFmtId="165" fontId="114" fillId="0" borderId="42" xfId="2" applyNumberFormat="1" applyFont="1" applyBorder="1"/>
    <xf numFmtId="9" fontId="114" fillId="0" borderId="34" xfId="0" applyNumberFormat="1" applyFont="1" applyBorder="1"/>
    <xf numFmtId="9" fontId="114" fillId="0" borderId="26" xfId="0" applyNumberFormat="1" applyFont="1" applyBorder="1"/>
    <xf numFmtId="9" fontId="114" fillId="0" borderId="42" xfId="0" applyNumberFormat="1" applyFont="1" applyBorder="1"/>
    <xf numFmtId="165" fontId="112" fillId="0" borderId="54" xfId="2" applyNumberFormat="1" applyFont="1" applyFill="1" applyBorder="1" applyAlignment="1">
      <alignment vertical="center" wrapText="1"/>
    </xf>
    <xf numFmtId="165" fontId="112" fillId="0" borderId="58" xfId="2" applyNumberFormat="1" applyFont="1" applyFill="1" applyBorder="1" applyAlignment="1">
      <alignment vertical="center" wrapText="1"/>
    </xf>
    <xf numFmtId="165" fontId="112" fillId="0" borderId="56" xfId="2" applyNumberFormat="1" applyFont="1" applyFill="1" applyBorder="1" applyAlignment="1">
      <alignment vertical="center" wrapText="1"/>
    </xf>
    <xf numFmtId="9" fontId="112" fillId="0" borderId="80" xfId="2" applyNumberFormat="1" applyFont="1" applyFill="1" applyBorder="1" applyAlignment="1">
      <alignment vertical="center" wrapText="1"/>
    </xf>
    <xf numFmtId="0" fontId="137" fillId="0" borderId="54" xfId="0" applyFont="1" applyBorder="1"/>
    <xf numFmtId="176" fontId="114" fillId="0" borderId="56" xfId="0" applyNumberFormat="1" applyFont="1" applyBorder="1"/>
    <xf numFmtId="176" fontId="114" fillId="0" borderId="57" xfId="0" applyNumberFormat="1" applyFont="1" applyBorder="1"/>
    <xf numFmtId="176" fontId="114" fillId="0" borderId="58" xfId="0" applyNumberFormat="1" applyFont="1" applyBorder="1"/>
    <xf numFmtId="176" fontId="114" fillId="0" borderId="98" xfId="0" applyNumberFormat="1" applyFont="1" applyBorder="1"/>
    <xf numFmtId="9" fontId="114" fillId="0" borderId="56" xfId="0" applyNumberFormat="1" applyFont="1" applyBorder="1"/>
    <xf numFmtId="9" fontId="114" fillId="0" borderId="57" xfId="0" applyNumberFormat="1" applyFont="1" applyBorder="1"/>
    <xf numFmtId="9" fontId="114" fillId="0" borderId="58" xfId="0" applyNumberFormat="1" applyFont="1" applyBorder="1"/>
    <xf numFmtId="0" fontId="112" fillId="37" borderId="27" xfId="0" applyFont="1" applyFill="1" applyBorder="1"/>
    <xf numFmtId="176" fontId="114" fillId="37" borderId="24" xfId="0" applyNumberFormat="1" applyFont="1" applyFill="1" applyBorder="1"/>
    <xf numFmtId="176" fontId="114" fillId="37" borderId="29" xfId="0" applyNumberFormat="1" applyFont="1" applyFill="1" applyBorder="1"/>
    <xf numFmtId="176" fontId="114" fillId="37" borderId="37" xfId="0" applyNumberFormat="1" applyFont="1" applyFill="1" applyBorder="1"/>
    <xf numFmtId="9" fontId="114" fillId="37" borderId="24" xfId="0" applyNumberFormat="1" applyFont="1" applyFill="1" applyBorder="1"/>
    <xf numFmtId="9" fontId="114" fillId="37" borderId="29" xfId="0" applyNumberFormat="1" applyFont="1" applyFill="1" applyBorder="1"/>
    <xf numFmtId="9" fontId="114" fillId="37" borderId="37" xfId="0" applyNumberFormat="1" applyFont="1" applyFill="1" applyBorder="1"/>
    <xf numFmtId="165" fontId="114" fillId="0" borderId="27" xfId="2" applyNumberFormat="1" applyFont="1" applyBorder="1" applyAlignment="1">
      <alignment vertical="center" wrapText="1"/>
    </xf>
    <xf numFmtId="165" fontId="114" fillId="0" borderId="46" xfId="2" applyNumberFormat="1" applyFont="1" applyBorder="1" applyAlignment="1">
      <alignment vertical="center" wrapText="1"/>
    </xf>
    <xf numFmtId="165" fontId="114" fillId="0" borderId="8" xfId="0" applyNumberFormat="1" applyFont="1" applyBorder="1"/>
    <xf numFmtId="0" fontId="112" fillId="0" borderId="54" xfId="0" quotePrefix="1" applyFont="1" applyBorder="1" applyAlignment="1">
      <alignment horizontal="left"/>
    </xf>
    <xf numFmtId="176" fontId="112" fillId="0" borderId="56" xfId="2" applyNumberFormat="1" applyFont="1" applyBorder="1" applyAlignment="1">
      <alignment vertical="center" wrapText="1"/>
    </xf>
    <xf numFmtId="176" fontId="112" fillId="0" borderId="58" xfId="2" applyNumberFormat="1" applyFont="1" applyBorder="1" applyAlignment="1">
      <alignment vertical="center" wrapText="1"/>
    </xf>
    <xf numFmtId="9" fontId="112" fillId="0" borderId="56" xfId="0" applyNumberFormat="1" applyFont="1" applyBorder="1"/>
    <xf numFmtId="9" fontId="112" fillId="0" borderId="57" xfId="0" applyNumberFormat="1" applyFont="1" applyBorder="1"/>
    <xf numFmtId="9" fontId="112" fillId="0" borderId="58" xfId="0" applyNumberFormat="1" applyFont="1" applyBorder="1"/>
    <xf numFmtId="0" fontId="138" fillId="0" borderId="0" xfId="0" applyFont="1"/>
    <xf numFmtId="49" fontId="111" fillId="0" borderId="0" xfId="0" quotePrefix="1" applyNumberFormat="1" applyFont="1" applyAlignment="1">
      <alignment horizontal="center"/>
    </xf>
    <xf numFmtId="0" fontId="114" fillId="36" borderId="66" xfId="0" applyFont="1" applyFill="1" applyBorder="1"/>
    <xf numFmtId="0" fontId="112" fillId="36" borderId="107" xfId="0" applyFont="1" applyFill="1" applyBorder="1" applyAlignment="1">
      <alignment wrapText="1"/>
    </xf>
    <xf numFmtId="0" fontId="112" fillId="36" borderId="64" xfId="0" applyFont="1" applyFill="1" applyBorder="1" applyAlignment="1">
      <alignment horizontal="center"/>
    </xf>
    <xf numFmtId="0" fontId="112" fillId="36" borderId="26" xfId="0" applyFont="1" applyFill="1" applyBorder="1" applyAlignment="1">
      <alignment horizontal="center"/>
    </xf>
    <xf numFmtId="0" fontId="112" fillId="36" borderId="65" xfId="0" applyFont="1" applyFill="1" applyBorder="1" applyAlignment="1">
      <alignment horizontal="center"/>
    </xf>
    <xf numFmtId="0" fontId="112" fillId="36" borderId="34" xfId="0" quotePrefix="1" applyFont="1" applyFill="1" applyBorder="1" applyAlignment="1">
      <alignment horizontal="center"/>
    </xf>
    <xf numFmtId="0" fontId="112" fillId="36" borderId="34" xfId="0" applyFont="1" applyFill="1" applyBorder="1" applyAlignment="1">
      <alignment horizontal="center"/>
    </xf>
    <xf numFmtId="0" fontId="112" fillId="36" borderId="42" xfId="0" applyFont="1" applyFill="1" applyBorder="1" applyAlignment="1">
      <alignment horizontal="center"/>
    </xf>
    <xf numFmtId="0" fontId="114" fillId="0" borderId="47" xfId="0" quotePrefix="1" applyFont="1" applyBorder="1" applyAlignment="1">
      <alignment horizontal="left" wrapText="1"/>
    </xf>
    <xf numFmtId="42" fontId="114" fillId="0" borderId="8" xfId="0" applyNumberFormat="1" applyFont="1" applyBorder="1"/>
    <xf numFmtId="0" fontId="114" fillId="0" borderId="47" xfId="0" applyFont="1" applyBorder="1" applyAlignment="1">
      <alignment wrapText="1"/>
    </xf>
    <xf numFmtId="0" fontId="112" fillId="0" borderId="47" xfId="0" quotePrefix="1" applyFont="1" applyBorder="1" applyAlignment="1">
      <alignment horizontal="left" wrapText="1"/>
    </xf>
    <xf numFmtId="42" fontId="112" fillId="0" borderId="8" xfId="0" applyNumberFormat="1" applyFont="1" applyBorder="1" applyAlignment="1">
      <alignment horizontal="right"/>
    </xf>
    <xf numFmtId="42" fontId="112" fillId="0" borderId="8" xfId="0" applyNumberFormat="1" applyFont="1" applyBorder="1"/>
    <xf numFmtId="9" fontId="112" fillId="0" borderId="8" xfId="0" applyNumberFormat="1" applyFont="1" applyBorder="1"/>
    <xf numFmtId="9" fontId="112" fillId="0" borderId="48" xfId="0" applyNumberFormat="1" applyFont="1" applyBorder="1"/>
    <xf numFmtId="42" fontId="112" fillId="0" borderId="8" xfId="0" applyNumberFormat="1" applyFont="1" applyBorder="1" applyAlignment="1">
      <alignment horizontal="right" vertical="center"/>
    </xf>
    <xf numFmtId="9" fontId="112" fillId="0" borderId="8" xfId="0" applyNumberFormat="1" applyFont="1" applyBorder="1" applyAlignment="1">
      <alignment horizontal="right" vertical="center"/>
    </xf>
    <xf numFmtId="9" fontId="112" fillId="0" borderId="48" xfId="0" applyNumberFormat="1" applyFont="1" applyBorder="1" applyAlignment="1">
      <alignment horizontal="right" vertical="center"/>
    </xf>
    <xf numFmtId="6" fontId="114" fillId="0" borderId="8" xfId="0" applyNumberFormat="1" applyFont="1" applyBorder="1" applyAlignment="1">
      <alignment horizontal="right" vertical="center"/>
    </xf>
    <xf numFmtId="0" fontId="139" fillId="0" borderId="47" xfId="0" applyFont="1" applyBorder="1" applyAlignment="1">
      <alignment horizontal="justify" wrapText="1"/>
    </xf>
    <xf numFmtId="0" fontId="139" fillId="0" borderId="8" xfId="0" applyFont="1" applyBorder="1" applyAlignment="1">
      <alignment horizontal="center" wrapText="1"/>
    </xf>
    <xf numFmtId="43" fontId="139" fillId="0" borderId="8" xfId="4" applyFont="1" applyFill="1" applyBorder="1" applyAlignment="1">
      <alignment horizontal="center" wrapText="1"/>
    </xf>
    <xf numFmtId="0" fontId="139" fillId="0" borderId="48" xfId="0" applyFont="1" applyBorder="1" applyAlignment="1">
      <alignment horizontal="center" wrapText="1"/>
    </xf>
    <xf numFmtId="0" fontId="114" fillId="37" borderId="8" xfId="0" applyFont="1" applyFill="1" applyBorder="1" applyAlignment="1">
      <alignment horizontal="center" wrapText="1"/>
    </xf>
    <xf numFmtId="0" fontId="114" fillId="37" borderId="48" xfId="0" applyFont="1" applyFill="1" applyBorder="1" applyAlignment="1">
      <alignment horizontal="center" wrapText="1"/>
    </xf>
    <xf numFmtId="0" fontId="114" fillId="0" borderId="47" xfId="0" applyFont="1" applyBorder="1" applyAlignment="1">
      <alignment horizontal="left" wrapText="1"/>
    </xf>
    <xf numFmtId="44" fontId="114" fillId="37" borderId="8" xfId="2" applyFont="1" applyFill="1" applyBorder="1" applyAlignment="1">
      <alignment wrapText="1"/>
    </xf>
    <xf numFmtId="42" fontId="114" fillId="39" borderId="8" xfId="2" applyNumberFormat="1" applyFont="1" applyFill="1" applyBorder="1" applyAlignment="1">
      <alignment wrapText="1"/>
    </xf>
    <xf numFmtId="42" fontId="114" fillId="37" borderId="8" xfId="2" applyNumberFormat="1" applyFont="1" applyFill="1" applyBorder="1" applyAlignment="1">
      <alignment wrapText="1"/>
    </xf>
    <xf numFmtId="9" fontId="114" fillId="37" borderId="8" xfId="1" applyFont="1" applyFill="1" applyBorder="1" applyAlignment="1">
      <alignment horizontal="center" wrapText="1"/>
    </xf>
    <xf numFmtId="9" fontId="114" fillId="37" borderId="48" xfId="1" applyFont="1" applyFill="1" applyBorder="1" applyAlignment="1">
      <alignment horizontal="center" wrapText="1"/>
    </xf>
    <xf numFmtId="6" fontId="114" fillId="0" borderId="8" xfId="0" applyNumberFormat="1" applyFont="1" applyBorder="1"/>
    <xf numFmtId="0" fontId="114" fillId="0" borderId="47" xfId="0" applyFont="1" applyBorder="1" applyAlignment="1">
      <alignment horizontal="left" vertical="top" wrapText="1"/>
    </xf>
    <xf numFmtId="0" fontId="114" fillId="0" borderId="47" xfId="0" quotePrefix="1" applyFont="1" applyBorder="1" applyAlignment="1">
      <alignment horizontal="left" vertical="top" wrapText="1"/>
    </xf>
    <xf numFmtId="0" fontId="112" fillId="0" borderId="47" xfId="0" applyFont="1" applyBorder="1" applyAlignment="1">
      <alignment horizontal="center"/>
    </xf>
    <xf numFmtId="0" fontId="112" fillId="0" borderId="8" xfId="0" applyFont="1" applyBorder="1" applyAlignment="1">
      <alignment horizontal="center"/>
    </xf>
    <xf numFmtId="0" fontId="112" fillId="0" borderId="48" xfId="0" applyFont="1" applyBorder="1" applyAlignment="1">
      <alignment horizontal="center"/>
    </xf>
    <xf numFmtId="0" fontId="114" fillId="0" borderId="0" xfId="0" quotePrefix="1" applyFont="1" applyAlignment="1">
      <alignment horizontal="left" vertical="center"/>
    </xf>
    <xf numFmtId="0" fontId="111" fillId="0" borderId="0" xfId="0" quotePrefix="1" applyFont="1" applyAlignment="1">
      <alignment horizontal="center"/>
    </xf>
    <xf numFmtId="0" fontId="112" fillId="36" borderId="56" xfId="0" applyFont="1" applyFill="1" applyBorder="1" applyAlignment="1">
      <alignment horizontal="center" vertical="center" wrapText="1"/>
    </xf>
    <xf numFmtId="0" fontId="112" fillId="36" borderId="57" xfId="0" applyFont="1" applyFill="1" applyBorder="1" applyAlignment="1">
      <alignment horizontal="center" vertical="center" wrapText="1"/>
    </xf>
    <xf numFmtId="0" fontId="112" fillId="36" borderId="58" xfId="0" applyFont="1" applyFill="1" applyBorder="1" applyAlignment="1">
      <alignment horizontal="center" vertical="center" wrapText="1"/>
    </xf>
    <xf numFmtId="0" fontId="112" fillId="36" borderId="57" xfId="0" applyFont="1" applyFill="1" applyBorder="1" applyAlignment="1">
      <alignment horizontal="center" vertical="center"/>
    </xf>
    <xf numFmtId="0" fontId="112" fillId="36" borderId="114" xfId="0" applyFont="1" applyFill="1" applyBorder="1" applyAlignment="1">
      <alignment horizontal="center" vertical="center" wrapText="1"/>
    </xf>
    <xf numFmtId="3" fontId="114" fillId="0" borderId="29" xfId="0" applyNumberFormat="1" applyFont="1" applyBorder="1" applyAlignment="1">
      <alignment vertical="center"/>
    </xf>
    <xf numFmtId="9" fontId="114" fillId="0" borderId="29" xfId="0" applyNumberFormat="1" applyFont="1" applyBorder="1"/>
    <xf numFmtId="9" fontId="114" fillId="0" borderId="71" xfId="0" applyNumberFormat="1" applyFont="1" applyBorder="1"/>
    <xf numFmtId="9" fontId="114" fillId="0" borderId="69" xfId="0" applyNumberFormat="1" applyFont="1" applyBorder="1"/>
    <xf numFmtId="3" fontId="112" fillId="0" borderId="115" xfId="0" applyNumberFormat="1" applyFont="1" applyBorder="1" applyAlignment="1">
      <alignment vertical="center"/>
    </xf>
    <xf numFmtId="0" fontId="114" fillId="35" borderId="0" xfId="0" applyFont="1" applyFill="1" applyAlignment="1">
      <alignment vertical="top"/>
    </xf>
    <xf numFmtId="0" fontId="129" fillId="0" borderId="0" xfId="0" applyFont="1"/>
    <xf numFmtId="0" fontId="114" fillId="0" borderId="0" xfId="0" applyFont="1" applyAlignment="1">
      <alignment horizontal="left" vertical="top"/>
    </xf>
    <xf numFmtId="0" fontId="112" fillId="40" borderId="77" xfId="0" applyFont="1" applyFill="1" applyBorder="1" applyAlignment="1">
      <alignment horizontal="center" vertical="center" wrapText="1"/>
    </xf>
    <xf numFmtId="0" fontId="112" fillId="40" borderId="78" xfId="0" applyFont="1" applyFill="1" applyBorder="1" applyAlignment="1">
      <alignment horizontal="center" vertical="center" wrapText="1"/>
    </xf>
    <xf numFmtId="0" fontId="112" fillId="40" borderId="79" xfId="0" applyFont="1" applyFill="1" applyBorder="1" applyAlignment="1">
      <alignment horizontal="center" vertical="center" wrapText="1"/>
    </xf>
    <xf numFmtId="0" fontId="114" fillId="0" borderId="47" xfId="0" applyFont="1" applyBorder="1" applyAlignment="1">
      <alignment horizontal="left"/>
    </xf>
    <xf numFmtId="171" fontId="114" fillId="0" borderId="8" xfId="0" applyNumberFormat="1" applyFont="1" applyBorder="1" applyAlignment="1">
      <alignment horizontal="center" vertical="center"/>
    </xf>
    <xf numFmtId="10" fontId="114" fillId="0" borderId="48" xfId="0" applyNumberFormat="1" applyFont="1" applyBorder="1" applyAlignment="1">
      <alignment horizontal="center" vertical="center"/>
    </xf>
    <xf numFmtId="171" fontId="114" fillId="0" borderId="48" xfId="0" applyNumberFormat="1" applyFont="1" applyBorder="1" applyAlignment="1">
      <alignment horizontal="center" vertical="center"/>
    </xf>
    <xf numFmtId="0" fontId="114" fillId="0" borderId="25" xfId="0" applyFont="1" applyBorder="1" applyAlignment="1">
      <alignment horizontal="left"/>
    </xf>
    <xf numFmtId="3" fontId="114" fillId="0" borderId="26" xfId="0" applyNumberFormat="1" applyFont="1" applyBorder="1" applyAlignment="1">
      <alignment horizontal="center" vertical="center"/>
    </xf>
    <xf numFmtId="0" fontId="112" fillId="0" borderId="56" xfId="0" applyFont="1" applyBorder="1" applyAlignment="1">
      <alignment horizontal="center"/>
    </xf>
    <xf numFmtId="3" fontId="112" fillId="0" borderId="57" xfId="0" applyNumberFormat="1" applyFont="1" applyBorder="1" applyAlignment="1">
      <alignment horizontal="center" vertical="center"/>
    </xf>
    <xf numFmtId="171" fontId="112" fillId="0" borderId="57" xfId="0" applyNumberFormat="1" applyFont="1" applyBorder="1" applyAlignment="1">
      <alignment horizontal="center" vertical="center"/>
    </xf>
    <xf numFmtId="9" fontId="114" fillId="0" borderId="0" xfId="0" applyNumberFormat="1" applyFont="1"/>
    <xf numFmtId="0" fontId="112" fillId="36" borderId="26" xfId="0" applyFont="1" applyFill="1" applyBorder="1" applyAlignment="1">
      <alignment horizontal="center" vertical="center" wrapText="1"/>
    </xf>
    <xf numFmtId="0" fontId="112" fillId="36" borderId="32" xfId="0" applyFont="1" applyFill="1" applyBorder="1" applyAlignment="1">
      <alignment horizontal="center" vertical="center" wrapText="1"/>
    </xf>
    <xf numFmtId="0" fontId="112" fillId="36" borderId="42" xfId="0" applyFont="1" applyFill="1" applyBorder="1" applyAlignment="1">
      <alignment horizontal="center" vertical="center" wrapText="1"/>
    </xf>
    <xf numFmtId="0" fontId="142" fillId="0" borderId="47" xfId="31309" applyFont="1" applyBorder="1" applyAlignment="1">
      <alignment horizontal="left" vertical="center" wrapText="1"/>
    </xf>
    <xf numFmtId="0" fontId="114" fillId="0" borderId="8" xfId="31306" applyFont="1" applyBorder="1" applyAlignment="1">
      <alignment horizontal="center" vertical="center" wrapText="1"/>
    </xf>
    <xf numFmtId="0" fontId="114" fillId="0" borderId="46" xfId="31306" applyFont="1" applyBorder="1" applyAlignment="1">
      <alignment horizontal="center" vertical="center" wrapText="1"/>
    </xf>
    <xf numFmtId="0" fontId="114" fillId="0" borderId="46" xfId="0" applyFont="1" applyBorder="1" applyAlignment="1">
      <alignment wrapText="1"/>
    </xf>
    <xf numFmtId="164" fontId="114" fillId="0" borderId="8" xfId="4" applyNumberFormat="1" applyFont="1" applyFill="1" applyBorder="1" applyAlignment="1">
      <alignment horizontal="center" vertical="center" wrapText="1"/>
    </xf>
    <xf numFmtId="164" fontId="114" fillId="0" borderId="48" xfId="4" applyNumberFormat="1" applyFont="1" applyFill="1" applyBorder="1" applyAlignment="1">
      <alignment horizontal="center" vertical="center" wrapText="1"/>
    </xf>
    <xf numFmtId="0" fontId="142" fillId="0" borderId="25" xfId="31309" applyFont="1" applyBorder="1" applyAlignment="1">
      <alignment horizontal="left" vertical="center" wrapText="1"/>
    </xf>
    <xf numFmtId="0" fontId="114" fillId="0" borderId="26" xfId="31306" applyFont="1" applyBorder="1" applyAlignment="1">
      <alignment horizontal="center" vertical="center" wrapText="1"/>
    </xf>
    <xf numFmtId="0" fontId="114" fillId="0" borderId="32" xfId="31306" applyFont="1" applyBorder="1" applyAlignment="1">
      <alignment horizontal="center" vertical="center" wrapText="1"/>
    </xf>
    <xf numFmtId="0" fontId="114" fillId="0" borderId="32" xfId="0" applyFont="1" applyBorder="1" applyAlignment="1">
      <alignment wrapText="1"/>
    </xf>
    <xf numFmtId="164" fontId="114" fillId="0" borderId="26" xfId="4" applyNumberFormat="1" applyFont="1" applyFill="1" applyBorder="1" applyAlignment="1">
      <alignment horizontal="center" vertical="center" wrapText="1"/>
    </xf>
    <xf numFmtId="0" fontId="112" fillId="0" borderId="56" xfId="31306" applyFont="1" applyBorder="1" applyAlignment="1">
      <alignment horizontal="left" wrapText="1"/>
    </xf>
    <xf numFmtId="0" fontId="114" fillId="38" borderId="102" xfId="0" applyFont="1" applyFill="1" applyBorder="1" applyAlignment="1">
      <alignment vertical="center" wrapText="1"/>
    </xf>
    <xf numFmtId="0" fontId="114" fillId="38" borderId="98" xfId="0" applyFont="1" applyFill="1" applyBorder="1" applyAlignment="1">
      <alignment vertical="center" wrapText="1"/>
    </xf>
    <xf numFmtId="164" fontId="112" fillId="0" borderId="57" xfId="4" applyNumberFormat="1" applyFont="1" applyFill="1" applyBorder="1" applyAlignment="1">
      <alignment horizontal="center" vertical="center" wrapText="1"/>
    </xf>
    <xf numFmtId="0" fontId="112" fillId="0" borderId="0" xfId="31306" applyFont="1" applyAlignment="1">
      <alignment horizontal="left" wrapText="1"/>
    </xf>
    <xf numFmtId="0" fontId="114" fillId="0" borderId="0" xfId="31306" applyFont="1" applyAlignment="1">
      <alignment horizontal="center" vertical="center" wrapText="1"/>
    </xf>
    <xf numFmtId="0" fontId="114" fillId="0" borderId="0" xfId="0" applyFont="1" applyAlignment="1">
      <alignment horizontal="center" vertical="center" wrapText="1"/>
    </xf>
    <xf numFmtId="0" fontId="114" fillId="0" borderId="0" xfId="31306" applyFont="1" applyAlignment="1">
      <alignment vertical="center" wrapText="1"/>
    </xf>
    <xf numFmtId="0" fontId="114" fillId="0" borderId="8" xfId="0" applyFont="1" applyBorder="1" applyAlignment="1">
      <alignment wrapText="1"/>
    </xf>
    <xf numFmtId="164" fontId="114" fillId="40" borderId="8" xfId="4" applyNumberFormat="1" applyFont="1" applyFill="1" applyBorder="1" applyAlignment="1">
      <alignment horizontal="left"/>
    </xf>
    <xf numFmtId="164" fontId="114" fillId="40" borderId="8" xfId="0" applyNumberFormat="1" applyFont="1" applyFill="1" applyBorder="1" applyAlignment="1">
      <alignment horizontal="left" vertical="center" wrapText="1"/>
    </xf>
    <xf numFmtId="164" fontId="114" fillId="40" borderId="8" xfId="4" applyNumberFormat="1" applyFont="1" applyFill="1" applyBorder="1" applyAlignment="1">
      <alignment horizontal="left" vertical="center" wrapText="1"/>
    </xf>
    <xf numFmtId="164" fontId="114" fillId="40" borderId="8" xfId="0" applyNumberFormat="1" applyFont="1" applyFill="1" applyBorder="1" applyAlignment="1">
      <alignment horizontal="left"/>
    </xf>
    <xf numFmtId="164" fontId="106" fillId="0" borderId="0" xfId="4" applyNumberFormat="1" applyFont="1"/>
    <xf numFmtId="164" fontId="114" fillId="40" borderId="8" xfId="0" applyNumberFormat="1" applyFont="1" applyFill="1" applyBorder="1" applyAlignment="1">
      <alignment horizontal="left" vertical="center"/>
    </xf>
    <xf numFmtId="0" fontId="112" fillId="0" borderId="29" xfId="0" applyFont="1" applyBorder="1"/>
    <xf numFmtId="164" fontId="112" fillId="0" borderId="78" xfId="4" applyNumberFormat="1" applyFont="1" applyBorder="1"/>
    <xf numFmtId="164" fontId="112" fillId="0" borderId="29" xfId="4" applyNumberFormat="1" applyFont="1" applyBorder="1"/>
    <xf numFmtId="164" fontId="112" fillId="0" borderId="0" xfId="4" applyNumberFormat="1" applyFont="1" applyBorder="1"/>
    <xf numFmtId="37" fontId="112" fillId="0" borderId="0" xfId="4" applyNumberFormat="1" applyFont="1" applyBorder="1"/>
    <xf numFmtId="49" fontId="114" fillId="0" borderId="28" xfId="0" applyNumberFormat="1" applyFont="1" applyBorder="1" applyAlignment="1">
      <alignment horizontal="center"/>
    </xf>
    <xf numFmtId="0" fontId="112" fillId="36" borderId="106" xfId="0" applyFont="1" applyFill="1" applyBorder="1" applyAlignment="1">
      <alignment horizontal="center"/>
    </xf>
    <xf numFmtId="0" fontId="112" fillId="36" borderId="32" xfId="0" applyFont="1" applyFill="1" applyBorder="1"/>
    <xf numFmtId="0" fontId="112" fillId="36" borderId="33" xfId="0" applyFont="1" applyFill="1" applyBorder="1"/>
    <xf numFmtId="0" fontId="112" fillId="36" borderId="34" xfId="0" applyFont="1" applyFill="1" applyBorder="1"/>
    <xf numFmtId="0" fontId="112" fillId="36" borderId="35" xfId="0" applyFont="1" applyFill="1" applyBorder="1" applyAlignment="1">
      <alignment horizontal="center"/>
    </xf>
    <xf numFmtId="0" fontId="114" fillId="0" borderId="46" xfId="0" applyFont="1" applyBorder="1"/>
    <xf numFmtId="1" fontId="114" fillId="40" borderId="101" xfId="4" quotePrefix="1" applyNumberFormat="1" applyFont="1" applyFill="1" applyBorder="1" applyAlignment="1">
      <alignment horizontal="right"/>
    </xf>
    <xf numFmtId="164" fontId="114" fillId="40" borderId="35" xfId="4" applyNumberFormat="1" applyFont="1" applyFill="1" applyBorder="1" applyAlignment="1">
      <alignment horizontal="right"/>
    </xf>
    <xf numFmtId="164" fontId="114" fillId="40" borderId="8" xfId="4" applyNumberFormat="1" applyFont="1" applyFill="1" applyBorder="1" applyAlignment="1">
      <alignment horizontal="right"/>
    </xf>
    <xf numFmtId="164" fontId="114" fillId="0" borderId="8" xfId="4" applyNumberFormat="1" applyFont="1" applyBorder="1" applyAlignment="1">
      <alignment horizontal="right"/>
    </xf>
    <xf numFmtId="43" fontId="114" fillId="0" borderId="8" xfId="4" applyFont="1" applyBorder="1" applyAlignment="1">
      <alignment horizontal="right"/>
    </xf>
    <xf numFmtId="1" fontId="114" fillId="40" borderId="101" xfId="4" applyNumberFormat="1" applyFont="1" applyFill="1" applyBorder="1" applyAlignment="1">
      <alignment horizontal="right"/>
    </xf>
    <xf numFmtId="164" fontId="114" fillId="40" borderId="8" xfId="4" applyNumberFormat="1" applyFont="1" applyFill="1" applyBorder="1"/>
    <xf numFmtId="43" fontId="114" fillId="40" borderId="8" xfId="4" applyFont="1" applyFill="1" applyBorder="1"/>
    <xf numFmtId="43" fontId="114" fillId="0" borderId="8" xfId="4" applyFont="1" applyBorder="1"/>
    <xf numFmtId="1" fontId="114" fillId="40" borderId="103" xfId="4" applyNumberFormat="1" applyFont="1" applyFill="1" applyBorder="1" applyAlignment="1">
      <alignment horizontal="right"/>
    </xf>
    <xf numFmtId="1" fontId="114" fillId="40" borderId="104" xfId="4" applyNumberFormat="1" applyFont="1" applyFill="1" applyBorder="1" applyAlignment="1">
      <alignment horizontal="right"/>
    </xf>
    <xf numFmtId="1" fontId="114" fillId="0" borderId="104" xfId="4" applyNumberFormat="1" applyFont="1" applyBorder="1" applyAlignment="1">
      <alignment horizontal="right"/>
    </xf>
    <xf numFmtId="43" fontId="112" fillId="0" borderId="78" xfId="4" applyFont="1" applyBorder="1"/>
    <xf numFmtId="164" fontId="112" fillId="0" borderId="0" xfId="4" applyNumberFormat="1" applyFont="1" applyFill="1" applyBorder="1"/>
    <xf numFmtId="164" fontId="114" fillId="0" borderId="8" xfId="4" applyNumberFormat="1" applyFont="1" applyBorder="1" applyAlignment="1">
      <alignment horizontal="center"/>
    </xf>
    <xf numFmtId="43" fontId="114" fillId="0" borderId="8" xfId="4" applyFont="1" applyBorder="1" applyAlignment="1">
      <alignment horizontal="center"/>
    </xf>
    <xf numFmtId="0" fontId="114" fillId="0" borderId="26" xfId="0" applyFont="1" applyBorder="1"/>
    <xf numFmtId="0" fontId="112" fillId="0" borderId="78" xfId="0" applyFont="1" applyBorder="1"/>
    <xf numFmtId="164" fontId="112" fillId="0" borderId="0" xfId="4" applyNumberFormat="1" applyFont="1"/>
    <xf numFmtId="0" fontId="143" fillId="0" borderId="0" xfId="0" applyFont="1" applyAlignment="1">
      <alignment vertical="center"/>
    </xf>
    <xf numFmtId="0" fontId="144" fillId="0" borderId="0" xfId="0" applyFont="1" applyAlignment="1">
      <alignment vertical="center"/>
    </xf>
    <xf numFmtId="49" fontId="111" fillId="0" borderId="45" xfId="0" applyNumberFormat="1" applyFont="1" applyBorder="1" applyAlignment="1">
      <alignment horizontal="center"/>
    </xf>
    <xf numFmtId="14" fontId="112" fillId="0" borderId="31" xfId="0" applyNumberFormat="1" applyFont="1" applyBorder="1" applyAlignment="1">
      <alignment horizontal="left"/>
    </xf>
    <xf numFmtId="3" fontId="114" fillId="0" borderId="24" xfId="0" applyNumberFormat="1" applyFont="1" applyBorder="1" applyAlignment="1">
      <alignment horizontal="center" vertical="center"/>
    </xf>
    <xf numFmtId="3" fontId="114" fillId="0" borderId="29" xfId="0" applyNumberFormat="1" applyFont="1" applyBorder="1" applyAlignment="1">
      <alignment horizontal="center" vertical="center"/>
    </xf>
    <xf numFmtId="3" fontId="114" fillId="0" borderId="37" xfId="0" applyNumberFormat="1" applyFont="1" applyBorder="1" applyAlignment="1">
      <alignment horizontal="center" vertical="center"/>
    </xf>
    <xf numFmtId="3" fontId="114" fillId="0" borderId="28" xfId="0" applyNumberFormat="1" applyFont="1" applyBorder="1" applyAlignment="1">
      <alignment horizontal="center" vertical="center"/>
    </xf>
    <xf numFmtId="3" fontId="114" fillId="0" borderId="27" xfId="0" applyNumberFormat="1" applyFont="1" applyBorder="1" applyAlignment="1">
      <alignment horizontal="center" vertical="center"/>
    </xf>
    <xf numFmtId="3" fontId="114" fillId="0" borderId="29" xfId="31304" applyNumberFormat="1" applyFont="1" applyBorder="1" applyAlignment="1">
      <alignment horizontal="center" vertical="center"/>
    </xf>
    <xf numFmtId="3" fontId="114" fillId="0" borderId="39" xfId="31304" applyNumberFormat="1" applyFont="1" applyBorder="1" applyAlignment="1">
      <alignment horizontal="center" vertical="center"/>
    </xf>
    <xf numFmtId="3" fontId="114" fillId="0" borderId="24" xfId="31304" applyNumberFormat="1" applyFont="1" applyBorder="1" applyAlignment="1">
      <alignment horizontal="center" vertical="center"/>
    </xf>
    <xf numFmtId="3" fontId="114" fillId="0" borderId="37" xfId="31304" applyNumberFormat="1" applyFont="1" applyBorder="1" applyAlignment="1">
      <alignment horizontal="center" vertical="center"/>
    </xf>
    <xf numFmtId="3" fontId="114" fillId="0" borderId="47" xfId="31304" applyNumberFormat="1" applyFont="1" applyBorder="1" applyAlignment="1">
      <alignment horizontal="center" vertical="center"/>
    </xf>
    <xf numFmtId="3" fontId="114" fillId="0" borderId="46" xfId="31304" applyNumberFormat="1" applyFont="1" applyBorder="1" applyAlignment="1">
      <alignment horizontal="center" vertical="center"/>
    </xf>
    <xf numFmtId="3" fontId="114" fillId="0" borderId="67" xfId="0" applyNumberFormat="1" applyFont="1" applyBorder="1" applyAlignment="1">
      <alignment horizontal="center" vertical="center"/>
    </xf>
    <xf numFmtId="9" fontId="114" fillId="0" borderId="39" xfId="0" applyNumberFormat="1" applyFont="1" applyBorder="1" applyAlignment="1">
      <alignment horizontal="center" vertical="center"/>
    </xf>
    <xf numFmtId="3" fontId="114" fillId="0" borderId="47" xfId="0" applyNumberFormat="1" applyFont="1" applyBorder="1" applyAlignment="1">
      <alignment horizontal="center" vertical="center"/>
    </xf>
    <xf numFmtId="3" fontId="114" fillId="0" borderId="5" xfId="0" applyNumberFormat="1" applyFont="1" applyBorder="1" applyAlignment="1">
      <alignment horizontal="center" vertical="center"/>
    </xf>
    <xf numFmtId="3" fontId="114" fillId="0" borderId="8" xfId="31304" applyNumberFormat="1" applyFont="1" applyBorder="1" applyAlignment="1">
      <alignment horizontal="center" vertical="center"/>
    </xf>
    <xf numFmtId="3" fontId="114" fillId="35" borderId="8" xfId="31304" applyNumberFormat="1" applyFont="1" applyFill="1" applyBorder="1" applyAlignment="1">
      <alignment horizontal="center" vertical="center"/>
    </xf>
    <xf numFmtId="3" fontId="114" fillId="0" borderId="70" xfId="0" applyNumberFormat="1" applyFont="1" applyBorder="1" applyAlignment="1">
      <alignment horizontal="center" vertical="center"/>
    </xf>
    <xf numFmtId="14" fontId="112" fillId="35" borderId="74" xfId="0" applyNumberFormat="1" applyFont="1" applyFill="1" applyBorder="1" applyAlignment="1">
      <alignment horizontal="left"/>
    </xf>
    <xf numFmtId="3" fontId="114" fillId="35" borderId="25" xfId="0" applyNumberFormat="1" applyFont="1" applyFill="1" applyBorder="1" applyAlignment="1">
      <alignment horizontal="center" vertical="center"/>
    </xf>
    <xf numFmtId="3" fontId="114" fillId="35" borderId="26" xfId="0" applyNumberFormat="1" applyFont="1" applyFill="1" applyBorder="1" applyAlignment="1">
      <alignment horizontal="center" vertical="center"/>
    </xf>
    <xf numFmtId="3" fontId="114" fillId="35" borderId="33" xfId="0" applyNumberFormat="1" applyFont="1" applyFill="1" applyBorder="1" applyAlignment="1">
      <alignment horizontal="center" vertical="center"/>
    </xf>
    <xf numFmtId="3" fontId="114" fillId="0" borderId="25" xfId="0" applyNumberFormat="1" applyFont="1" applyBorder="1" applyAlignment="1">
      <alignment horizontal="center" vertical="center"/>
    </xf>
    <xf numFmtId="3" fontId="114" fillId="0" borderId="25" xfId="31304" applyNumberFormat="1" applyFont="1" applyBorder="1" applyAlignment="1">
      <alignment horizontal="center" vertical="center"/>
    </xf>
    <xf numFmtId="3" fontId="114" fillId="0" borderId="26" xfId="31304" applyNumberFormat="1" applyFont="1" applyBorder="1" applyAlignment="1">
      <alignment horizontal="center" vertical="center"/>
    </xf>
    <xf numFmtId="3" fontId="114" fillId="35" borderId="64" xfId="0" applyNumberFormat="1" applyFont="1" applyFill="1" applyBorder="1" applyAlignment="1">
      <alignment horizontal="center" vertical="center"/>
    </xf>
    <xf numFmtId="0" fontId="112" fillId="0" borderId="53" xfId="0" applyFont="1" applyBorder="1" applyAlignment="1">
      <alignment horizontal="center"/>
    </xf>
    <xf numFmtId="3" fontId="112" fillId="0" borderId="56" xfId="0" applyNumberFormat="1" applyFont="1" applyBorder="1" applyAlignment="1">
      <alignment horizontal="center" vertical="center"/>
    </xf>
    <xf numFmtId="3" fontId="112" fillId="0" borderId="58" xfId="0" applyNumberFormat="1" applyFont="1" applyBorder="1" applyAlignment="1">
      <alignment horizontal="center" vertical="center"/>
    </xf>
    <xf numFmtId="3" fontId="112" fillId="0" borderId="117" xfId="0" applyNumberFormat="1" applyFont="1" applyBorder="1" applyAlignment="1">
      <alignment horizontal="center" vertical="center"/>
    </xf>
    <xf numFmtId="3" fontId="112" fillId="0" borderId="92" xfId="0" applyNumberFormat="1" applyFont="1" applyBorder="1" applyAlignment="1">
      <alignment horizontal="center" vertical="center"/>
    </xf>
    <xf numFmtId="3" fontId="112" fillId="0" borderId="93" xfId="0" applyNumberFormat="1" applyFont="1" applyBorder="1" applyAlignment="1">
      <alignment horizontal="center" vertical="center"/>
    </xf>
    <xf numFmtId="9" fontId="112" fillId="0" borderId="118" xfId="0" applyNumberFormat="1" applyFont="1" applyBorder="1" applyAlignment="1">
      <alignment horizontal="center" vertical="center"/>
    </xf>
    <xf numFmtId="0" fontId="112" fillId="0" borderId="0" xfId="0" applyFont="1" applyAlignment="1">
      <alignment horizontal="center"/>
    </xf>
    <xf numFmtId="3" fontId="114" fillId="0" borderId="0" xfId="0" applyNumberFormat="1" applyFont="1" applyAlignment="1">
      <alignment horizontal="center"/>
    </xf>
    <xf numFmtId="0" fontId="145" fillId="0" borderId="0" xfId="0" applyFont="1"/>
    <xf numFmtId="0" fontId="114" fillId="40" borderId="119" xfId="0" applyFont="1" applyFill="1" applyBorder="1"/>
    <xf numFmtId="3" fontId="112" fillId="0" borderId="94" xfId="0" applyNumberFormat="1" applyFont="1" applyBorder="1" applyAlignment="1">
      <alignment horizontal="center" vertical="center"/>
    </xf>
    <xf numFmtId="0" fontId="114" fillId="40" borderId="8" xfId="0" applyFont="1" applyFill="1" applyBorder="1"/>
    <xf numFmtId="3" fontId="112" fillId="36" borderId="57" xfId="0" applyNumberFormat="1" applyFont="1" applyFill="1" applyBorder="1" applyAlignment="1">
      <alignment horizontal="center" vertical="center" wrapText="1"/>
    </xf>
    <xf numFmtId="173" fontId="112" fillId="0" borderId="24" xfId="0" applyNumberFormat="1" applyFont="1" applyBorder="1" applyAlignment="1">
      <alignment horizontal="left"/>
    </xf>
    <xf numFmtId="3" fontId="131" fillId="35" borderId="29" xfId="31286" applyNumberFormat="1" applyFont="1" applyFill="1" applyBorder="1" applyAlignment="1">
      <alignment horizontal="center" vertical="center"/>
    </xf>
    <xf numFmtId="171" fontId="114" fillId="0" borderId="29" xfId="0" applyNumberFormat="1" applyFont="1" applyBorder="1" applyAlignment="1">
      <alignment horizontal="center" vertical="center"/>
    </xf>
    <xf numFmtId="3" fontId="131" fillId="0" borderId="8" xfId="31286" applyNumberFormat="1" applyFont="1" applyFill="1" applyBorder="1" applyAlignment="1">
      <alignment horizontal="center" vertical="center"/>
    </xf>
    <xf numFmtId="3" fontId="131" fillId="0" borderId="29" xfId="31286" applyNumberFormat="1" applyFont="1" applyFill="1" applyBorder="1" applyAlignment="1">
      <alignment horizontal="center" vertical="center"/>
    </xf>
    <xf numFmtId="171" fontId="114" fillId="0" borderId="37" xfId="0" applyNumberFormat="1" applyFont="1" applyBorder="1" applyAlignment="1">
      <alignment horizontal="center" vertical="center"/>
    </xf>
    <xf numFmtId="173" fontId="112" fillId="0" borderId="47" xfId="0" applyNumberFormat="1" applyFont="1" applyBorder="1" applyAlignment="1">
      <alignment horizontal="left"/>
    </xf>
    <xf numFmtId="3" fontId="131" fillId="35" borderId="8" xfId="31286" applyNumberFormat="1" applyFont="1" applyFill="1" applyBorder="1" applyAlignment="1">
      <alignment horizontal="center" vertical="center"/>
    </xf>
    <xf numFmtId="171" fontId="114" fillId="35" borderId="29" xfId="0" applyNumberFormat="1" applyFont="1" applyFill="1" applyBorder="1" applyAlignment="1">
      <alignment horizontal="center" vertical="center"/>
    </xf>
    <xf numFmtId="173" fontId="112" fillId="0" borderId="25" xfId="0" applyNumberFormat="1" applyFont="1" applyBorder="1" applyAlignment="1">
      <alignment horizontal="left"/>
    </xf>
    <xf numFmtId="171" fontId="112" fillId="0" borderId="58" xfId="0" applyNumberFormat="1" applyFont="1" applyBorder="1" applyAlignment="1">
      <alignment horizontal="center" vertical="center"/>
    </xf>
    <xf numFmtId="3" fontId="112" fillId="0" borderId="0" xfId="0" applyNumberFormat="1" applyFont="1" applyAlignment="1">
      <alignment horizontal="right"/>
    </xf>
    <xf numFmtId="10" fontId="112" fillId="0" borderId="0" xfId="0" applyNumberFormat="1" applyFont="1" applyAlignment="1">
      <alignment horizontal="right"/>
    </xf>
    <xf numFmtId="3" fontId="131" fillId="0" borderId="29" xfId="0" applyNumberFormat="1" applyFont="1" applyBorder="1" applyAlignment="1">
      <alignment horizontal="center" vertical="center"/>
    </xf>
    <xf numFmtId="3" fontId="131" fillId="0" borderId="36" xfId="0" applyNumberFormat="1" applyFont="1" applyBorder="1" applyAlignment="1">
      <alignment horizontal="center" vertical="center"/>
    </xf>
    <xf numFmtId="3" fontId="114" fillId="0" borderId="36" xfId="0" applyNumberFormat="1" applyFont="1" applyBorder="1" applyAlignment="1">
      <alignment horizontal="center" vertical="center"/>
    </xf>
    <xf numFmtId="0" fontId="114" fillId="0" borderId="0" xfId="31305" applyFont="1"/>
    <xf numFmtId="0" fontId="112" fillId="36" borderId="77" xfId="0" applyFont="1" applyFill="1" applyBorder="1" applyAlignment="1">
      <alignment horizontal="center" vertical="center" wrapText="1"/>
    </xf>
    <xf numFmtId="0" fontId="114" fillId="0" borderId="0" xfId="0" applyFont="1" applyAlignment="1">
      <alignment horizontal="center" wrapText="1"/>
    </xf>
    <xf numFmtId="9" fontId="121" fillId="0" borderId="0" xfId="1" applyFont="1" applyAlignment="1">
      <alignment horizontal="center"/>
    </xf>
    <xf numFmtId="171" fontId="121" fillId="0" borderId="0" xfId="1" applyNumberFormat="1" applyFont="1" applyAlignment="1">
      <alignment horizontal="center"/>
    </xf>
    <xf numFmtId="171" fontId="114" fillId="0" borderId="0" xfId="1" applyNumberFormat="1" applyFont="1" applyAlignment="1">
      <alignment horizontal="center"/>
    </xf>
    <xf numFmtId="174" fontId="114" fillId="0" borderId="0" xfId="0" applyNumberFormat="1" applyFont="1" applyAlignment="1">
      <alignment horizontal="center"/>
    </xf>
    <xf numFmtId="171" fontId="114" fillId="0" borderId="0" xfId="0" applyNumberFormat="1" applyFont="1" applyAlignment="1">
      <alignment horizontal="center"/>
    </xf>
    <xf numFmtId="0" fontId="114" fillId="0" borderId="26" xfId="31306" applyFont="1" applyBorder="1" applyAlignment="1">
      <alignment horizontal="center" vertical="center"/>
    </xf>
    <xf numFmtId="0" fontId="114" fillId="0" borderId="32" xfId="31306" applyFont="1" applyBorder="1" applyAlignment="1">
      <alignment horizontal="center" vertical="center"/>
    </xf>
    <xf numFmtId="0" fontId="114" fillId="0" borderId="32" xfId="0" applyFont="1" applyBorder="1"/>
    <xf numFmtId="164" fontId="114" fillId="0" borderId="42" xfId="4" applyNumberFormat="1" applyFont="1" applyBorder="1" applyAlignment="1">
      <alignment horizontal="center" vertical="center" wrapText="1"/>
    </xf>
    <xf numFmtId="0" fontId="114" fillId="0" borderId="8" xfId="31306" applyFont="1" applyBorder="1" applyAlignment="1">
      <alignment horizontal="center" vertical="center"/>
    </xf>
    <xf numFmtId="164" fontId="114" fillId="0" borderId="48" xfId="4" applyNumberFormat="1" applyFont="1" applyBorder="1" applyAlignment="1">
      <alignment horizontal="center" vertical="center" wrapText="1"/>
    </xf>
    <xf numFmtId="164" fontId="114" fillId="0" borderId="8" xfId="4" applyNumberFormat="1" applyFont="1" applyBorder="1" applyAlignment="1">
      <alignment horizontal="center" vertical="center" wrapText="1"/>
    </xf>
    <xf numFmtId="0" fontId="114" fillId="0" borderId="46" xfId="31306" applyFont="1" applyBorder="1" applyAlignment="1">
      <alignment horizontal="center" vertical="center"/>
    </xf>
    <xf numFmtId="0" fontId="112" fillId="0" borderId="56" xfId="31306" applyFont="1" applyBorder="1" applyAlignment="1">
      <alignment horizontal="left"/>
    </xf>
    <xf numFmtId="164" fontId="112" fillId="0" borderId="57" xfId="4" applyNumberFormat="1" applyFont="1" applyBorder="1" applyAlignment="1">
      <alignment horizontal="center" vertical="center" wrapText="1"/>
    </xf>
    <xf numFmtId="0" fontId="112" fillId="0" borderId="0" xfId="31306" applyFont="1" applyAlignment="1">
      <alignment horizontal="left"/>
    </xf>
    <xf numFmtId="0" fontId="114" fillId="0" borderId="0" xfId="31306" applyFont="1" applyAlignment="1">
      <alignment horizontal="center" vertical="center"/>
    </xf>
    <xf numFmtId="0" fontId="118" fillId="0" borderId="0" xfId="0" applyFont="1" applyAlignment="1">
      <alignment horizontal="center" vertical="center"/>
    </xf>
    <xf numFmtId="0" fontId="114" fillId="0" borderId="0" xfId="31306" applyFont="1" applyAlignment="1">
      <alignment horizontal="left" vertical="top" wrapText="1"/>
    </xf>
    <xf numFmtId="0" fontId="112" fillId="36" borderId="56" xfId="0" applyFont="1" applyFill="1" applyBorder="1" applyAlignment="1">
      <alignment horizontal="center"/>
    </xf>
    <xf numFmtId="0" fontId="112" fillId="36" borderId="57" xfId="0" applyFont="1" applyFill="1" applyBorder="1" applyAlignment="1">
      <alignment horizontal="center"/>
    </xf>
    <xf numFmtId="0" fontId="112" fillId="36" borderId="57" xfId="0" quotePrefix="1" applyFont="1" applyFill="1" applyBorder="1" applyAlignment="1">
      <alignment horizontal="center"/>
    </xf>
    <xf numFmtId="0" fontId="112" fillId="36" borderId="58" xfId="0" applyFont="1" applyFill="1" applyBorder="1" applyAlignment="1">
      <alignment horizontal="center"/>
    </xf>
    <xf numFmtId="0" fontId="112" fillId="39" borderId="49" xfId="0" applyFont="1" applyFill="1" applyBorder="1"/>
    <xf numFmtId="0" fontId="112" fillId="39" borderId="29" xfId="0" applyFont="1" applyFill="1" applyBorder="1"/>
    <xf numFmtId="42" fontId="114" fillId="39" borderId="29" xfId="0" applyNumberFormat="1" applyFont="1" applyFill="1" applyBorder="1"/>
    <xf numFmtId="165" fontId="114" fillId="39" borderId="29" xfId="2" applyNumberFormat="1" applyFont="1" applyFill="1" applyBorder="1" applyAlignment="1">
      <alignment vertical="center"/>
    </xf>
    <xf numFmtId="9" fontId="114" fillId="39" borderId="37" xfId="0" applyNumberFormat="1" applyFont="1" applyFill="1" applyBorder="1"/>
    <xf numFmtId="165" fontId="114" fillId="0" borderId="8" xfId="2" applyNumberFormat="1" applyFont="1" applyBorder="1" applyAlignment="1">
      <alignment vertical="center"/>
    </xf>
    <xf numFmtId="42" fontId="114" fillId="0" borderId="48" xfId="0" applyNumberFormat="1" applyFont="1" applyBorder="1"/>
    <xf numFmtId="0" fontId="112" fillId="0" borderId="47" xfId="0" applyFont="1" applyBorder="1"/>
    <xf numFmtId="42" fontId="112" fillId="0" borderId="48" xfId="0" applyNumberFormat="1" applyFont="1" applyBorder="1"/>
    <xf numFmtId="165" fontId="114" fillId="0" borderId="48" xfId="2" applyNumberFormat="1" applyFont="1" applyBorder="1" applyAlignment="1">
      <alignment vertical="center"/>
    </xf>
    <xf numFmtId="0" fontId="114" fillId="0" borderId="47" xfId="0" quotePrefix="1" applyFont="1" applyBorder="1" applyAlignment="1">
      <alignment horizontal="left"/>
    </xf>
    <xf numFmtId="0" fontId="131" fillId="0" borderId="0" xfId="0" quotePrefix="1" applyFont="1"/>
    <xf numFmtId="0" fontId="131" fillId="0" borderId="0" xfId="0" applyFont="1"/>
    <xf numFmtId="165" fontId="121" fillId="0" borderId="8" xfId="2" applyNumberFormat="1" applyFont="1" applyFill="1" applyBorder="1" applyAlignment="1">
      <alignment vertical="center"/>
    </xf>
    <xf numFmtId="9" fontId="121" fillId="0" borderId="8" xfId="0" applyNumberFormat="1" applyFont="1" applyBorder="1"/>
    <xf numFmtId="0" fontId="121" fillId="37" borderId="39" xfId="0" applyFont="1" applyFill="1" applyBorder="1"/>
    <xf numFmtId="0" fontId="121" fillId="37" borderId="37" xfId="0" applyFont="1" applyFill="1" applyBorder="1"/>
    <xf numFmtId="0" fontId="114" fillId="0" borderId="24" xfId="0" applyFont="1" applyBorder="1" applyAlignment="1">
      <alignment horizontal="left"/>
    </xf>
    <xf numFmtId="9" fontId="114" fillId="0" borderId="29" xfId="1" applyFont="1" applyBorder="1" applyAlignment="1">
      <alignment horizontal="center"/>
    </xf>
    <xf numFmtId="9" fontId="114" fillId="0" borderId="37" xfId="1" applyFont="1" applyBorder="1" applyAlignment="1">
      <alignment horizontal="center"/>
    </xf>
    <xf numFmtId="9" fontId="114" fillId="0" borderId="89" xfId="1" applyFont="1" applyBorder="1" applyAlignment="1">
      <alignment horizontal="center"/>
    </xf>
    <xf numFmtId="0" fontId="111" fillId="36" borderId="43" xfId="0" applyFont="1" applyFill="1" applyBorder="1" applyAlignment="1">
      <alignment horizontal="center" vertical="center" wrapText="1"/>
    </xf>
    <xf numFmtId="0" fontId="111" fillId="36" borderId="63" xfId="0" applyFont="1" applyFill="1" applyBorder="1" applyAlignment="1">
      <alignment horizontal="center" vertical="center" wrapText="1"/>
    </xf>
    <xf numFmtId="14" fontId="111" fillId="0" borderId="31" xfId="0" applyNumberFormat="1" applyFont="1" applyBorder="1" applyAlignment="1">
      <alignment horizontal="left"/>
    </xf>
    <xf numFmtId="3" fontId="128" fillId="0" borderId="24" xfId="0" applyNumberFormat="1" applyFont="1" applyBorder="1" applyAlignment="1">
      <alignment horizontal="center" vertical="center"/>
    </xf>
    <xf numFmtId="3" fontId="128" fillId="0" borderId="29" xfId="0" applyNumberFormat="1" applyFont="1" applyBorder="1" applyAlignment="1">
      <alignment horizontal="center" vertical="center"/>
    </xf>
    <xf numFmtId="3" fontId="128" fillId="0" borderId="37" xfId="0" applyNumberFormat="1" applyFont="1" applyBorder="1" applyAlignment="1">
      <alignment horizontal="center" vertical="center"/>
    </xf>
    <xf numFmtId="3" fontId="128" fillId="0" borderId="28" xfId="0" applyNumberFormat="1" applyFont="1" applyBorder="1" applyAlignment="1">
      <alignment horizontal="center" vertical="center"/>
    </xf>
    <xf numFmtId="3" fontId="128" fillId="0" borderId="48" xfId="0" applyNumberFormat="1" applyFont="1" applyBorder="1" applyAlignment="1">
      <alignment horizontal="center" vertical="center"/>
    </xf>
    <xf numFmtId="3" fontId="128" fillId="0" borderId="27" xfId="0" applyNumberFormat="1" applyFont="1" applyBorder="1" applyAlignment="1">
      <alignment horizontal="center" vertical="center"/>
    </xf>
    <xf numFmtId="3" fontId="128" fillId="0" borderId="29" xfId="31304" applyNumberFormat="1" applyFont="1" applyBorder="1" applyAlignment="1">
      <alignment horizontal="center" vertical="center"/>
    </xf>
    <xf numFmtId="3" fontId="128" fillId="0" borderId="39" xfId="31304" applyNumberFormat="1" applyFont="1" applyBorder="1" applyAlignment="1">
      <alignment horizontal="center" vertical="center"/>
    </xf>
    <xf numFmtId="3" fontId="128" fillId="0" borderId="37" xfId="31304" applyNumberFormat="1" applyFont="1" applyBorder="1" applyAlignment="1">
      <alignment horizontal="center" vertical="center"/>
    </xf>
    <xf numFmtId="3" fontId="128" fillId="0" borderId="24" xfId="31304" applyNumberFormat="1" applyFont="1" applyBorder="1" applyAlignment="1">
      <alignment horizontal="center" vertical="center"/>
    </xf>
    <xf numFmtId="3" fontId="128" fillId="0" borderId="77" xfId="0" applyNumberFormat="1" applyFont="1" applyBorder="1" applyAlignment="1">
      <alignment horizontal="center" vertical="center"/>
    </xf>
    <xf numFmtId="9" fontId="128" fillId="0" borderId="37" xfId="1" applyFont="1" applyBorder="1" applyAlignment="1">
      <alignment horizontal="center" vertical="center"/>
    </xf>
    <xf numFmtId="3" fontId="128" fillId="0" borderId="47" xfId="0" applyNumberFormat="1" applyFont="1" applyBorder="1" applyAlignment="1">
      <alignment horizontal="center" vertical="center"/>
    </xf>
    <xf numFmtId="3" fontId="128" fillId="0" borderId="8" xfId="0" applyNumberFormat="1" applyFont="1" applyBorder="1" applyAlignment="1">
      <alignment horizontal="center" vertical="center"/>
    </xf>
    <xf numFmtId="3" fontId="128" fillId="0" borderId="5" xfId="0" applyNumberFormat="1" applyFont="1" applyBorder="1" applyAlignment="1">
      <alignment horizontal="center" vertical="center"/>
    </xf>
    <xf numFmtId="3" fontId="128" fillId="0" borderId="8" xfId="31304" applyNumberFormat="1" applyFont="1" applyBorder="1" applyAlignment="1">
      <alignment horizontal="center" vertical="center"/>
    </xf>
    <xf numFmtId="3" fontId="128" fillId="0" borderId="35" xfId="0" applyNumberFormat="1" applyFont="1" applyBorder="1" applyAlignment="1">
      <alignment horizontal="center" vertical="center"/>
    </xf>
    <xf numFmtId="0" fontId="148" fillId="0" borderId="0" xfId="0" applyFont="1" applyAlignment="1">
      <alignment horizontal="center"/>
    </xf>
    <xf numFmtId="3" fontId="127" fillId="0" borderId="0" xfId="0" applyNumberFormat="1" applyFont="1"/>
    <xf numFmtId="3" fontId="127" fillId="0" borderId="0" xfId="0" applyNumberFormat="1" applyFont="1" applyAlignment="1">
      <alignment horizontal="center"/>
    </xf>
    <xf numFmtId="0" fontId="112" fillId="36" borderId="24" xfId="0" applyFont="1" applyFill="1" applyBorder="1"/>
    <xf numFmtId="0" fontId="112" fillId="36" borderId="29" xfId="0" applyFont="1" applyFill="1" applyBorder="1" applyAlignment="1">
      <alignment horizontal="center"/>
    </xf>
    <xf numFmtId="0" fontId="112" fillId="36" borderId="78" xfId="0" applyFont="1" applyFill="1" applyBorder="1" applyAlignment="1">
      <alignment horizontal="center"/>
    </xf>
    <xf numFmtId="0" fontId="112" fillId="36" borderId="37" xfId="0" applyFont="1" applyFill="1" applyBorder="1" applyAlignment="1">
      <alignment horizontal="center"/>
    </xf>
    <xf numFmtId="0" fontId="112" fillId="0" borderId="56" xfId="0" applyFont="1" applyBorder="1"/>
    <xf numFmtId="3" fontId="112" fillId="0" borderId="100" xfId="4" applyNumberFormat="1" applyFont="1" applyFill="1" applyBorder="1"/>
    <xf numFmtId="10" fontId="114" fillId="0" borderId="0" xfId="1" applyNumberFormat="1" applyFont="1"/>
    <xf numFmtId="3" fontId="112" fillId="36" borderId="78" xfId="4" applyNumberFormat="1" applyFont="1" applyFill="1" applyBorder="1"/>
    <xf numFmtId="3" fontId="112" fillId="0" borderId="0" xfId="4" applyNumberFormat="1" applyFont="1" applyFill="1" applyBorder="1"/>
    <xf numFmtId="3" fontId="112" fillId="36" borderId="78" xfId="4" applyNumberFormat="1" applyFont="1" applyFill="1" applyBorder="1" applyAlignment="1">
      <alignment horizontal="center"/>
    </xf>
    <xf numFmtId="3" fontId="114" fillId="0" borderId="37" xfId="4" applyNumberFormat="1" applyFont="1" applyFill="1" applyBorder="1"/>
    <xf numFmtId="164" fontId="0" fillId="0" borderId="0" xfId="4" applyNumberFormat="1" applyFont="1"/>
    <xf numFmtId="3" fontId="114" fillId="0" borderId="37" xfId="4" applyNumberFormat="1" applyFont="1" applyBorder="1"/>
    <xf numFmtId="3" fontId="112" fillId="0" borderId="76" xfId="4" applyNumberFormat="1" applyFont="1" applyFill="1" applyBorder="1"/>
    <xf numFmtId="3" fontId="114" fillId="40" borderId="29" xfId="0" applyNumberFormat="1" applyFont="1" applyFill="1" applyBorder="1" applyAlignment="1">
      <alignment vertical="center"/>
    </xf>
    <xf numFmtId="3" fontId="114" fillId="40" borderId="8" xfId="0" applyNumberFormat="1" applyFont="1" applyFill="1" applyBorder="1" applyAlignment="1">
      <alignment vertical="center"/>
    </xf>
    <xf numFmtId="3" fontId="114" fillId="0" borderId="48" xfId="4" applyNumberFormat="1" applyFont="1" applyFill="1" applyBorder="1"/>
    <xf numFmtId="0" fontId="114" fillId="0" borderId="72" xfId="0" applyFont="1" applyBorder="1"/>
    <xf numFmtId="0" fontId="112" fillId="46" borderId="56" xfId="0" applyFont="1" applyFill="1" applyBorder="1"/>
    <xf numFmtId="3" fontId="112" fillId="40" borderId="100" xfId="4" applyNumberFormat="1" applyFont="1" applyFill="1" applyBorder="1"/>
    <xf numFmtId="0" fontId="131" fillId="0" borderId="0" xfId="31330" applyFont="1"/>
    <xf numFmtId="0" fontId="114" fillId="0" borderId="0" xfId="31330" applyFont="1"/>
    <xf numFmtId="0" fontId="112" fillId="0" borderId="95" xfId="31330" applyFont="1" applyBorder="1" applyAlignment="1">
      <alignment horizontal="center" wrapText="1"/>
    </xf>
    <xf numFmtId="0" fontId="112" fillId="39" borderId="53" xfId="31330" applyFont="1" applyFill="1" applyBorder="1" applyAlignment="1">
      <alignment horizontal="left" wrapText="1"/>
    </xf>
    <xf numFmtId="0" fontId="112" fillId="39" borderId="53" xfId="31330" applyFont="1" applyFill="1" applyBorder="1" applyAlignment="1">
      <alignment horizontal="center" wrapText="1"/>
    </xf>
    <xf numFmtId="17" fontId="114" fillId="0" borderId="47" xfId="31330" applyNumberFormat="1" applyFont="1" applyBorder="1" applyAlignment="1">
      <alignment horizontal="left"/>
    </xf>
    <xf numFmtId="0" fontId="114" fillId="0" borderId="29" xfId="31330" applyFont="1" applyBorder="1" applyAlignment="1">
      <alignment horizontal="center"/>
    </xf>
    <xf numFmtId="165" fontId="114" fillId="0" borderId="106" xfId="31331" applyNumberFormat="1" applyFont="1" applyBorder="1" applyAlignment="1">
      <alignment horizontal="center" vertical="center"/>
    </xf>
    <xf numFmtId="44" fontId="114" fillId="0" borderId="106" xfId="31332" applyNumberFormat="1" applyFont="1" applyBorder="1" applyAlignment="1">
      <alignment horizontal="center" vertical="top"/>
    </xf>
    <xf numFmtId="44" fontId="114" fillId="0" borderId="29" xfId="31331" applyFont="1" applyBorder="1"/>
    <xf numFmtId="44" fontId="114" fillId="0" borderId="37" xfId="31331" applyFont="1" applyBorder="1"/>
    <xf numFmtId="0" fontId="125" fillId="0" borderId="0" xfId="31330" applyFont="1"/>
    <xf numFmtId="0" fontId="114" fillId="0" borderId="8" xfId="31330" applyFont="1" applyBorder="1" applyAlignment="1">
      <alignment horizontal="center"/>
    </xf>
    <xf numFmtId="165" fontId="114" fillId="0" borderId="26" xfId="31331" applyNumberFormat="1" applyFont="1" applyBorder="1" applyAlignment="1">
      <alignment horizontal="center" vertical="center"/>
    </xf>
    <xf numFmtId="44" fontId="114" fillId="0" borderId="26" xfId="31332" applyNumberFormat="1" applyFont="1" applyBorder="1" applyAlignment="1">
      <alignment horizontal="center" vertical="top"/>
    </xf>
    <xf numFmtId="44" fontId="114" fillId="0" borderId="8" xfId="31331" applyFont="1" applyBorder="1"/>
    <xf numFmtId="44" fontId="114" fillId="0" borderId="48" xfId="31331" applyFont="1" applyBorder="1"/>
    <xf numFmtId="44" fontId="114" fillId="0" borderId="26" xfId="31331" applyFont="1" applyBorder="1" applyAlignment="1">
      <alignment horizontal="center" vertical="center"/>
    </xf>
    <xf numFmtId="165" fontId="114" fillId="0" borderId="26" xfId="31332" applyNumberFormat="1" applyFont="1" applyBorder="1" applyAlignment="1">
      <alignment horizontal="center" vertical="top"/>
    </xf>
    <xf numFmtId="165" fontId="114" fillId="0" borderId="8" xfId="31331" applyNumberFormat="1" applyFont="1" applyBorder="1"/>
    <xf numFmtId="165" fontId="114" fillId="0" borderId="48" xfId="31331" applyNumberFormat="1" applyFont="1" applyBorder="1"/>
    <xf numFmtId="44" fontId="114" fillId="0" borderId="8" xfId="31331" applyFont="1" applyBorder="1" applyAlignment="1">
      <alignment horizontal="center" vertical="center"/>
    </xf>
    <xf numFmtId="44" fontId="114" fillId="0" borderId="26" xfId="31331" applyFont="1" applyBorder="1"/>
    <xf numFmtId="0" fontId="149" fillId="0" borderId="0" xfId="0" applyFont="1" applyAlignment="1">
      <alignment horizontal="center" wrapText="1"/>
    </xf>
    <xf numFmtId="0" fontId="112" fillId="37" borderId="31" xfId="0" applyFont="1" applyFill="1" applyBorder="1"/>
    <xf numFmtId="0" fontId="114" fillId="37" borderId="31" xfId="0" applyFont="1" applyFill="1" applyBorder="1"/>
    <xf numFmtId="0" fontId="114" fillId="37" borderId="24" xfId="0" applyFont="1" applyFill="1" applyBorder="1"/>
    <xf numFmtId="0" fontId="114" fillId="37" borderId="29" xfId="0" applyFont="1" applyFill="1" applyBorder="1"/>
    <xf numFmtId="0" fontId="114" fillId="37" borderId="37" xfId="0" applyFont="1" applyFill="1" applyBorder="1"/>
    <xf numFmtId="164" fontId="114" fillId="37" borderId="47" xfId="4" applyNumberFormat="1" applyFont="1" applyFill="1" applyBorder="1"/>
    <xf numFmtId="164" fontId="114" fillId="37" borderId="8" xfId="4" applyNumberFormat="1" applyFont="1" applyFill="1" applyBorder="1"/>
    <xf numFmtId="3" fontId="114" fillId="0" borderId="0" xfId="0" applyNumberFormat="1" applyFont="1" applyAlignment="1">
      <alignment wrapText="1"/>
    </xf>
    <xf numFmtId="0" fontId="112" fillId="37" borderId="54" xfId="0" applyFont="1" applyFill="1" applyBorder="1"/>
    <xf numFmtId="0" fontId="112" fillId="37" borderId="57" xfId="0" applyFont="1" applyFill="1" applyBorder="1"/>
    <xf numFmtId="0" fontId="112" fillId="37" borderId="58" xfId="0" applyFont="1" applyFill="1" applyBorder="1" applyAlignment="1">
      <alignment horizontal="center"/>
    </xf>
    <xf numFmtId="0" fontId="114" fillId="0" borderId="78" xfId="0" applyFont="1" applyBorder="1"/>
    <xf numFmtId="43" fontId="117" fillId="0" borderId="0" xfId="4" applyFont="1"/>
    <xf numFmtId="175" fontId="121" fillId="0" borderId="0" xfId="0" applyNumberFormat="1" applyFont="1"/>
    <xf numFmtId="0" fontId="112" fillId="39" borderId="85" xfId="0" applyFont="1" applyFill="1" applyBorder="1"/>
    <xf numFmtId="0" fontId="112" fillId="0" borderId="89" xfId="0" applyFont="1" applyBorder="1"/>
    <xf numFmtId="165" fontId="114" fillId="0" borderId="79" xfId="2" applyNumberFormat="1" applyFont="1" applyBorder="1"/>
    <xf numFmtId="165" fontId="114" fillId="0" borderId="78" xfId="2" applyNumberFormat="1" applyFont="1" applyFill="1" applyBorder="1"/>
    <xf numFmtId="165" fontId="114" fillId="0" borderId="79" xfId="2" applyNumberFormat="1" applyFont="1" applyFill="1" applyBorder="1"/>
    <xf numFmtId="165" fontId="114" fillId="0" borderId="48" xfId="2" applyNumberFormat="1" applyFont="1" applyFill="1" applyBorder="1"/>
    <xf numFmtId="0" fontId="151" fillId="0" borderId="0" xfId="0" applyFont="1" applyAlignment="1">
      <alignment horizontal="left"/>
    </xf>
    <xf numFmtId="165" fontId="114" fillId="0" borderId="37" xfId="2" applyNumberFormat="1" applyFont="1" applyBorder="1"/>
    <xf numFmtId="0" fontId="114" fillId="39" borderId="85" xfId="0" applyFont="1" applyFill="1" applyBorder="1"/>
    <xf numFmtId="0" fontId="114" fillId="39" borderId="43" xfId="0" applyFont="1" applyFill="1" applyBorder="1"/>
    <xf numFmtId="0" fontId="114" fillId="39" borderId="90" xfId="0" applyFont="1" applyFill="1" applyBorder="1"/>
    <xf numFmtId="5" fontId="112" fillId="35" borderId="91" xfId="0" applyNumberFormat="1" applyFont="1" applyFill="1" applyBorder="1" applyAlignment="1">
      <alignment horizontal="left"/>
    </xf>
    <xf numFmtId="165" fontId="114" fillId="0" borderId="53" xfId="2" applyNumberFormat="1" applyFont="1" applyBorder="1"/>
    <xf numFmtId="165" fontId="114" fillId="0" borderId="55" xfId="2" applyNumberFormat="1" applyFont="1" applyBorder="1"/>
    <xf numFmtId="3" fontId="128" fillId="0" borderId="0" xfId="0" applyNumberFormat="1" applyFont="1"/>
    <xf numFmtId="44" fontId="114" fillId="0" borderId="0" xfId="0" applyNumberFormat="1" applyFont="1" applyAlignment="1">
      <alignment horizontal="left" wrapText="1"/>
    </xf>
    <xf numFmtId="0" fontId="111" fillId="0" borderId="0" xfId="0" applyFont="1"/>
    <xf numFmtId="49" fontId="111" fillId="0" borderId="0" xfId="0" quotePrefix="1" applyNumberFormat="1" applyFont="1"/>
    <xf numFmtId="44" fontId="114" fillId="0" borderId="0" xfId="2" applyFont="1" applyFill="1"/>
    <xf numFmtId="0" fontId="152" fillId="0" borderId="0" xfId="0" applyFont="1" applyAlignment="1">
      <alignment horizontal="left"/>
    </xf>
    <xf numFmtId="0" fontId="112" fillId="36" borderId="31" xfId="0" applyFont="1" applyFill="1" applyBorder="1"/>
    <xf numFmtId="0" fontId="112" fillId="36" borderId="31" xfId="0" applyFont="1" applyFill="1" applyBorder="1" applyAlignment="1">
      <alignment horizontal="center"/>
    </xf>
    <xf numFmtId="0" fontId="112" fillId="36" borderId="31" xfId="0" applyFont="1" applyFill="1" applyBorder="1" applyAlignment="1">
      <alignment horizontal="center" wrapText="1"/>
    </xf>
    <xf numFmtId="0" fontId="112" fillId="37" borderId="31" xfId="0" applyFont="1" applyFill="1" applyBorder="1" applyAlignment="1">
      <alignment horizontal="center"/>
    </xf>
    <xf numFmtId="0" fontId="114" fillId="37" borderId="31" xfId="0" applyFont="1" applyFill="1" applyBorder="1" applyAlignment="1">
      <alignment horizontal="center"/>
    </xf>
    <xf numFmtId="0" fontId="114" fillId="37" borderId="30" xfId="0" applyFont="1" applyFill="1" applyBorder="1" applyAlignment="1">
      <alignment horizontal="center"/>
    </xf>
    <xf numFmtId="0" fontId="114" fillId="0" borderId="30" xfId="0" applyFont="1" applyBorder="1" applyAlignment="1">
      <alignment horizontal="center"/>
    </xf>
    <xf numFmtId="164" fontId="114" fillId="0" borderId="30" xfId="0" applyNumberFormat="1" applyFont="1" applyBorder="1"/>
    <xf numFmtId="0" fontId="112" fillId="37" borderId="30" xfId="0" applyFont="1" applyFill="1" applyBorder="1"/>
    <xf numFmtId="0" fontId="112" fillId="37" borderId="30" xfId="0" applyFont="1" applyFill="1" applyBorder="1" applyAlignment="1">
      <alignment horizontal="center"/>
    </xf>
    <xf numFmtId="0" fontId="112" fillId="37" borderId="49" xfId="0" applyFont="1" applyFill="1" applyBorder="1" applyAlignment="1">
      <alignment horizontal="center"/>
    </xf>
    <xf numFmtId="0" fontId="114" fillId="37" borderId="30" xfId="0" applyFont="1" applyFill="1" applyBorder="1"/>
    <xf numFmtId="171" fontId="114" fillId="37" borderId="30" xfId="0" applyNumberFormat="1" applyFont="1" applyFill="1" applyBorder="1"/>
    <xf numFmtId="0" fontId="118" fillId="0" borderId="30" xfId="0" applyFont="1" applyBorder="1" applyAlignment="1">
      <alignment horizontal="center"/>
    </xf>
    <xf numFmtId="0" fontId="118" fillId="0" borderId="49" xfId="0" applyFont="1" applyBorder="1" applyAlignment="1">
      <alignment horizontal="center"/>
    </xf>
    <xf numFmtId="0" fontId="131" fillId="0" borderId="30" xfId="0" applyFont="1" applyBorder="1" applyAlignment="1">
      <alignment horizontal="center"/>
    </xf>
    <xf numFmtId="0" fontId="118" fillId="0" borderId="30" xfId="0" applyFont="1" applyBorder="1"/>
    <xf numFmtId="0" fontId="114" fillId="35" borderId="30" xfId="0" applyFont="1" applyFill="1" applyBorder="1" applyAlignment="1">
      <alignment horizontal="center"/>
    </xf>
    <xf numFmtId="0" fontId="114" fillId="35" borderId="0" xfId="0" applyFont="1" applyFill="1"/>
    <xf numFmtId="0" fontId="118" fillId="0" borderId="73" xfId="0" applyFont="1" applyBorder="1" applyAlignment="1">
      <alignment horizontal="center"/>
    </xf>
    <xf numFmtId="0" fontId="118" fillId="0" borderId="38" xfId="0" applyFont="1" applyBorder="1" applyAlignment="1">
      <alignment horizontal="center"/>
    </xf>
    <xf numFmtId="43" fontId="114" fillId="0" borderId="0" xfId="0" applyNumberFormat="1" applyFont="1"/>
    <xf numFmtId="0" fontId="114" fillId="0" borderId="49" xfId="0" applyFont="1" applyBorder="1" applyAlignment="1">
      <alignment horizontal="center"/>
    </xf>
    <xf numFmtId="164" fontId="114" fillId="0" borderId="30" xfId="4" applyNumberFormat="1" applyFont="1" applyBorder="1"/>
    <xf numFmtId="164" fontId="114" fillId="37" borderId="30" xfId="4" applyNumberFormat="1" applyFont="1" applyFill="1" applyBorder="1"/>
    <xf numFmtId="175" fontId="114" fillId="0" borderId="30" xfId="0" applyNumberFormat="1" applyFont="1" applyBorder="1"/>
    <xf numFmtId="0" fontId="114" fillId="37" borderId="49" xfId="0" applyFont="1" applyFill="1" applyBorder="1" applyAlignment="1">
      <alignment horizontal="center"/>
    </xf>
    <xf numFmtId="0" fontId="112" fillId="0" borderId="30" xfId="0" applyFont="1" applyBorder="1" applyAlignment="1">
      <alignment horizontal="center"/>
    </xf>
    <xf numFmtId="0" fontId="112" fillId="0" borderId="49" xfId="0" applyFont="1" applyBorder="1" applyAlignment="1">
      <alignment horizontal="center"/>
    </xf>
    <xf numFmtId="0" fontId="114" fillId="37" borderId="27" xfId="0" applyFont="1" applyFill="1" applyBorder="1" applyAlignment="1">
      <alignment horizontal="center"/>
    </xf>
    <xf numFmtId="0" fontId="112" fillId="0" borderId="49" xfId="0" applyFont="1" applyBorder="1"/>
    <xf numFmtId="165" fontId="114" fillId="35" borderId="47" xfId="2" applyNumberFormat="1" applyFont="1" applyFill="1" applyBorder="1" applyAlignment="1">
      <alignment horizontal="center"/>
    </xf>
    <xf numFmtId="0" fontId="112" fillId="35" borderId="30" xfId="0" applyFont="1" applyFill="1" applyBorder="1"/>
    <xf numFmtId="0" fontId="112" fillId="35" borderId="49" xfId="0" applyFont="1" applyFill="1" applyBorder="1"/>
    <xf numFmtId="165" fontId="114" fillId="35" borderId="48" xfId="2" applyNumberFormat="1" applyFont="1" applyFill="1" applyBorder="1"/>
    <xf numFmtId="0" fontId="153" fillId="0" borderId="0" xfId="0" applyFont="1"/>
    <xf numFmtId="0" fontId="114" fillId="39" borderId="54" xfId="0" applyFont="1" applyFill="1" applyBorder="1"/>
    <xf numFmtId="0" fontId="127" fillId="39" borderId="54" xfId="0" applyFont="1" applyFill="1" applyBorder="1" applyAlignment="1">
      <alignment horizontal="center"/>
    </xf>
    <xf numFmtId="0" fontId="127" fillId="39" borderId="55" xfId="0" applyFont="1" applyFill="1" applyBorder="1"/>
    <xf numFmtId="165" fontId="114" fillId="35" borderId="76" xfId="2" applyNumberFormat="1" applyFont="1" applyFill="1" applyBorder="1"/>
    <xf numFmtId="0" fontId="114" fillId="0" borderId="0" xfId="0" applyFont="1" applyAlignment="1">
      <alignment horizontal="left"/>
    </xf>
    <xf numFmtId="49" fontId="112" fillId="0" borderId="77" xfId="0" applyNumberFormat="1" applyFont="1" applyBorder="1" applyAlignment="1">
      <alignment horizontal="center"/>
    </xf>
    <xf numFmtId="10" fontId="114" fillId="0" borderId="0" xfId="0" applyNumberFormat="1" applyFont="1"/>
    <xf numFmtId="10" fontId="121" fillId="0" borderId="0" xfId="0" applyNumberFormat="1" applyFont="1"/>
    <xf numFmtId="0" fontId="131" fillId="37" borderId="8" xfId="0" applyFont="1" applyFill="1" applyBorder="1" applyAlignment="1">
      <alignment vertical="center"/>
    </xf>
    <xf numFmtId="0" fontId="114" fillId="0" borderId="8" xfId="0" applyFont="1" applyBorder="1" applyAlignment="1">
      <alignment vertical="center"/>
    </xf>
    <xf numFmtId="164" fontId="121" fillId="0" borderId="8" xfId="0" applyNumberFormat="1" applyFont="1" applyBorder="1"/>
    <xf numFmtId="0" fontId="114" fillId="37" borderId="8" xfId="0" applyFont="1" applyFill="1" applyBorder="1" applyAlignment="1">
      <alignment vertical="center"/>
    </xf>
    <xf numFmtId="43" fontId="114" fillId="37" borderId="8" xfId="4" applyFont="1" applyFill="1" applyBorder="1"/>
    <xf numFmtId="165" fontId="114" fillId="37" borderId="8" xfId="2" applyNumberFormat="1" applyFont="1" applyFill="1" applyBorder="1"/>
    <xf numFmtId="0" fontId="114" fillId="35" borderId="49" xfId="0" applyFont="1" applyFill="1" applyBorder="1" applyAlignment="1">
      <alignment vertical="center"/>
    </xf>
    <xf numFmtId="0" fontId="112" fillId="35" borderId="54" xfId="0" applyFont="1" applyFill="1" applyBorder="1" applyAlignment="1">
      <alignment vertical="center"/>
    </xf>
    <xf numFmtId="0" fontId="112" fillId="0" borderId="29" xfId="0" applyFont="1" applyBorder="1" applyAlignment="1">
      <alignment wrapText="1"/>
    </xf>
    <xf numFmtId="0" fontId="131" fillId="0" borderId="82" xfId="0" applyFont="1" applyBorder="1" applyAlignment="1">
      <alignment horizontal="center"/>
    </xf>
    <xf numFmtId="9" fontId="114" fillId="0" borderId="0" xfId="1" applyFont="1"/>
    <xf numFmtId="0" fontId="112" fillId="0" borderId="29" xfId="0" applyFont="1" applyBorder="1" applyAlignment="1">
      <alignment horizontal="left" wrapText="1" indent="1"/>
    </xf>
    <xf numFmtId="0" fontId="112" fillId="0" borderId="8" xfId="0" applyFont="1" applyBorder="1" applyAlignment="1">
      <alignment wrapText="1"/>
    </xf>
    <xf numFmtId="0" fontId="131" fillId="0" borderId="83" xfId="0" applyFont="1" applyBorder="1" applyAlignment="1">
      <alignment horizontal="center"/>
    </xf>
    <xf numFmtId="0" fontId="131" fillId="0" borderId="84" xfId="0" applyFont="1" applyBorder="1" applyAlignment="1">
      <alignment horizontal="center"/>
    </xf>
    <xf numFmtId="0" fontId="112" fillId="37" borderId="54" xfId="0" applyFont="1" applyFill="1" applyBorder="1" applyAlignment="1">
      <alignment wrapText="1"/>
    </xf>
    <xf numFmtId="0" fontId="131" fillId="0" borderId="28" xfId="0" applyFont="1" applyBorder="1" applyAlignment="1">
      <alignment horizontal="center"/>
    </xf>
    <xf numFmtId="0" fontId="112" fillId="40" borderId="85" xfId="0" applyFont="1" applyFill="1" applyBorder="1"/>
    <xf numFmtId="2" fontId="114" fillId="0" borderId="0" xfId="0" applyNumberFormat="1" applyFont="1" applyAlignment="1">
      <alignment wrapText="1"/>
    </xf>
    <xf numFmtId="10" fontId="131" fillId="0" borderId="0" xfId="0" applyNumberFormat="1" applyFont="1"/>
    <xf numFmtId="0" fontId="112" fillId="35" borderId="89" xfId="0" applyFont="1" applyFill="1" applyBorder="1"/>
    <xf numFmtId="6" fontId="156" fillId="0" borderId="0" xfId="0" applyNumberFormat="1" applyFont="1"/>
    <xf numFmtId="165" fontId="131" fillId="0" borderId="0" xfId="0" applyNumberFormat="1" applyFont="1"/>
    <xf numFmtId="0" fontId="112" fillId="35" borderId="38" xfId="0" applyFont="1" applyFill="1" applyBorder="1"/>
    <xf numFmtId="5" fontId="112" fillId="0" borderId="0" xfId="0" applyNumberFormat="1" applyFont="1" applyAlignment="1">
      <alignment horizontal="left"/>
    </xf>
    <xf numFmtId="165" fontId="127" fillId="0" borderId="0" xfId="31314" applyNumberFormat="1" applyFont="1" applyFill="1" applyBorder="1"/>
    <xf numFmtId="165" fontId="127" fillId="0" borderId="0" xfId="2" applyNumberFormat="1" applyFont="1" applyFill="1" applyBorder="1"/>
    <xf numFmtId="10" fontId="114" fillId="0" borderId="0" xfId="0" applyNumberFormat="1" applyFont="1" applyAlignment="1">
      <alignment wrapText="1"/>
    </xf>
    <xf numFmtId="165" fontId="114" fillId="35" borderId="79" xfId="2" applyNumberFormat="1" applyFont="1" applyFill="1" applyBorder="1"/>
    <xf numFmtId="0" fontId="112" fillId="35" borderId="86" xfId="0" applyFont="1" applyFill="1" applyBorder="1"/>
    <xf numFmtId="0" fontId="112" fillId="39" borderId="45" xfId="0" applyFont="1" applyFill="1" applyBorder="1"/>
    <xf numFmtId="0" fontId="112" fillId="39" borderId="43" xfId="0" applyFont="1" applyFill="1" applyBorder="1"/>
    <xf numFmtId="0" fontId="112" fillId="35" borderId="87" xfId="0" applyFont="1" applyFill="1" applyBorder="1"/>
    <xf numFmtId="0" fontId="114" fillId="39" borderId="98" xfId="0" applyFont="1" applyFill="1" applyBorder="1"/>
    <xf numFmtId="0" fontId="112" fillId="37" borderId="41" xfId="0" applyFont="1" applyFill="1" applyBorder="1"/>
    <xf numFmtId="0" fontId="114" fillId="0" borderId="38" xfId="0" applyFont="1" applyBorder="1"/>
    <xf numFmtId="0" fontId="157" fillId="0" borderId="0" xfId="0" applyFont="1"/>
    <xf numFmtId="3" fontId="114" fillId="0" borderId="0" xfId="0" applyNumberFormat="1" applyFont="1" applyAlignment="1">
      <alignment horizontal="left" wrapText="1"/>
    </xf>
    <xf numFmtId="0" fontId="112" fillId="0" borderId="95" xfId="0" applyFont="1" applyBorder="1"/>
    <xf numFmtId="175" fontId="114" fillId="0" borderId="48" xfId="0" applyNumberFormat="1" applyFont="1" applyBorder="1"/>
    <xf numFmtId="0" fontId="112" fillId="0" borderId="73" xfId="0" applyFont="1" applyBorder="1"/>
    <xf numFmtId="0" fontId="112" fillId="0" borderId="74" xfId="0" applyFont="1" applyBorder="1"/>
    <xf numFmtId="0" fontId="114" fillId="39" borderId="95" xfId="0" applyFont="1" applyFill="1" applyBorder="1"/>
    <xf numFmtId="0" fontId="158" fillId="0" borderId="0" xfId="0" applyFont="1"/>
    <xf numFmtId="0" fontId="114" fillId="39" borderId="73" xfId="0" applyFont="1" applyFill="1" applyBorder="1"/>
    <xf numFmtId="0" fontId="112" fillId="37" borderId="89" xfId="0" applyFont="1" applyFill="1" applyBorder="1"/>
    <xf numFmtId="0" fontId="114" fillId="37" borderId="89" xfId="0" applyFont="1" applyFill="1" applyBorder="1"/>
    <xf numFmtId="0" fontId="112" fillId="37" borderId="86" xfId="0" applyFont="1" applyFill="1" applyBorder="1"/>
    <xf numFmtId="0" fontId="114" fillId="37" borderId="78" xfId="0" applyFont="1" applyFill="1" applyBorder="1"/>
    <xf numFmtId="0" fontId="114" fillId="37" borderId="60" xfId="0" applyFont="1" applyFill="1" applyBorder="1"/>
    <xf numFmtId="0" fontId="114" fillId="37" borderId="79" xfId="0" applyFont="1" applyFill="1" applyBorder="1"/>
    <xf numFmtId="0" fontId="114" fillId="0" borderId="49" xfId="0" applyFont="1" applyBorder="1" applyAlignment="1">
      <alignment horizontal="left" vertical="top" wrapText="1"/>
    </xf>
    <xf numFmtId="3" fontId="114" fillId="0" borderId="29" xfId="0" applyNumberFormat="1" applyFont="1" applyBorder="1"/>
    <xf numFmtId="165" fontId="114" fillId="0" borderId="29" xfId="2" applyNumberFormat="1" applyFont="1" applyBorder="1"/>
    <xf numFmtId="0" fontId="114" fillId="0" borderId="49" xfId="0" applyFont="1" applyBorder="1" applyAlignment="1">
      <alignment vertical="top" wrapText="1"/>
    </xf>
    <xf numFmtId="0" fontId="114" fillId="0" borderId="47" xfId="0" applyFont="1" applyBorder="1" applyAlignment="1">
      <alignment vertical="top" wrapText="1"/>
    </xf>
    <xf numFmtId="0" fontId="114" fillId="0" borderId="31" xfId="0" applyFont="1" applyBorder="1" applyAlignment="1">
      <alignment vertical="top" wrapText="1"/>
    </xf>
    <xf numFmtId="0" fontId="112" fillId="43" borderId="49" xfId="0" applyFont="1" applyFill="1" applyBorder="1" applyAlignment="1">
      <alignment horizontal="left" vertical="top" wrapText="1"/>
    </xf>
    <xf numFmtId="171" fontId="114" fillId="43" borderId="48" xfId="1" applyNumberFormat="1" applyFont="1" applyFill="1" applyBorder="1"/>
    <xf numFmtId="0" fontId="158" fillId="43" borderId="0" xfId="0" applyFont="1" applyFill="1"/>
    <xf numFmtId="0" fontId="114" fillId="0" borderId="5" xfId="0" applyFont="1" applyBorder="1" applyAlignment="1">
      <alignment horizontal="left" vertical="top" wrapText="1"/>
    </xf>
    <xf numFmtId="0" fontId="159" fillId="0" borderId="0" xfId="0" applyFont="1"/>
    <xf numFmtId="178" fontId="114" fillId="0" borderId="0" xfId="0" applyNumberFormat="1" applyFont="1" applyAlignment="1">
      <alignment wrapText="1"/>
    </xf>
    <xf numFmtId="0" fontId="112" fillId="37" borderId="89" xfId="0" applyFont="1" applyFill="1" applyBorder="1" applyAlignment="1">
      <alignment horizontal="center"/>
    </xf>
    <xf numFmtId="0" fontId="112" fillId="39" borderId="54" xfId="0" applyFont="1" applyFill="1" applyBorder="1"/>
    <xf numFmtId="0" fontId="112" fillId="39" borderId="56" xfId="0" applyFont="1" applyFill="1" applyBorder="1" applyAlignment="1">
      <alignment horizontal="center"/>
    </xf>
    <xf numFmtId="0" fontId="112" fillId="39" borderId="57" xfId="0" applyFont="1" applyFill="1" applyBorder="1" applyAlignment="1">
      <alignment horizontal="center"/>
    </xf>
    <xf numFmtId="0" fontId="112" fillId="39" borderId="58" xfId="0" applyFont="1" applyFill="1" applyBorder="1" applyAlignment="1">
      <alignment horizontal="center"/>
    </xf>
    <xf numFmtId="165" fontId="114" fillId="0" borderId="0" xfId="31314" applyNumberFormat="1" applyFont="1" applyFill="1" applyBorder="1"/>
    <xf numFmtId="165" fontId="114" fillId="0" borderId="0" xfId="2" applyNumberFormat="1" applyFont="1" applyFill="1" applyBorder="1"/>
    <xf numFmtId="175" fontId="114" fillId="0" borderId="42" xfId="0" applyNumberFormat="1" applyFont="1" applyBorder="1"/>
    <xf numFmtId="0" fontId="114" fillId="0" borderId="0" xfId="0" applyFont="1" applyAlignment="1">
      <alignment vertical="top"/>
    </xf>
    <xf numFmtId="0" fontId="112" fillId="47" borderId="31" xfId="0" applyFont="1" applyFill="1" applyBorder="1"/>
    <xf numFmtId="0" fontId="114" fillId="47" borderId="47" xfId="0" applyFont="1" applyFill="1" applyBorder="1"/>
    <xf numFmtId="164" fontId="121" fillId="0" borderId="47" xfId="0" applyNumberFormat="1" applyFont="1" applyBorder="1"/>
    <xf numFmtId="175" fontId="121" fillId="0" borderId="8" xfId="0" applyNumberFormat="1" applyFont="1" applyBorder="1"/>
    <xf numFmtId="171" fontId="121" fillId="0" borderId="48" xfId="1" applyNumberFormat="1" applyFont="1" applyBorder="1"/>
    <xf numFmtId="0" fontId="112" fillId="47" borderId="30" xfId="0" quotePrefix="1" applyFont="1" applyFill="1" applyBorder="1" applyAlignment="1">
      <alignment horizontal="left"/>
    </xf>
    <xf numFmtId="0" fontId="121" fillId="35" borderId="0" xfId="0" applyFont="1" applyFill="1"/>
    <xf numFmtId="0" fontId="114" fillId="35" borderId="30" xfId="0" applyFont="1" applyFill="1" applyBorder="1"/>
    <xf numFmtId="39" fontId="114" fillId="47" borderId="8" xfId="4" applyNumberFormat="1" applyFont="1" applyFill="1" applyBorder="1"/>
    <xf numFmtId="44" fontId="114" fillId="0" borderId="0" xfId="2" applyFont="1"/>
    <xf numFmtId="0" fontId="112" fillId="37" borderId="77" xfId="0" applyFont="1" applyFill="1" applyBorder="1"/>
    <xf numFmtId="0" fontId="112" fillId="37" borderId="79" xfId="0" applyFont="1" applyFill="1" applyBorder="1"/>
    <xf numFmtId="0" fontId="112" fillId="39" borderId="59" xfId="0" applyFont="1" applyFill="1" applyBorder="1"/>
    <xf numFmtId="0" fontId="112" fillId="35" borderId="77" xfId="0" applyFont="1" applyFill="1" applyBorder="1"/>
    <xf numFmtId="165" fontId="114" fillId="35" borderId="99" xfId="2" applyNumberFormat="1" applyFont="1" applyFill="1" applyBorder="1"/>
    <xf numFmtId="165" fontId="114" fillId="35" borderId="78" xfId="2" applyNumberFormat="1" applyFont="1" applyFill="1" applyBorder="1"/>
    <xf numFmtId="0" fontId="112" fillId="35" borderId="47" xfId="0" applyFont="1" applyFill="1" applyBorder="1"/>
    <xf numFmtId="165" fontId="114" fillId="35" borderId="35" xfId="2" applyNumberFormat="1" applyFont="1" applyFill="1" applyBorder="1"/>
    <xf numFmtId="0" fontId="114" fillId="39" borderId="72" xfId="0" applyFont="1" applyFill="1" applyBorder="1"/>
    <xf numFmtId="0" fontId="114" fillId="39" borderId="0" xfId="0" applyFont="1" applyFill="1"/>
    <xf numFmtId="0" fontId="114" fillId="39" borderId="44" xfId="0" applyFont="1" applyFill="1" applyBorder="1"/>
    <xf numFmtId="5" fontId="112" fillId="35" borderId="56" xfId="0" applyNumberFormat="1" applyFont="1" applyFill="1" applyBorder="1" applyAlignment="1">
      <alignment horizontal="left"/>
    </xf>
    <xf numFmtId="165" fontId="114" fillId="35" borderId="75" xfId="31314" applyNumberFormat="1" applyFont="1" applyFill="1" applyBorder="1"/>
    <xf numFmtId="165" fontId="114" fillId="35" borderId="120" xfId="2" applyNumberFormat="1" applyFont="1" applyFill="1" applyBorder="1"/>
    <xf numFmtId="165" fontId="114" fillId="35" borderId="53" xfId="2" applyNumberFormat="1" applyFont="1" applyFill="1" applyBorder="1"/>
    <xf numFmtId="0" fontId="112" fillId="36" borderId="95" xfId="0" applyFont="1" applyFill="1" applyBorder="1"/>
    <xf numFmtId="0" fontId="112" fillId="36" borderId="31" xfId="0" applyFont="1" applyFill="1" applyBorder="1" applyAlignment="1">
      <alignment horizontal="center" vertical="center"/>
    </xf>
    <xf numFmtId="0" fontId="112" fillId="36" borderId="89" xfId="0" applyFont="1" applyFill="1" applyBorder="1" applyAlignment="1">
      <alignment horizontal="center" vertical="center" wrapText="1"/>
    </xf>
    <xf numFmtId="0" fontId="112" fillId="36" borderId="89" xfId="0" quotePrefix="1" applyFont="1" applyFill="1" applyBorder="1" applyAlignment="1">
      <alignment horizontal="center" vertical="center" wrapText="1"/>
    </xf>
    <xf numFmtId="0" fontId="128" fillId="36" borderId="8" xfId="0" applyFont="1" applyFill="1" applyBorder="1"/>
    <xf numFmtId="0" fontId="111" fillId="36" borderId="8" xfId="0" quotePrefix="1" applyFont="1" applyFill="1" applyBorder="1" applyAlignment="1">
      <alignment horizontal="center" wrapText="1"/>
    </xf>
    <xf numFmtId="0" fontId="111" fillId="36" borderId="8" xfId="0" applyFont="1" applyFill="1" applyBorder="1" applyAlignment="1">
      <alignment horizontal="center" wrapText="1"/>
    </xf>
    <xf numFmtId="0" fontId="111" fillId="36" borderId="8" xfId="0" applyFont="1" applyFill="1" applyBorder="1" applyAlignment="1">
      <alignment wrapText="1"/>
    </xf>
    <xf numFmtId="0" fontId="111" fillId="36" borderId="8" xfId="0" applyFont="1" applyFill="1" applyBorder="1" applyAlignment="1">
      <alignment horizontal="center"/>
    </xf>
    <xf numFmtId="0" fontId="128" fillId="0" borderId="8" xfId="0" quotePrefix="1" applyFont="1" applyBorder="1" applyAlignment="1">
      <alignment horizontal="left" wrapText="1"/>
    </xf>
    <xf numFmtId="42" fontId="128" fillId="0" borderId="8" xfId="0" applyNumberFormat="1" applyFont="1" applyBorder="1"/>
    <xf numFmtId="9" fontId="128" fillId="0" borderId="8" xfId="0" applyNumberFormat="1" applyFont="1" applyBorder="1"/>
    <xf numFmtId="0" fontId="128" fillId="0" borderId="8" xfId="0" applyFont="1" applyBorder="1" applyAlignment="1">
      <alignment wrapText="1"/>
    </xf>
    <xf numFmtId="0" fontId="111" fillId="0" borderId="8" xfId="0" quotePrefix="1" applyFont="1" applyBorder="1" applyAlignment="1">
      <alignment horizontal="left" wrapText="1"/>
    </xf>
    <xf numFmtId="42" fontId="111" fillId="0" borderId="8" xfId="0" applyNumberFormat="1" applyFont="1" applyBorder="1"/>
    <xf numFmtId="9" fontId="111" fillId="0" borderId="8" xfId="0" applyNumberFormat="1" applyFont="1" applyBorder="1"/>
    <xf numFmtId="0" fontId="128" fillId="0" borderId="8" xfId="0" applyFont="1" applyBorder="1"/>
    <xf numFmtId="0" fontId="111" fillId="0" borderId="8" xfId="0" applyFont="1" applyBorder="1" applyAlignment="1">
      <alignment horizontal="left"/>
    </xf>
    <xf numFmtId="0" fontId="111" fillId="0" borderId="8" xfId="0" applyFont="1" applyBorder="1" applyAlignment="1">
      <alignment horizontal="center"/>
    </xf>
    <xf numFmtId="0" fontId="128" fillId="0" borderId="8" xfId="0" applyFont="1" applyBorder="1" applyAlignment="1">
      <alignment horizontal="center"/>
    </xf>
    <xf numFmtId="0" fontId="128" fillId="0" borderId="8" xfId="0" applyFont="1" applyBorder="1" applyAlignment="1">
      <alignment horizontal="justify" vertical="top" wrapText="1"/>
    </xf>
    <xf numFmtId="44" fontId="128" fillId="37" borderId="8" xfId="2" applyFont="1" applyFill="1" applyBorder="1" applyAlignment="1">
      <alignment wrapText="1"/>
    </xf>
    <xf numFmtId="9" fontId="128" fillId="37" borderId="8" xfId="1" applyFont="1" applyFill="1" applyBorder="1" applyAlignment="1">
      <alignment horizontal="center" wrapText="1"/>
    </xf>
    <xf numFmtId="0" fontId="128" fillId="0" borderId="0" xfId="0" applyFont="1"/>
    <xf numFmtId="0" fontId="128" fillId="0" borderId="40" xfId="0" applyFont="1" applyBorder="1"/>
    <xf numFmtId="0" fontId="154" fillId="0" borderId="0" xfId="0" applyFont="1"/>
    <xf numFmtId="0" fontId="160" fillId="0" borderId="0" xfId="0" applyFont="1"/>
    <xf numFmtId="0" fontId="128" fillId="0" borderId="0" xfId="0" quotePrefix="1" applyFont="1" applyAlignment="1">
      <alignment horizontal="left"/>
    </xf>
    <xf numFmtId="0" fontId="128" fillId="0" borderId="0" xfId="0" applyFont="1" applyAlignment="1">
      <alignment wrapText="1"/>
    </xf>
    <xf numFmtId="2" fontId="128" fillId="0" borderId="0" xfId="0" applyNumberFormat="1" applyFont="1"/>
    <xf numFmtId="3" fontId="114" fillId="0" borderId="29" xfId="31286" applyNumberFormat="1" applyFont="1" applyFill="1" applyBorder="1" applyAlignment="1">
      <alignment horizontal="center" vertical="center"/>
    </xf>
    <xf numFmtId="3" fontId="114" fillId="0" borderId="8" xfId="31286" applyNumberFormat="1" applyFont="1" applyFill="1" applyBorder="1" applyAlignment="1">
      <alignment horizontal="center" vertical="center"/>
    </xf>
    <xf numFmtId="0" fontId="114" fillId="0" borderId="29" xfId="0" applyFont="1" applyBorder="1" applyAlignment="1">
      <alignment horizontal="center"/>
    </xf>
    <xf numFmtId="0" fontId="114" fillId="0" borderId="36" xfId="0" applyFont="1" applyBorder="1" applyAlignment="1">
      <alignment horizontal="center"/>
    </xf>
    <xf numFmtId="0" fontId="114" fillId="0" borderId="0" xfId="31305" applyFont="1" applyAlignment="1">
      <alignment horizontal="left" vertical="top"/>
    </xf>
    <xf numFmtId="0" fontId="114" fillId="0" borderId="0" xfId="31305" applyFont="1" applyAlignment="1">
      <alignment horizontal="left" vertical="top" wrapText="1"/>
    </xf>
    <xf numFmtId="171" fontId="114" fillId="0" borderId="0" xfId="1" applyNumberFormat="1" applyFont="1" applyAlignment="1">
      <alignment vertical="center"/>
    </xf>
    <xf numFmtId="0" fontId="114" fillId="0" borderId="0" xfId="0" applyFont="1" applyAlignment="1">
      <alignment vertical="center" wrapText="1"/>
    </xf>
    <xf numFmtId="0" fontId="114" fillId="46" borderId="25" xfId="0" applyFont="1" applyFill="1" applyBorder="1"/>
    <xf numFmtId="3" fontId="114" fillId="0" borderId="37" xfId="0" applyNumberFormat="1" applyFont="1" applyBorder="1" applyAlignment="1">
      <alignment vertical="center"/>
    </xf>
    <xf numFmtId="3" fontId="112" fillId="0" borderId="100" xfId="4" applyNumberFormat="1" applyFont="1" applyBorder="1"/>
    <xf numFmtId="3" fontId="112" fillId="0" borderId="76" xfId="4" applyNumberFormat="1" applyFont="1" applyBorder="1"/>
    <xf numFmtId="0" fontId="112" fillId="36" borderId="95" xfId="0" applyFont="1" applyFill="1" applyBorder="1" applyAlignment="1">
      <alignment horizontal="center"/>
    </xf>
    <xf numFmtId="0" fontId="112" fillId="36" borderId="86" xfId="0" applyFont="1" applyFill="1" applyBorder="1"/>
    <xf numFmtId="165" fontId="114" fillId="36" borderId="86" xfId="2" applyNumberFormat="1" applyFont="1" applyFill="1" applyBorder="1"/>
    <xf numFmtId="165" fontId="114" fillId="36" borderId="87" xfId="2" applyNumberFormat="1" applyFont="1" applyFill="1" applyBorder="1"/>
    <xf numFmtId="165" fontId="114" fillId="36" borderId="88" xfId="2" applyNumberFormat="1" applyFont="1" applyFill="1" applyBorder="1"/>
    <xf numFmtId="0" fontId="114" fillId="36" borderId="86" xfId="0" applyFont="1" applyFill="1" applyBorder="1"/>
    <xf numFmtId="0" fontId="114" fillId="36" borderId="87" xfId="0" applyFont="1" applyFill="1" applyBorder="1"/>
    <xf numFmtId="0" fontId="114" fillId="36" borderId="88" xfId="0" applyFont="1" applyFill="1" applyBorder="1"/>
    <xf numFmtId="164" fontId="114" fillId="0" borderId="30" xfId="0" applyNumberFormat="1" applyFont="1" applyBorder="1" applyAlignment="1">
      <alignment horizontal="right"/>
    </xf>
    <xf numFmtId="164" fontId="112" fillId="0" borderId="30" xfId="0" applyNumberFormat="1" applyFont="1" applyBorder="1" applyAlignment="1">
      <alignment horizontal="right"/>
    </xf>
    <xf numFmtId="164" fontId="112" fillId="0" borderId="30" xfId="0" applyNumberFormat="1" applyFont="1" applyBorder="1"/>
    <xf numFmtId="9" fontId="114" fillId="0" borderId="30" xfId="0" applyNumberFormat="1" applyFont="1" applyBorder="1"/>
    <xf numFmtId="0" fontId="127" fillId="39" borderId="98" xfId="0" applyFont="1" applyFill="1" applyBorder="1"/>
    <xf numFmtId="165" fontId="114" fillId="35" borderId="100" xfId="2" applyNumberFormat="1" applyFont="1" applyFill="1" applyBorder="1"/>
    <xf numFmtId="0" fontId="114" fillId="0" borderId="30" xfId="0" applyFont="1" applyBorder="1" applyAlignment="1">
      <alignment vertical="top" wrapText="1"/>
    </xf>
    <xf numFmtId="0" fontId="114" fillId="0" borderId="30" xfId="0" applyFont="1" applyBorder="1" applyAlignment="1">
      <alignment horizontal="left" vertical="top" wrapText="1"/>
    </xf>
    <xf numFmtId="0" fontId="114" fillId="43" borderId="30" xfId="0" applyFont="1" applyFill="1" applyBorder="1" applyAlignment="1">
      <alignment vertical="top" wrapText="1"/>
    </xf>
    <xf numFmtId="14" fontId="112" fillId="0" borderId="30" xfId="0" applyNumberFormat="1" applyFont="1" applyBorder="1" applyAlignment="1">
      <alignment horizontal="left"/>
    </xf>
    <xf numFmtId="3" fontId="114" fillId="0" borderId="123" xfId="0" applyNumberFormat="1" applyFont="1" applyBorder="1" applyAlignment="1">
      <alignment horizontal="center" vertical="center"/>
    </xf>
    <xf numFmtId="3" fontId="114" fillId="35" borderId="123" xfId="0" applyNumberFormat="1" applyFont="1" applyFill="1" applyBorder="1" applyAlignment="1">
      <alignment horizontal="center" vertical="center"/>
    </xf>
    <xf numFmtId="9" fontId="114" fillId="0" borderId="30" xfId="1" applyFont="1" applyBorder="1" applyAlignment="1">
      <alignment horizontal="center"/>
    </xf>
    <xf numFmtId="14" fontId="111" fillId="0" borderId="30" xfId="0" applyNumberFormat="1" applyFont="1" applyBorder="1" applyAlignment="1">
      <alignment horizontal="left"/>
    </xf>
    <xf numFmtId="43" fontId="114" fillId="0" borderId="29" xfId="4" applyFont="1" applyBorder="1"/>
    <xf numFmtId="3" fontId="114" fillId="0" borderId="29" xfId="0" applyNumberFormat="1" applyFont="1" applyBorder="1" applyAlignment="1">
      <alignment horizontal="center"/>
    </xf>
    <xf numFmtId="3" fontId="128" fillId="0" borderId="25" xfId="0" applyNumberFormat="1" applyFont="1" applyBorder="1" applyAlignment="1">
      <alignment horizontal="center" vertical="center"/>
    </xf>
    <xf numFmtId="3" fontId="128" fillId="0" borderId="26" xfId="0" applyNumberFormat="1" applyFont="1" applyBorder="1" applyAlignment="1">
      <alignment horizontal="center" vertical="center"/>
    </xf>
    <xf numFmtId="3" fontId="128" fillId="0" borderId="33" xfId="0" applyNumberFormat="1" applyFont="1" applyBorder="1" applyAlignment="1">
      <alignment horizontal="center" vertical="center"/>
    </xf>
    <xf numFmtId="3" fontId="128" fillId="0" borderId="26" xfId="31304" applyNumberFormat="1" applyFont="1" applyBorder="1" applyAlignment="1">
      <alignment horizontal="center" vertical="center"/>
    </xf>
    <xf numFmtId="3" fontId="128" fillId="0" borderId="40" xfId="31304" applyNumberFormat="1" applyFont="1" applyBorder="1" applyAlignment="1">
      <alignment horizontal="center" vertical="center"/>
    </xf>
    <xf numFmtId="0" fontId="114" fillId="0" borderId="89" xfId="0" applyFont="1" applyBorder="1" applyAlignment="1">
      <alignment horizontal="center"/>
    </xf>
    <xf numFmtId="0" fontId="112" fillId="36" borderId="53" xfId="0" applyFont="1" applyFill="1" applyBorder="1" applyAlignment="1">
      <alignment horizontal="center"/>
    </xf>
    <xf numFmtId="0" fontId="112" fillId="36" borderId="45" xfId="0" applyFont="1" applyFill="1" applyBorder="1" applyAlignment="1">
      <alignment horizontal="center"/>
    </xf>
    <xf numFmtId="0" fontId="112" fillId="37" borderId="88" xfId="0" applyFont="1" applyFill="1" applyBorder="1" applyAlignment="1">
      <alignment horizontal="center"/>
    </xf>
    <xf numFmtId="10" fontId="125" fillId="0" borderId="0" xfId="0" applyNumberFormat="1" applyFont="1"/>
    <xf numFmtId="0" fontId="161" fillId="0" borderId="0" xfId="0" applyFont="1"/>
    <xf numFmtId="0" fontId="106" fillId="0" borderId="0" xfId="0" applyFont="1" applyAlignment="1">
      <alignment horizontal="center"/>
    </xf>
    <xf numFmtId="49" fontId="106" fillId="0" borderId="0" xfId="0" applyNumberFormat="1" applyFont="1" applyAlignment="1">
      <alignment horizontal="left"/>
    </xf>
    <xf numFmtId="0" fontId="133" fillId="0" borderId="0" xfId="0" applyFont="1" applyAlignment="1">
      <alignment vertical="center"/>
    </xf>
    <xf numFmtId="0" fontId="133" fillId="0" borderId="0" xfId="31330" applyFont="1"/>
    <xf numFmtId="164" fontId="112" fillId="0" borderId="30" xfId="4" applyNumberFormat="1" applyFont="1" applyBorder="1"/>
    <xf numFmtId="175" fontId="112" fillId="0" borderId="30" xfId="0" applyNumberFormat="1" applyFont="1" applyBorder="1"/>
    <xf numFmtId="9" fontId="112" fillId="0" borderId="37" xfId="1" applyFont="1" applyBorder="1"/>
    <xf numFmtId="0" fontId="112" fillId="37" borderId="86" xfId="0" applyFont="1" applyFill="1" applyBorder="1" applyAlignment="1">
      <alignment horizontal="center"/>
    </xf>
    <xf numFmtId="0" fontId="112" fillId="36" borderId="0" xfId="0" applyFont="1" applyFill="1" applyAlignment="1">
      <alignment horizontal="center"/>
    </xf>
    <xf numFmtId="165" fontId="114" fillId="35" borderId="37" xfId="2" applyNumberFormat="1" applyFont="1" applyFill="1" applyBorder="1"/>
    <xf numFmtId="3" fontId="112" fillId="36" borderId="57" xfId="4" applyNumberFormat="1" applyFont="1" applyFill="1" applyBorder="1"/>
    <xf numFmtId="3" fontId="112" fillId="46" borderId="57" xfId="4" applyNumberFormat="1" applyFont="1" applyFill="1" applyBorder="1"/>
    <xf numFmtId="3" fontId="112" fillId="46" borderId="58" xfId="4" applyNumberFormat="1" applyFont="1" applyFill="1" applyBorder="1"/>
    <xf numFmtId="0" fontId="112" fillId="36" borderId="39" xfId="0" applyFont="1" applyFill="1" applyBorder="1" applyAlignment="1">
      <alignment horizontal="center"/>
    </xf>
    <xf numFmtId="3" fontId="114" fillId="0" borderId="28" xfId="0" applyNumberFormat="1" applyFont="1" applyBorder="1" applyAlignment="1">
      <alignment vertical="center"/>
    </xf>
    <xf numFmtId="3" fontId="112" fillId="0" borderId="120" xfId="4" applyNumberFormat="1" applyFont="1" applyFill="1" applyBorder="1"/>
    <xf numFmtId="0" fontId="114" fillId="46" borderId="72" xfId="0" applyFont="1" applyFill="1" applyBorder="1"/>
    <xf numFmtId="3" fontId="114" fillId="35" borderId="106" xfId="4" applyNumberFormat="1" applyFont="1" applyFill="1" applyBorder="1" applyAlignment="1">
      <alignment horizontal="center"/>
    </xf>
    <xf numFmtId="3" fontId="114" fillId="35" borderId="51" xfId="4" applyNumberFormat="1" applyFont="1" applyFill="1" applyBorder="1" applyAlignment="1">
      <alignment horizontal="center"/>
    </xf>
    <xf numFmtId="0" fontId="118" fillId="35" borderId="30" xfId="0" applyFont="1" applyFill="1" applyBorder="1" applyAlignment="1">
      <alignment horizontal="center"/>
    </xf>
    <xf numFmtId="0" fontId="118" fillId="35" borderId="49" xfId="0" applyFont="1" applyFill="1" applyBorder="1" applyAlignment="1">
      <alignment horizontal="center"/>
    </xf>
    <xf numFmtId="0" fontId="114" fillId="35" borderId="31" xfId="0" applyFont="1" applyFill="1" applyBorder="1" applyAlignment="1">
      <alignment horizontal="center"/>
    </xf>
    <xf numFmtId="0" fontId="118" fillId="44" borderId="33" xfId="0" applyFont="1" applyFill="1" applyBorder="1"/>
    <xf numFmtId="0" fontId="112" fillId="36" borderId="25" xfId="0" applyFont="1" applyFill="1" applyBorder="1"/>
    <xf numFmtId="0" fontId="112" fillId="36" borderId="26" xfId="0" applyFont="1" applyFill="1" applyBorder="1"/>
    <xf numFmtId="0" fontId="112" fillId="36" borderId="78" xfId="0" applyFont="1" applyFill="1" applyBorder="1" applyAlignment="1">
      <alignment horizontal="center" vertical="center" wrapText="1"/>
    </xf>
    <xf numFmtId="43" fontId="114" fillId="0" borderId="8" xfId="0" applyNumberFormat="1" applyFont="1" applyBorder="1"/>
    <xf numFmtId="0" fontId="114" fillId="0" borderId="84" xfId="0" applyFont="1" applyBorder="1" applyAlignment="1">
      <alignment horizontal="center"/>
    </xf>
    <xf numFmtId="0" fontId="114" fillId="0" borderId="28" xfId="0" applyFont="1" applyBorder="1" applyAlignment="1">
      <alignment horizontal="center"/>
    </xf>
    <xf numFmtId="42" fontId="125" fillId="0" borderId="0" xfId="1" applyNumberFormat="1" applyFont="1"/>
    <xf numFmtId="0" fontId="133" fillId="0" borderId="0" xfId="0" applyFont="1"/>
    <xf numFmtId="165" fontId="114" fillId="0" borderId="77" xfId="2" applyNumberFormat="1" applyFont="1" applyBorder="1"/>
    <xf numFmtId="165" fontId="114" fillId="0" borderId="78" xfId="2" applyNumberFormat="1" applyFont="1" applyBorder="1"/>
    <xf numFmtId="165" fontId="114" fillId="0" borderId="24" xfId="2" applyNumberFormat="1" applyFont="1" applyBorder="1"/>
    <xf numFmtId="165" fontId="114" fillId="0" borderId="47" xfId="2" applyNumberFormat="1" applyFont="1" applyBorder="1"/>
    <xf numFmtId="165" fontId="127" fillId="39" borderId="54" xfId="2" applyNumberFormat="1" applyFont="1" applyFill="1" applyBorder="1"/>
    <xf numFmtId="165" fontId="127" fillId="39" borderId="98" xfId="2" applyNumberFormat="1" applyFont="1" applyFill="1" applyBorder="1"/>
    <xf numFmtId="165" fontId="127" fillId="39" borderId="55" xfId="2" applyNumberFormat="1" applyFont="1" applyFill="1" applyBorder="1"/>
    <xf numFmtId="165" fontId="114" fillId="35" borderId="81" xfId="31314" applyNumberFormat="1" applyFont="1" applyFill="1" applyBorder="1" applyAlignment="1">
      <alignment horizontal="center"/>
    </xf>
    <xf numFmtId="9" fontId="114" fillId="0" borderId="24" xfId="0" applyNumberFormat="1" applyFont="1" applyBorder="1"/>
    <xf numFmtId="0" fontId="114" fillId="36" borderId="29" xfId="0" applyFont="1" applyFill="1" applyBorder="1"/>
    <xf numFmtId="165" fontId="114" fillId="0" borderId="29" xfId="0" applyNumberFormat="1" applyFont="1" applyBorder="1" applyAlignment="1">
      <alignment vertical="top" wrapText="1"/>
    </xf>
    <xf numFmtId="165" fontId="114" fillId="0" borderId="29" xfId="2" applyNumberFormat="1" applyFont="1" applyBorder="1" applyAlignment="1">
      <alignment vertical="top"/>
    </xf>
    <xf numFmtId="0" fontId="114" fillId="36" borderId="37" xfId="0" applyFont="1" applyFill="1" applyBorder="1"/>
    <xf numFmtId="175" fontId="114" fillId="0" borderId="26" xfId="0" applyNumberFormat="1" applyFont="1" applyBorder="1"/>
    <xf numFmtId="165" fontId="112" fillId="0" borderId="124" xfId="31314" applyNumberFormat="1" applyFont="1" applyFill="1" applyBorder="1"/>
    <xf numFmtId="165" fontId="112" fillId="0" borderId="100" xfId="2" applyNumberFormat="1" applyFont="1" applyFill="1" applyBorder="1"/>
    <xf numFmtId="165" fontId="112" fillId="0" borderId="76" xfId="2" applyNumberFormat="1" applyFont="1" applyFill="1" applyBorder="1"/>
    <xf numFmtId="175" fontId="114" fillId="35" borderId="8" xfId="0" applyNumberFormat="1" applyFont="1" applyFill="1" applyBorder="1"/>
    <xf numFmtId="10" fontId="114" fillId="0" borderId="8" xfId="0" applyNumberFormat="1" applyFont="1" applyBorder="1"/>
    <xf numFmtId="0" fontId="112" fillId="37" borderId="49" xfId="0" applyFont="1" applyFill="1" applyBorder="1" applyAlignment="1">
      <alignment vertical="center"/>
    </xf>
    <xf numFmtId="9" fontId="114" fillId="0" borderId="47" xfId="0" applyNumberFormat="1" applyFont="1" applyBorder="1"/>
    <xf numFmtId="7" fontId="121" fillId="0" borderId="0" xfId="0" applyNumberFormat="1" applyFont="1"/>
    <xf numFmtId="165" fontId="114" fillId="35" borderId="47" xfId="2" applyNumberFormat="1" applyFont="1" applyFill="1" applyBorder="1"/>
    <xf numFmtId="165" fontId="114" fillId="35" borderId="24" xfId="2" applyNumberFormat="1" applyFont="1" applyFill="1" applyBorder="1"/>
    <xf numFmtId="164" fontId="162" fillId="42" borderId="125" xfId="0" applyNumberFormat="1" applyFont="1" applyFill="1" applyBorder="1" applyAlignment="1">
      <alignment horizontal="center" vertical="top"/>
    </xf>
    <xf numFmtId="2" fontId="162" fillId="42" borderId="125" xfId="31328" applyNumberFormat="1" applyFont="1" applyFill="1" applyBorder="1" applyAlignment="1">
      <alignment horizontal="center" vertical="top"/>
    </xf>
    <xf numFmtId="44" fontId="162" fillId="42" borderId="125" xfId="31329" applyFont="1" applyFill="1" applyBorder="1" applyAlignment="1">
      <alignment horizontal="left" vertical="top"/>
    </xf>
    <xf numFmtId="10" fontId="163" fillId="42" borderId="50" xfId="0" applyNumberFormat="1" applyFont="1" applyFill="1" applyBorder="1" applyAlignment="1">
      <alignment vertical="top"/>
    </xf>
    <xf numFmtId="2" fontId="164" fillId="0" borderId="36" xfId="0" applyNumberFormat="1" applyFont="1" applyBorder="1" applyAlignment="1">
      <alignment wrapText="1"/>
    </xf>
    <xf numFmtId="2" fontId="162" fillId="42" borderId="36" xfId="0" applyNumberFormat="1" applyFont="1" applyFill="1" applyBorder="1"/>
    <xf numFmtId="180" fontId="162" fillId="42" borderId="36" xfId="0" applyNumberFormat="1" applyFont="1" applyFill="1" applyBorder="1"/>
    <xf numFmtId="0" fontId="164" fillId="42" borderId="28" xfId="0" applyFont="1" applyFill="1" applyBorder="1"/>
    <xf numFmtId="2" fontId="164" fillId="42" borderId="28" xfId="0" applyNumberFormat="1" applyFont="1" applyFill="1" applyBorder="1"/>
    <xf numFmtId="180" fontId="164" fillId="42" borderId="28" xfId="0" applyNumberFormat="1" applyFont="1" applyFill="1" applyBorder="1"/>
    <xf numFmtId="44" fontId="164" fillId="42" borderId="28" xfId="0" applyNumberFormat="1" applyFont="1" applyFill="1" applyBorder="1"/>
    <xf numFmtId="3" fontId="114" fillId="0" borderId="8" xfId="0" applyNumberFormat="1" applyFont="1" applyBorder="1"/>
    <xf numFmtId="3" fontId="114" fillId="0" borderId="8" xfId="0" applyNumberFormat="1" applyFont="1" applyBorder="1" applyAlignment="1">
      <alignment horizontal="center"/>
    </xf>
    <xf numFmtId="0" fontId="120" fillId="39" borderId="53" xfId="0" applyFont="1" applyFill="1" applyBorder="1" applyAlignment="1">
      <alignment horizontal="center" vertical="center" wrapText="1"/>
    </xf>
    <xf numFmtId="0" fontId="118" fillId="44" borderId="0" xfId="0" applyFont="1" applyFill="1" applyAlignment="1">
      <alignment vertical="center"/>
    </xf>
    <xf numFmtId="177" fontId="114" fillId="0" borderId="29" xfId="4" applyNumberFormat="1" applyFont="1" applyBorder="1"/>
    <xf numFmtId="6" fontId="127" fillId="0" borderId="0" xfId="0" applyNumberFormat="1" applyFont="1" applyAlignment="1">
      <alignment wrapText="1"/>
    </xf>
    <xf numFmtId="0" fontId="121" fillId="0" borderId="0" xfId="0" applyFont="1" applyAlignment="1">
      <alignment horizontal="center"/>
    </xf>
    <xf numFmtId="175" fontId="112" fillId="0" borderId="0" xfId="0" applyNumberFormat="1" applyFont="1"/>
    <xf numFmtId="44" fontId="162" fillId="42" borderId="36" xfId="0" applyNumberFormat="1" applyFont="1" applyFill="1" applyBorder="1" applyAlignment="1">
      <alignment horizontal="left"/>
    </xf>
    <xf numFmtId="0" fontId="166" fillId="42" borderId="36" xfId="0" applyFont="1" applyFill="1" applyBorder="1"/>
    <xf numFmtId="0" fontId="164" fillId="42" borderId="36" xfId="0" applyFont="1" applyFill="1" applyBorder="1"/>
    <xf numFmtId="2" fontId="164" fillId="42" borderId="28" xfId="0" applyNumberFormat="1" applyFont="1" applyFill="1" applyBorder="1" applyAlignment="1">
      <alignment horizontal="left"/>
    </xf>
    <xf numFmtId="3" fontId="165" fillId="42" borderId="36" xfId="0" applyNumberFormat="1" applyFont="1" applyFill="1" applyBorder="1"/>
    <xf numFmtId="0" fontId="114" fillId="0" borderId="43" xfId="0" applyFont="1" applyBorder="1"/>
    <xf numFmtId="0" fontId="114" fillId="0" borderId="33" xfId="0" applyFont="1" applyBorder="1"/>
    <xf numFmtId="176" fontId="114" fillId="37" borderId="39" xfId="0" applyNumberFormat="1" applyFont="1" applyFill="1" applyBorder="1"/>
    <xf numFmtId="176" fontId="112" fillId="0" borderId="102" xfId="2" applyNumberFormat="1" applyFont="1" applyBorder="1" applyAlignment="1">
      <alignment vertical="center" wrapText="1"/>
    </xf>
    <xf numFmtId="176" fontId="114" fillId="37" borderId="77" xfId="0" applyNumberFormat="1" applyFont="1" applyFill="1" applyBorder="1"/>
    <xf numFmtId="176" fontId="114" fillId="37" borderId="78" xfId="0" applyNumberFormat="1" applyFont="1" applyFill="1" applyBorder="1"/>
    <xf numFmtId="176" fontId="114" fillId="37" borderId="79" xfId="0" applyNumberFormat="1" applyFont="1" applyFill="1" applyBorder="1"/>
    <xf numFmtId="165" fontId="114" fillId="0" borderId="48" xfId="2" applyNumberFormat="1" applyFont="1" applyFill="1" applyBorder="1" applyAlignment="1">
      <alignment vertical="center" wrapText="1"/>
    </xf>
    <xf numFmtId="0" fontId="112" fillId="0" borderId="133" xfId="0" quotePrefix="1" applyFont="1" applyBorder="1" applyAlignment="1">
      <alignment horizontal="left" wrapText="1"/>
    </xf>
    <xf numFmtId="0" fontId="114" fillId="0" borderId="133" xfId="0" applyFont="1" applyBorder="1" applyAlignment="1">
      <alignment horizontal="center"/>
    </xf>
    <xf numFmtId="164" fontId="114" fillId="0" borderId="133" xfId="0" applyNumberFormat="1" applyFont="1" applyBorder="1"/>
    <xf numFmtId="0" fontId="112" fillId="37" borderId="133" xfId="0" applyFont="1" applyFill="1" applyBorder="1" applyAlignment="1">
      <alignment horizontal="center"/>
    </xf>
    <xf numFmtId="164" fontId="114" fillId="0" borderId="133" xfId="0" applyNumberFormat="1" applyFont="1" applyBorder="1" applyAlignment="1">
      <alignment horizontal="right"/>
    </xf>
    <xf numFmtId="0" fontId="112" fillId="0" borderId="133" xfId="0" applyFont="1" applyBorder="1"/>
    <xf numFmtId="0" fontId="114" fillId="0" borderId="133" xfId="0" applyFont="1" applyBorder="1"/>
    <xf numFmtId="0" fontId="112" fillId="35" borderId="133" xfId="0" applyFont="1" applyFill="1" applyBorder="1"/>
    <xf numFmtId="0" fontId="114" fillId="39" borderId="133" xfId="0" applyFont="1" applyFill="1" applyBorder="1"/>
    <xf numFmtId="0" fontId="112" fillId="0" borderId="134" xfId="0" applyFont="1" applyBorder="1" applyAlignment="1">
      <alignment horizontal="right"/>
    </xf>
    <xf numFmtId="3" fontId="112" fillId="0" borderId="135" xfId="0" applyNumberFormat="1" applyFont="1" applyBorder="1" applyAlignment="1">
      <alignment horizontal="right" vertical="center"/>
    </xf>
    <xf numFmtId="9" fontId="112" fillId="0" borderId="135" xfId="0" applyNumberFormat="1" applyFont="1" applyBorder="1" applyAlignment="1">
      <alignment horizontal="right" vertical="center"/>
    </xf>
    <xf numFmtId="9" fontId="112" fillId="0" borderId="136" xfId="0" applyNumberFormat="1" applyFont="1" applyBorder="1" applyAlignment="1">
      <alignment horizontal="right" vertical="center"/>
    </xf>
    <xf numFmtId="9" fontId="114" fillId="0" borderId="133" xfId="1" applyFont="1" applyBorder="1" applyAlignment="1">
      <alignment horizontal="center"/>
    </xf>
    <xf numFmtId="0" fontId="111" fillId="36" borderId="137" xfId="0" applyFont="1" applyFill="1" applyBorder="1" applyAlignment="1">
      <alignment horizontal="center" vertical="center" wrapText="1"/>
    </xf>
    <xf numFmtId="0" fontId="111" fillId="36" borderId="138" xfId="0" applyFont="1" applyFill="1" applyBorder="1" applyAlignment="1">
      <alignment horizontal="center" vertical="center" wrapText="1"/>
    </xf>
    <xf numFmtId="14" fontId="111" fillId="0" borderId="140" xfId="0" applyNumberFormat="1" applyFont="1" applyBorder="1" applyAlignment="1">
      <alignment horizontal="left"/>
    </xf>
    <xf numFmtId="3" fontId="128" fillId="0" borderId="137" xfId="0" applyNumberFormat="1" applyFont="1" applyBorder="1" applyAlignment="1">
      <alignment horizontal="center" vertical="center"/>
    </xf>
    <xf numFmtId="3" fontId="128" fillId="0" borderId="138" xfId="0" applyNumberFormat="1" applyFont="1" applyBorder="1" applyAlignment="1">
      <alignment horizontal="center" vertical="center"/>
    </xf>
    <xf numFmtId="3" fontId="128" fillId="0" borderId="138" xfId="31304" applyNumberFormat="1" applyFont="1" applyBorder="1" applyAlignment="1">
      <alignment horizontal="center" vertical="center"/>
    </xf>
    <xf numFmtId="0" fontId="112" fillId="0" borderId="140" xfId="0" applyFont="1" applyBorder="1"/>
    <xf numFmtId="9" fontId="112" fillId="0" borderId="138" xfId="0" applyNumberFormat="1" applyFont="1" applyBorder="1" applyAlignment="1">
      <alignment vertical="center"/>
    </xf>
    <xf numFmtId="0" fontId="112" fillId="36" borderId="137" xfId="0" applyFont="1" applyFill="1" applyBorder="1" applyAlignment="1">
      <alignment horizontal="center"/>
    </xf>
    <xf numFmtId="0" fontId="112" fillId="36" borderId="138" xfId="0" applyFont="1" applyFill="1" applyBorder="1" applyAlignment="1">
      <alignment horizontal="center"/>
    </xf>
    <xf numFmtId="5" fontId="112" fillId="0" borderId="137" xfId="0" quotePrefix="1" applyNumberFormat="1" applyFont="1" applyBorder="1" applyAlignment="1">
      <alignment horizontal="left"/>
    </xf>
    <xf numFmtId="9" fontId="112" fillId="0" borderId="138" xfId="1" applyFont="1" applyBorder="1"/>
    <xf numFmtId="0" fontId="114" fillId="0" borderId="137" xfId="0" quotePrefix="1" applyFont="1" applyBorder="1" applyAlignment="1">
      <alignment horizontal="left"/>
    </xf>
    <xf numFmtId="0" fontId="114" fillId="36" borderId="138" xfId="0" applyFont="1" applyFill="1" applyBorder="1"/>
    <xf numFmtId="0" fontId="114" fillId="0" borderId="140" xfId="0" applyFont="1" applyBorder="1"/>
    <xf numFmtId="0" fontId="114" fillId="0" borderId="140" xfId="0" applyFont="1" applyBorder="1" applyAlignment="1">
      <alignment horizontal="center"/>
    </xf>
    <xf numFmtId="0" fontId="112" fillId="39" borderId="137" xfId="0" applyFont="1" applyFill="1" applyBorder="1" applyAlignment="1">
      <alignment horizontal="center"/>
    </xf>
    <xf numFmtId="0" fontId="112" fillId="39" borderId="138" xfId="0" applyFont="1" applyFill="1" applyBorder="1" applyAlignment="1">
      <alignment horizontal="center"/>
    </xf>
    <xf numFmtId="0" fontId="112" fillId="35" borderId="140" xfId="0" applyFont="1" applyFill="1" applyBorder="1"/>
    <xf numFmtId="165" fontId="114" fillId="35" borderId="138" xfId="2" applyNumberFormat="1" applyFont="1" applyFill="1" applyBorder="1"/>
    <xf numFmtId="164" fontId="131" fillId="0" borderId="138" xfId="0" applyNumberFormat="1" applyFont="1" applyBorder="1"/>
    <xf numFmtId="0" fontId="112" fillId="40" borderId="137" xfId="0" applyFont="1" applyFill="1" applyBorder="1" applyAlignment="1">
      <alignment horizontal="center"/>
    </xf>
    <xf numFmtId="0" fontId="112" fillId="40" borderId="138" xfId="0" applyFont="1" applyFill="1" applyBorder="1" applyAlignment="1">
      <alignment horizontal="center"/>
    </xf>
    <xf numFmtId="0" fontId="112" fillId="39" borderId="137" xfId="0" applyFont="1" applyFill="1" applyBorder="1" applyAlignment="1">
      <alignment horizontal="center" vertical="center" wrapText="1"/>
    </xf>
    <xf numFmtId="0" fontId="112" fillId="39" borderId="138" xfId="0" applyFont="1" applyFill="1" applyBorder="1" applyAlignment="1">
      <alignment horizontal="center" vertical="center" wrapText="1"/>
    </xf>
    <xf numFmtId="0" fontId="165" fillId="0" borderId="135" xfId="0" applyFont="1" applyBorder="1"/>
    <xf numFmtId="171" fontId="114" fillId="39" borderId="138" xfId="1" applyNumberFormat="1" applyFont="1" applyFill="1" applyBorder="1"/>
    <xf numFmtId="0" fontId="118" fillId="0" borderId="137" xfId="0" applyFont="1" applyBorder="1" applyAlignment="1">
      <alignment horizontal="left"/>
    </xf>
    <xf numFmtId="0" fontId="114" fillId="0" borderId="138" xfId="0" applyFont="1" applyBorder="1"/>
    <xf numFmtId="0" fontId="112" fillId="35" borderId="137" xfId="0" applyFont="1" applyFill="1" applyBorder="1"/>
    <xf numFmtId="0" fontId="114" fillId="0" borderId="137" xfId="0" applyFont="1" applyBorder="1"/>
    <xf numFmtId="165" fontId="114" fillId="0" borderId="138" xfId="2" applyNumberFormat="1" applyFont="1" applyFill="1" applyBorder="1"/>
    <xf numFmtId="0" fontId="114" fillId="0" borderId="137" xfId="0" applyFont="1" applyBorder="1" applyAlignment="1">
      <alignment horizontal="center" vertical="center" wrapText="1"/>
    </xf>
    <xf numFmtId="0" fontId="114" fillId="0" borderId="137" xfId="0" applyFont="1" applyBorder="1" applyAlignment="1">
      <alignment horizontal="left" vertical="center" wrapText="1" readingOrder="1"/>
    </xf>
    <xf numFmtId="17" fontId="112" fillId="0" borderId="137" xfId="31330" applyNumberFormat="1" applyFont="1" applyBorder="1" applyAlignment="1">
      <alignment horizontal="left"/>
    </xf>
    <xf numFmtId="165" fontId="114" fillId="0" borderId="138" xfId="31331" applyNumberFormat="1" applyFont="1" applyBorder="1"/>
    <xf numFmtId="0" fontId="114" fillId="0" borderId="137" xfId="0" quotePrefix="1" applyFont="1" applyBorder="1" applyAlignment="1">
      <alignment horizontal="left" wrapText="1"/>
    </xf>
    <xf numFmtId="9" fontId="114" fillId="0" borderId="138" xfId="0" applyNumberFormat="1" applyFont="1" applyBorder="1"/>
    <xf numFmtId="0" fontId="112" fillId="36" borderId="137" xfId="0" applyFont="1" applyFill="1" applyBorder="1" applyAlignment="1">
      <alignment horizontal="center" vertical="center" wrapText="1"/>
    </xf>
    <xf numFmtId="0" fontId="112" fillId="36" borderId="138" xfId="0" applyFont="1" applyFill="1" applyBorder="1" applyAlignment="1">
      <alignment horizontal="center" vertical="center" wrapText="1"/>
    </xf>
    <xf numFmtId="0" fontId="112" fillId="0" borderId="137" xfId="0" applyFont="1" applyBorder="1"/>
    <xf numFmtId="165" fontId="112" fillId="0" borderId="138" xfId="2" applyNumberFormat="1" applyFont="1" applyBorder="1"/>
    <xf numFmtId="0" fontId="114" fillId="0" borderId="137" xfId="0" applyFont="1" applyBorder="1" applyAlignment="1">
      <alignment horizontal="left"/>
    </xf>
    <xf numFmtId="9" fontId="114" fillId="0" borderId="138" xfId="1" applyFont="1" applyBorder="1" applyAlignment="1">
      <alignment horizontal="center"/>
    </xf>
    <xf numFmtId="0" fontId="125" fillId="0" borderId="0" xfId="0" applyFont="1" applyAlignment="1">
      <alignment horizontal="center" vertical="center" wrapText="1"/>
    </xf>
    <xf numFmtId="0" fontId="167" fillId="0" borderId="0" xfId="0" applyFont="1" applyAlignment="1">
      <alignment horizontal="left" vertical="center"/>
    </xf>
    <xf numFmtId="44" fontId="0" fillId="0" borderId="0" xfId="2" applyFont="1"/>
    <xf numFmtId="44" fontId="106" fillId="0" borderId="0" xfId="0" applyNumberFormat="1" applyFont="1"/>
    <xf numFmtId="1" fontId="0" fillId="0" borderId="0" xfId="0" applyNumberFormat="1"/>
    <xf numFmtId="3" fontId="112" fillId="42" borderId="36" xfId="0" applyNumberFormat="1" applyFont="1" applyFill="1" applyBorder="1"/>
    <xf numFmtId="44" fontId="120" fillId="42" borderId="36" xfId="0" applyNumberFormat="1" applyFont="1" applyFill="1" applyBorder="1" applyAlignment="1">
      <alignment horizontal="left"/>
    </xf>
    <xf numFmtId="2" fontId="120" fillId="42" borderId="36" xfId="0" applyNumberFormat="1" applyFont="1" applyFill="1" applyBorder="1"/>
    <xf numFmtId="2" fontId="168" fillId="42" borderId="36" xfId="0" applyNumberFormat="1" applyFont="1" applyFill="1" applyBorder="1"/>
    <xf numFmtId="180" fontId="168" fillId="42" borderId="36" xfId="0" applyNumberFormat="1" applyFont="1" applyFill="1" applyBorder="1"/>
    <xf numFmtId="2" fontId="114" fillId="42" borderId="36" xfId="0" applyNumberFormat="1" applyFont="1" applyFill="1" applyBorder="1"/>
    <xf numFmtId="180" fontId="114" fillId="42" borderId="36" xfId="0" applyNumberFormat="1" applyFont="1" applyFill="1" applyBorder="1"/>
    <xf numFmtId="182" fontId="114" fillId="0" borderId="0" xfId="0" applyNumberFormat="1" applyFont="1"/>
    <xf numFmtId="0" fontId="112" fillId="36" borderId="77" xfId="0" applyFont="1" applyFill="1" applyBorder="1" applyAlignment="1">
      <alignment horizontal="center"/>
    </xf>
    <xf numFmtId="0" fontId="112" fillId="36" borderId="79" xfId="0" applyFont="1" applyFill="1" applyBorder="1" applyAlignment="1">
      <alignment horizontal="center"/>
    </xf>
    <xf numFmtId="49" fontId="133" fillId="0" borderId="0" xfId="0" applyNumberFormat="1" applyFont="1" applyAlignment="1">
      <alignment horizontal="center"/>
    </xf>
    <xf numFmtId="171" fontId="112" fillId="0" borderId="102" xfId="0" applyNumberFormat="1" applyFont="1" applyBorder="1" applyAlignment="1">
      <alignment horizontal="center" vertical="center"/>
    </xf>
    <xf numFmtId="10" fontId="112" fillId="0" borderId="58" xfId="1" applyNumberFormat="1" applyFont="1" applyBorder="1" applyAlignment="1">
      <alignment horizontal="center"/>
    </xf>
    <xf numFmtId="10" fontId="112" fillId="0" borderId="58" xfId="0" applyNumberFormat="1" applyFont="1" applyBorder="1" applyAlignment="1">
      <alignment horizontal="center" vertical="center"/>
    </xf>
    <xf numFmtId="0" fontId="127" fillId="0" borderId="0" xfId="0" quotePrefix="1" applyFont="1" applyAlignment="1">
      <alignment vertical="center"/>
    </xf>
    <xf numFmtId="6" fontId="114" fillId="0" borderId="8" xfId="2" applyNumberFormat="1" applyFont="1" applyBorder="1" applyAlignment="1">
      <alignment horizontal="right" vertical="center"/>
    </xf>
    <xf numFmtId="175" fontId="114" fillId="0" borderId="0" xfId="0" applyNumberFormat="1" applyFont="1"/>
    <xf numFmtId="175" fontId="0" fillId="0" borderId="0" xfId="0" applyNumberFormat="1"/>
    <xf numFmtId="183" fontId="123" fillId="0" borderId="8" xfId="0" applyNumberFormat="1" applyFont="1" applyBorder="1"/>
    <xf numFmtId="43" fontId="125" fillId="0" borderId="0" xfId="0" applyNumberFormat="1" applyFont="1"/>
    <xf numFmtId="181" fontId="158" fillId="0" borderId="0" xfId="0" applyNumberFormat="1" applyFont="1"/>
    <xf numFmtId="43" fontId="114" fillId="0" borderId="0" xfId="4" applyFont="1"/>
    <xf numFmtId="37" fontId="114" fillId="0" borderId="8" xfId="4" applyNumberFormat="1" applyFont="1" applyBorder="1" applyAlignment="1"/>
    <xf numFmtId="9" fontId="128" fillId="0" borderId="0" xfId="1" applyFont="1"/>
    <xf numFmtId="0" fontId="170" fillId="0" borderId="0" xfId="0" applyFont="1" applyAlignment="1">
      <alignment vertical="center" wrapText="1"/>
    </xf>
    <xf numFmtId="0" fontId="171" fillId="0" borderId="0" xfId="0" applyFont="1" applyAlignment="1">
      <alignment horizontal="center"/>
    </xf>
    <xf numFmtId="0" fontId="171" fillId="0" borderId="0" xfId="0" applyFont="1"/>
    <xf numFmtId="0" fontId="134" fillId="0" borderId="0" xfId="0" applyFont="1"/>
    <xf numFmtId="3" fontId="131" fillId="0" borderId="0" xfId="0" applyNumberFormat="1" applyFont="1"/>
    <xf numFmtId="0" fontId="79" fillId="0" borderId="0" xfId="0" applyFont="1"/>
    <xf numFmtId="0" fontId="79" fillId="0" borderId="0" xfId="0" applyFont="1" applyAlignment="1">
      <alignment horizontal="center"/>
    </xf>
    <xf numFmtId="0" fontId="134" fillId="39" borderId="53" xfId="0" applyFont="1" applyFill="1" applyBorder="1" applyAlignment="1">
      <alignment horizontal="center" wrapText="1"/>
    </xf>
    <xf numFmtId="3" fontId="134" fillId="39" borderId="53" xfId="0" applyNumberFormat="1" applyFont="1" applyFill="1" applyBorder="1" applyAlignment="1">
      <alignment horizontal="center" wrapText="1"/>
    </xf>
    <xf numFmtId="0" fontId="134" fillId="39" borderId="54" xfId="0" applyFont="1" applyFill="1" applyBorder="1" applyAlignment="1">
      <alignment horizontal="center" wrapText="1"/>
    </xf>
    <xf numFmtId="3" fontId="134" fillId="39" borderId="132" xfId="0" applyNumberFormat="1" applyFont="1" applyFill="1" applyBorder="1" applyAlignment="1">
      <alignment horizontal="center" wrapText="1"/>
    </xf>
    <xf numFmtId="0" fontId="134" fillId="39" borderId="98" xfId="0" applyFont="1" applyFill="1" applyBorder="1" applyAlignment="1">
      <alignment horizontal="center" wrapText="1"/>
    </xf>
    <xf numFmtId="3" fontId="134" fillId="39" borderId="98" xfId="0" applyNumberFormat="1" applyFont="1" applyFill="1" applyBorder="1" applyAlignment="1">
      <alignment horizontal="center" wrapText="1"/>
    </xf>
    <xf numFmtId="0" fontId="134" fillId="39" borderId="132" xfId="0" applyFont="1" applyFill="1" applyBorder="1" applyAlignment="1">
      <alignment horizontal="center" wrapText="1"/>
    </xf>
    <xf numFmtId="3" fontId="134" fillId="39" borderId="55" xfId="0" applyNumberFormat="1" applyFont="1" applyFill="1" applyBorder="1" applyAlignment="1">
      <alignment horizontal="center" wrapText="1"/>
    </xf>
    <xf numFmtId="0" fontId="134" fillId="39" borderId="86" xfId="0" applyFont="1" applyFill="1" applyBorder="1" applyAlignment="1">
      <alignment horizontal="left" vertical="center" wrapText="1"/>
    </xf>
    <xf numFmtId="0" fontId="134" fillId="39" borderId="89" xfId="0" applyFont="1" applyFill="1" applyBorder="1" applyAlignment="1">
      <alignment horizontal="center" wrapText="1"/>
    </xf>
    <xf numFmtId="3" fontId="134" fillId="39" borderId="89" xfId="0" applyNumberFormat="1" applyFont="1" applyFill="1" applyBorder="1" applyAlignment="1">
      <alignment horizontal="center" wrapText="1"/>
    </xf>
    <xf numFmtId="0" fontId="134" fillId="39" borderId="86" xfId="0" applyFont="1" applyFill="1" applyBorder="1" applyAlignment="1">
      <alignment horizontal="center" wrapText="1"/>
    </xf>
    <xf numFmtId="3" fontId="134" fillId="39" borderId="130" xfId="0" applyNumberFormat="1" applyFont="1" applyFill="1" applyBorder="1" applyAlignment="1">
      <alignment horizontal="center" wrapText="1"/>
    </xf>
    <xf numFmtId="0" fontId="134" fillId="39" borderId="87" xfId="0" applyFont="1" applyFill="1" applyBorder="1" applyAlignment="1">
      <alignment horizontal="center" wrapText="1"/>
    </xf>
    <xf numFmtId="3" fontId="134" fillId="39" borderId="87" xfId="0" applyNumberFormat="1" applyFont="1" applyFill="1" applyBorder="1" applyAlignment="1">
      <alignment horizontal="center" wrapText="1"/>
    </xf>
    <xf numFmtId="0" fontId="134" fillId="39" borderId="130" xfId="0" applyFont="1" applyFill="1" applyBorder="1" applyAlignment="1">
      <alignment horizontal="center" wrapText="1"/>
    </xf>
    <xf numFmtId="3" fontId="134" fillId="39" borderId="88" xfId="0" applyNumberFormat="1" applyFont="1" applyFill="1" applyBorder="1" applyAlignment="1">
      <alignment horizontal="center" wrapText="1"/>
    </xf>
    <xf numFmtId="0" fontId="172" fillId="0" borderId="0" xfId="0" applyFont="1"/>
    <xf numFmtId="0" fontId="172" fillId="0" borderId="0" xfId="0" applyFont="1" applyAlignment="1">
      <alignment horizontal="center"/>
    </xf>
    <xf numFmtId="0" fontId="131" fillId="40" borderId="27" xfId="0" applyFont="1" applyFill="1" applyBorder="1" applyAlignment="1">
      <alignment horizontal="left" vertical="center" wrapText="1"/>
    </xf>
    <xf numFmtId="3" fontId="131" fillId="40" borderId="31" xfId="0" applyNumberFormat="1" applyFont="1" applyFill="1" applyBorder="1" applyAlignment="1">
      <alignment horizontal="right" vertical="center"/>
    </xf>
    <xf numFmtId="10" fontId="131" fillId="40" borderId="49" xfId="1" applyNumberFormat="1" applyFont="1" applyFill="1" applyBorder="1"/>
    <xf numFmtId="3" fontId="131" fillId="40" borderId="131" xfId="0" applyNumberFormat="1" applyFont="1" applyFill="1" applyBorder="1" applyAlignment="1">
      <alignment horizontal="center" wrapText="1"/>
    </xf>
    <xf numFmtId="9" fontId="131" fillId="40" borderId="28" xfId="1" applyFont="1" applyFill="1" applyBorder="1"/>
    <xf numFmtId="3" fontId="131" fillId="40" borderId="131" xfId="0" applyNumberFormat="1" applyFont="1" applyFill="1" applyBorder="1" applyAlignment="1">
      <alignment horizontal="right" wrapText="1" indent="1"/>
    </xf>
    <xf numFmtId="3" fontId="131" fillId="40" borderId="28" xfId="0" applyNumberFormat="1" applyFont="1" applyFill="1" applyBorder="1" applyAlignment="1">
      <alignment horizontal="right" wrapText="1" indent="1"/>
    </xf>
    <xf numFmtId="177" fontId="131" fillId="40" borderId="131" xfId="0" applyNumberFormat="1" applyFont="1" applyFill="1" applyBorder="1" applyAlignment="1">
      <alignment horizontal="right" wrapText="1"/>
    </xf>
    <xf numFmtId="3" fontId="131" fillId="40" borderId="28" xfId="0" applyNumberFormat="1" applyFont="1" applyFill="1" applyBorder="1" applyAlignment="1">
      <alignment horizontal="right" wrapText="1"/>
    </xf>
    <xf numFmtId="3" fontId="131" fillId="40" borderId="131" xfId="0" applyNumberFormat="1" applyFont="1" applyFill="1" applyBorder="1" applyAlignment="1">
      <alignment horizontal="right" wrapText="1"/>
    </xf>
    <xf numFmtId="3" fontId="131" fillId="40" borderId="50" xfId="0" applyNumberFormat="1" applyFont="1" applyFill="1" applyBorder="1" applyAlignment="1">
      <alignment horizontal="right" wrapText="1"/>
    </xf>
    <xf numFmtId="0" fontId="131" fillId="0" borderId="27" xfId="0" applyFont="1" applyBorder="1" applyAlignment="1">
      <alignment horizontal="left" vertical="center" wrapText="1"/>
    </xf>
    <xf numFmtId="3" fontId="131" fillId="0" borderId="31" xfId="0" applyNumberFormat="1" applyFont="1" applyBorder="1" applyAlignment="1">
      <alignment horizontal="right" vertical="center"/>
    </xf>
    <xf numFmtId="10" fontId="131" fillId="0" borderId="30" xfId="1" applyNumberFormat="1" applyFont="1" applyFill="1" applyBorder="1"/>
    <xf numFmtId="3" fontId="131" fillId="0" borderId="27" xfId="0" applyNumberFormat="1" applyFont="1" applyBorder="1" applyAlignment="1">
      <alignment horizontal="right" vertical="center"/>
    </xf>
    <xf numFmtId="9" fontId="131" fillId="0" borderId="30" xfId="1" applyFont="1" applyFill="1" applyBorder="1"/>
    <xf numFmtId="1" fontId="131" fillId="0" borderId="50" xfId="0" applyNumberFormat="1" applyFont="1" applyBorder="1" applyAlignment="1">
      <alignment wrapText="1"/>
    </xf>
    <xf numFmtId="1" fontId="131" fillId="0" borderId="31" xfId="0" applyNumberFormat="1" applyFont="1" applyBorder="1" applyAlignment="1">
      <alignment wrapText="1"/>
    </xf>
    <xf numFmtId="177" fontId="131" fillId="0" borderId="31" xfId="0" applyNumberFormat="1" applyFont="1" applyBorder="1" applyAlignment="1">
      <alignment horizontal="right" wrapText="1"/>
    </xf>
    <xf numFmtId="178" fontId="131" fillId="0" borderId="31" xfId="0" applyNumberFormat="1" applyFont="1" applyBorder="1" applyAlignment="1">
      <alignment horizontal="right" wrapText="1"/>
    </xf>
    <xf numFmtId="175" fontId="131" fillId="0" borderId="31" xfId="0" applyNumberFormat="1" applyFont="1" applyBorder="1" applyAlignment="1">
      <alignment horizontal="right" wrapText="1"/>
    </xf>
    <xf numFmtId="179" fontId="172" fillId="0" borderId="0" xfId="0" applyNumberFormat="1" applyFont="1"/>
    <xf numFmtId="43" fontId="172" fillId="0" borderId="0" xfId="0" applyNumberFormat="1" applyFont="1" applyAlignment="1">
      <alignment horizontal="center"/>
    </xf>
    <xf numFmtId="9" fontId="131" fillId="0" borderId="31" xfId="1" applyFont="1" applyFill="1" applyBorder="1"/>
    <xf numFmtId="10" fontId="131" fillId="40" borderId="30" xfId="1" applyNumberFormat="1" applyFont="1" applyFill="1" applyBorder="1"/>
    <xf numFmtId="3" fontId="131" fillId="40" borderId="27" xfId="0" applyNumberFormat="1" applyFont="1" applyFill="1" applyBorder="1" applyAlignment="1">
      <alignment horizontal="right" vertical="center"/>
    </xf>
    <xf numFmtId="9" fontId="131" fillId="40" borderId="31" xfId="1" applyFont="1" applyFill="1" applyBorder="1"/>
    <xf numFmtId="1" fontId="131" fillId="40" borderId="50" xfId="0" applyNumberFormat="1" applyFont="1" applyFill="1" applyBorder="1" applyAlignment="1">
      <alignment wrapText="1"/>
    </xf>
    <xf numFmtId="1" fontId="131" fillId="40" borderId="31" xfId="0" applyNumberFormat="1" applyFont="1" applyFill="1" applyBorder="1" applyAlignment="1">
      <alignment wrapText="1"/>
    </xf>
    <xf numFmtId="177" fontId="131" fillId="40" borderId="31" xfId="0" applyNumberFormat="1" applyFont="1" applyFill="1" applyBorder="1" applyAlignment="1">
      <alignment horizontal="right" wrapText="1"/>
    </xf>
    <xf numFmtId="178" fontId="131" fillId="40" borderId="31" xfId="0" applyNumberFormat="1" applyFont="1" applyFill="1" applyBorder="1" applyAlignment="1">
      <alignment horizontal="right" wrapText="1"/>
    </xf>
    <xf numFmtId="175" fontId="131" fillId="40" borderId="31" xfId="0" applyNumberFormat="1" applyFont="1" applyFill="1" applyBorder="1" applyAlignment="1">
      <alignment horizontal="right" wrapText="1"/>
    </xf>
    <xf numFmtId="43" fontId="79" fillId="0" borderId="0" xfId="0" applyNumberFormat="1" applyFont="1" applyAlignment="1">
      <alignment horizontal="center"/>
    </xf>
    <xf numFmtId="164" fontId="131" fillId="0" borderId="30" xfId="4" applyNumberFormat="1" applyFont="1" applyBorder="1"/>
    <xf numFmtId="164" fontId="131" fillId="0" borderId="49" xfId="4" applyNumberFormat="1" applyFont="1" applyBorder="1"/>
    <xf numFmtId="0" fontId="134" fillId="39" borderId="27" xfId="0" applyFont="1" applyFill="1" applyBorder="1" applyAlignment="1">
      <alignment horizontal="left" vertical="center" wrapText="1"/>
    </xf>
    <xf numFmtId="3" fontId="131" fillId="39" borderId="31" xfId="0" applyNumberFormat="1" applyFont="1" applyFill="1" applyBorder="1" applyAlignment="1">
      <alignment horizontal="right" wrapText="1"/>
    </xf>
    <xf numFmtId="3" fontId="131" fillId="39" borderId="27" xfId="0" applyNumberFormat="1" applyFont="1" applyFill="1" applyBorder="1" applyAlignment="1">
      <alignment horizontal="right" wrapText="1"/>
    </xf>
    <xf numFmtId="0" fontId="134" fillId="39" borderId="31" xfId="0" applyFont="1" applyFill="1" applyBorder="1" applyAlignment="1">
      <alignment horizontal="center" wrapText="1"/>
    </xf>
    <xf numFmtId="1" fontId="131" fillId="39" borderId="50" xfId="0" applyNumberFormat="1" applyFont="1" applyFill="1" applyBorder="1" applyAlignment="1">
      <alignment wrapText="1"/>
    </xf>
    <xf numFmtId="1" fontId="131" fillId="39" borderId="31" xfId="0" applyNumberFormat="1" applyFont="1" applyFill="1" applyBorder="1" applyAlignment="1">
      <alignment wrapText="1"/>
    </xf>
    <xf numFmtId="177" fontId="131" fillId="39" borderId="31" xfId="0" applyNumberFormat="1" applyFont="1" applyFill="1" applyBorder="1" applyAlignment="1">
      <alignment horizontal="center" wrapText="1"/>
    </xf>
    <xf numFmtId="178" fontId="131" fillId="39" borderId="31" xfId="0" applyNumberFormat="1" applyFont="1" applyFill="1" applyBorder="1" applyAlignment="1">
      <alignment horizontal="center" wrapText="1"/>
    </xf>
    <xf numFmtId="0" fontId="131" fillId="39" borderId="31" xfId="0" applyFont="1" applyFill="1" applyBorder="1" applyAlignment="1">
      <alignment horizontal="center" wrapText="1"/>
    </xf>
    <xf numFmtId="0" fontId="134" fillId="39" borderId="49" xfId="0" applyFont="1" applyFill="1" applyBorder="1" applyAlignment="1">
      <alignment horizontal="left" vertical="center" wrapText="1"/>
    </xf>
    <xf numFmtId="3" fontId="131" fillId="39" borderId="47" xfId="0" applyNumberFormat="1" applyFont="1" applyFill="1" applyBorder="1" applyAlignment="1">
      <alignment horizontal="right" wrapText="1"/>
    </xf>
    <xf numFmtId="3" fontId="131" fillId="39" borderId="49" xfId="0" applyNumberFormat="1" applyFont="1" applyFill="1" applyBorder="1" applyAlignment="1">
      <alignment horizontal="right" wrapText="1"/>
    </xf>
    <xf numFmtId="0" fontId="134" fillId="39" borderId="30" xfId="0" applyFont="1" applyFill="1" applyBorder="1" applyAlignment="1">
      <alignment horizontal="center" wrapText="1"/>
    </xf>
    <xf numFmtId="1" fontId="131" fillId="39" borderId="35" xfId="0" applyNumberFormat="1" applyFont="1" applyFill="1" applyBorder="1" applyAlignment="1">
      <alignment wrapText="1"/>
    </xf>
    <xf numFmtId="1" fontId="131" fillId="39" borderId="8" xfId="0" applyNumberFormat="1" applyFont="1" applyFill="1" applyBorder="1" applyAlignment="1">
      <alignment wrapText="1"/>
    </xf>
    <xf numFmtId="177" fontId="131" fillId="39" borderId="8" xfId="0" applyNumberFormat="1" applyFont="1" applyFill="1" applyBorder="1" applyAlignment="1">
      <alignment horizontal="center" wrapText="1"/>
    </xf>
    <xf numFmtId="178" fontId="131" fillId="39" borderId="8" xfId="0" applyNumberFormat="1" applyFont="1" applyFill="1" applyBorder="1" applyAlignment="1">
      <alignment horizontal="center" wrapText="1"/>
    </xf>
    <xf numFmtId="0" fontId="131" fillId="39" borderId="48" xfId="0" applyFont="1" applyFill="1" applyBorder="1" applyAlignment="1">
      <alignment horizontal="center" wrapText="1"/>
    </xf>
    <xf numFmtId="0" fontId="131" fillId="0" borderId="30" xfId="31326" applyFont="1" applyBorder="1"/>
    <xf numFmtId="3" fontId="131" fillId="0" borderId="31" xfId="0" applyNumberFormat="1" applyFont="1" applyBorder="1" applyAlignment="1">
      <alignment horizontal="right" wrapText="1"/>
    </xf>
    <xf numFmtId="3" fontId="131" fillId="0" borderId="27" xfId="0" applyNumberFormat="1" applyFont="1" applyBorder="1" applyAlignment="1">
      <alignment horizontal="right" wrapText="1"/>
    </xf>
    <xf numFmtId="9" fontId="131" fillId="0" borderId="30" xfId="1" applyFont="1" applyBorder="1"/>
    <xf numFmtId="9" fontId="134" fillId="39" borderId="30" xfId="1" applyFont="1" applyFill="1" applyBorder="1" applyAlignment="1">
      <alignment horizontal="center" wrapText="1"/>
    </xf>
    <xf numFmtId="180" fontId="131" fillId="39" borderId="48" xfId="0" applyNumberFormat="1" applyFont="1" applyFill="1" applyBorder="1" applyAlignment="1">
      <alignment horizontal="center" wrapText="1"/>
    </xf>
    <xf numFmtId="175" fontId="131" fillId="0" borderId="31" xfId="0" applyNumberFormat="1" applyFont="1" applyBorder="1" applyAlignment="1">
      <alignment horizontal="center" wrapText="1"/>
    </xf>
    <xf numFmtId="0" fontId="131" fillId="0" borderId="133" xfId="31326" applyFont="1" applyBorder="1"/>
    <xf numFmtId="3" fontId="131" fillId="0" borderId="140" xfId="0" applyNumberFormat="1" applyFont="1" applyBorder="1" applyAlignment="1">
      <alignment horizontal="right"/>
    </xf>
    <xf numFmtId="9" fontId="131" fillId="0" borderId="133" xfId="1" applyFont="1" applyBorder="1"/>
    <xf numFmtId="1" fontId="131" fillId="0" borderId="139" xfId="0" applyNumberFormat="1" applyFont="1" applyBorder="1" applyAlignment="1">
      <alignment wrapText="1"/>
    </xf>
    <xf numFmtId="1" fontId="131" fillId="0" borderId="133" xfId="0" applyNumberFormat="1" applyFont="1" applyBorder="1" applyAlignment="1">
      <alignment wrapText="1"/>
    </xf>
    <xf numFmtId="177" fontId="131" fillId="0" borderId="133" xfId="0" applyNumberFormat="1" applyFont="1" applyBorder="1" applyAlignment="1">
      <alignment horizontal="right" wrapText="1"/>
    </xf>
    <xf numFmtId="178" fontId="131" fillId="0" borderId="133" xfId="0" applyNumberFormat="1" applyFont="1" applyBorder="1" applyAlignment="1">
      <alignment horizontal="right" wrapText="1"/>
    </xf>
    <xf numFmtId="0" fontId="173" fillId="0" borderId="0" xfId="0" applyFont="1" applyAlignment="1">
      <alignment horizontal="center"/>
    </xf>
    <xf numFmtId="3" fontId="131" fillId="0" borderId="0" xfId="2" applyNumberFormat="1" applyFont="1"/>
    <xf numFmtId="0" fontId="172" fillId="0" borderId="0" xfId="0" applyFont="1" applyAlignment="1">
      <alignment horizontal="left"/>
    </xf>
    <xf numFmtId="3" fontId="131" fillId="0" borderId="0" xfId="0" applyNumberFormat="1" applyFont="1" applyAlignment="1">
      <alignment vertical="top" wrapText="1"/>
    </xf>
    <xf numFmtId="0" fontId="131" fillId="0" borderId="0" xfId="0" applyFont="1" applyAlignment="1">
      <alignment vertical="top" wrapText="1"/>
    </xf>
    <xf numFmtId="0" fontId="79" fillId="0" borderId="0" xfId="0" applyFont="1" applyAlignment="1">
      <alignment vertical="top" wrapText="1"/>
    </xf>
    <xf numFmtId="0" fontId="131" fillId="0" borderId="0" xfId="31326" applyFont="1"/>
    <xf numFmtId="3" fontId="134" fillId="0" borderId="0" xfId="0" applyNumberFormat="1" applyFont="1" applyAlignment="1">
      <alignment horizontal="center" wrapText="1"/>
    </xf>
    <xf numFmtId="9" fontId="131" fillId="0" borderId="0" xfId="1" applyFont="1" applyBorder="1"/>
    <xf numFmtId="3" fontId="134" fillId="0" borderId="0" xfId="0" applyNumberFormat="1" applyFont="1" applyAlignment="1">
      <alignment horizontal="right" wrapText="1"/>
    </xf>
    <xf numFmtId="3" fontId="131" fillId="0" borderId="0" xfId="1" applyNumberFormat="1" applyFont="1" applyBorder="1"/>
    <xf numFmtId="180" fontId="134" fillId="0" borderId="0" xfId="0" applyNumberFormat="1" applyFont="1" applyAlignment="1">
      <alignment horizontal="right" wrapText="1"/>
    </xf>
    <xf numFmtId="0" fontId="134" fillId="42" borderId="53" xfId="0" applyFont="1" applyFill="1" applyBorder="1" applyAlignment="1">
      <alignment horizontal="center" vertical="center" wrapText="1"/>
    </xf>
    <xf numFmtId="0" fontId="134" fillId="39" borderId="55" xfId="0" applyFont="1" applyFill="1" applyBorder="1" applyAlignment="1">
      <alignment horizontal="center" vertical="center" wrapText="1"/>
    </xf>
    <xf numFmtId="3" fontId="134" fillId="42" borderId="55" xfId="0" applyNumberFormat="1" applyFont="1" applyFill="1" applyBorder="1" applyAlignment="1">
      <alignment horizontal="center" vertical="center" wrapText="1"/>
    </xf>
    <xf numFmtId="0" fontId="134" fillId="42" borderId="55" xfId="0" applyFont="1" applyFill="1" applyBorder="1" applyAlignment="1">
      <alignment horizontal="center" vertical="center" wrapText="1"/>
    </xf>
    <xf numFmtId="0" fontId="134" fillId="42" borderId="31" xfId="0" applyFont="1" applyFill="1" applyBorder="1" applyAlignment="1">
      <alignment wrapText="1"/>
    </xf>
    <xf numFmtId="0" fontId="134" fillId="48" borderId="31" xfId="0" applyFont="1" applyFill="1" applyBorder="1" applyAlignment="1">
      <alignment wrapText="1"/>
    </xf>
    <xf numFmtId="3" fontId="134" fillId="42" borderId="28" xfId="4" applyNumberFormat="1" applyFont="1" applyFill="1" applyBorder="1" applyAlignment="1">
      <alignment wrapText="1"/>
    </xf>
    <xf numFmtId="3" fontId="131" fillId="48" borderId="50" xfId="4" applyNumberFormat="1" applyFont="1" applyFill="1" applyBorder="1" applyAlignment="1">
      <alignment wrapText="1"/>
    </xf>
    <xf numFmtId="0" fontId="134" fillId="48" borderId="50" xfId="0" applyFont="1" applyFill="1" applyBorder="1" applyAlignment="1">
      <alignment wrapText="1"/>
    </xf>
    <xf numFmtId="3" fontId="134" fillId="42" borderId="50" xfId="0" applyNumberFormat="1" applyFont="1" applyFill="1" applyBorder="1" applyAlignment="1">
      <alignment wrapText="1"/>
    </xf>
    <xf numFmtId="0" fontId="134" fillId="42" borderId="50" xfId="0" applyFont="1" applyFill="1" applyBorder="1" applyAlignment="1">
      <alignment wrapText="1"/>
    </xf>
    <xf numFmtId="0" fontId="131" fillId="0" borderId="31" xfId="0" applyFont="1" applyBorder="1"/>
    <xf numFmtId="3" fontId="131" fillId="39" borderId="31" xfId="0" applyNumberFormat="1" applyFont="1" applyFill="1" applyBorder="1"/>
    <xf numFmtId="3" fontId="131" fillId="0" borderId="28" xfId="4" applyNumberFormat="1" applyFont="1" applyBorder="1"/>
    <xf numFmtId="9" fontId="131" fillId="39" borderId="31" xfId="0" applyNumberFormat="1" applyFont="1" applyFill="1" applyBorder="1"/>
    <xf numFmtId="3" fontId="131" fillId="39" borderId="50" xfId="4" applyNumberFormat="1" applyFont="1" applyFill="1" applyBorder="1" applyAlignment="1">
      <alignment wrapText="1"/>
    </xf>
    <xf numFmtId="9" fontId="131" fillId="39" borderId="50" xfId="0" applyNumberFormat="1" applyFont="1" applyFill="1" applyBorder="1"/>
    <xf numFmtId="0" fontId="131" fillId="0" borderId="30" xfId="0" applyFont="1" applyBorder="1" applyAlignment="1">
      <alignment wrapText="1"/>
    </xf>
    <xf numFmtId="0" fontId="131" fillId="0" borderId="31" xfId="0" applyFont="1" applyBorder="1" applyAlignment="1">
      <alignment wrapText="1"/>
    </xf>
    <xf numFmtId="0" fontId="134" fillId="42" borderId="27" xfId="0" applyFont="1" applyFill="1" applyBorder="1" applyAlignment="1">
      <alignment wrapText="1"/>
    </xf>
    <xf numFmtId="0" fontId="131" fillId="0" borderId="30" xfId="0" applyFont="1" applyBorder="1" applyAlignment="1">
      <alignment horizontal="left" indent="1"/>
    </xf>
    <xf numFmtId="0" fontId="79" fillId="0" borderId="0" xfId="0" applyFont="1" applyAlignment="1">
      <alignment horizontal="center" vertical="center"/>
    </xf>
    <xf numFmtId="0" fontId="172" fillId="0" borderId="0" xfId="0" applyFont="1" applyAlignment="1">
      <alignment horizontal="center" vertical="center"/>
    </xf>
    <xf numFmtId="3" fontId="131" fillId="0" borderId="28" xfId="4" applyNumberFormat="1" applyFont="1" applyBorder="1" applyAlignment="1">
      <alignment horizontal="right"/>
    </xf>
    <xf numFmtId="9" fontId="131" fillId="39" borderId="31" xfId="0" applyNumberFormat="1" applyFont="1" applyFill="1" applyBorder="1" applyAlignment="1">
      <alignment horizontal="right"/>
    </xf>
    <xf numFmtId="3" fontId="131" fillId="39" borderId="50" xfId="4" applyNumberFormat="1" applyFont="1" applyFill="1" applyBorder="1" applyAlignment="1">
      <alignment horizontal="right" wrapText="1"/>
    </xf>
    <xf numFmtId="9" fontId="131" fillId="39" borderId="50" xfId="0" applyNumberFormat="1" applyFont="1" applyFill="1" applyBorder="1" applyAlignment="1">
      <alignment horizontal="right"/>
    </xf>
    <xf numFmtId="3" fontId="131" fillId="0" borderId="50" xfId="0" applyNumberFormat="1" applyFont="1" applyBorder="1" applyAlignment="1">
      <alignment horizontal="right"/>
    </xf>
    <xf numFmtId="43" fontId="131" fillId="0" borderId="50" xfId="0" applyNumberFormat="1" applyFont="1" applyBorder="1" applyAlignment="1">
      <alignment horizontal="right"/>
    </xf>
    <xf numFmtId="164" fontId="134" fillId="42" borderId="50" xfId="0" applyNumberFormat="1" applyFont="1" applyFill="1" applyBorder="1" applyAlignment="1">
      <alignment horizontal="right" wrapText="1"/>
    </xf>
    <xf numFmtId="3" fontId="134" fillId="42" borderId="50" xfId="0" applyNumberFormat="1" applyFont="1" applyFill="1" applyBorder="1" applyAlignment="1">
      <alignment horizontal="right" wrapText="1"/>
    </xf>
    <xf numFmtId="43" fontId="134" fillId="42" borderId="50" xfId="0" applyNumberFormat="1" applyFont="1" applyFill="1" applyBorder="1" applyAlignment="1">
      <alignment horizontal="right" wrapText="1"/>
    </xf>
    <xf numFmtId="3" fontId="134" fillId="42" borderId="50" xfId="2" applyNumberFormat="1" applyFont="1" applyFill="1" applyBorder="1" applyAlignment="1">
      <alignment horizontal="right" wrapText="1"/>
    </xf>
    <xf numFmtId="9" fontId="131" fillId="39" borderId="31" xfId="0" applyNumberFormat="1" applyFont="1" applyFill="1" applyBorder="1" applyAlignment="1">
      <alignment horizontal="right" vertical="center"/>
    </xf>
    <xf numFmtId="3" fontId="134" fillId="42" borderId="28" xfId="4" applyNumberFormat="1" applyFont="1" applyFill="1" applyBorder="1" applyAlignment="1">
      <alignment horizontal="right" wrapText="1"/>
    </xf>
    <xf numFmtId="0" fontId="134" fillId="48" borderId="31" xfId="0" applyFont="1" applyFill="1" applyBorder="1" applyAlignment="1">
      <alignment horizontal="right" wrapText="1"/>
    </xf>
    <xf numFmtId="3" fontId="131" fillId="48" borderId="50" xfId="4" applyNumberFormat="1" applyFont="1" applyFill="1" applyBorder="1" applyAlignment="1">
      <alignment horizontal="right" wrapText="1"/>
    </xf>
    <xf numFmtId="0" fontId="134" fillId="48" borderId="50" xfId="0" applyFont="1" applyFill="1" applyBorder="1" applyAlignment="1">
      <alignment horizontal="right" wrapText="1"/>
    </xf>
    <xf numFmtId="0" fontId="131" fillId="39" borderId="50" xfId="0" applyFont="1" applyFill="1" applyBorder="1" applyAlignment="1">
      <alignment horizontal="right"/>
    </xf>
    <xf numFmtId="164" fontId="134" fillId="42" borderId="36" xfId="0" applyNumberFormat="1" applyFont="1" applyFill="1" applyBorder="1" applyAlignment="1">
      <alignment horizontal="right" wrapText="1"/>
    </xf>
    <xf numFmtId="3" fontId="134" fillId="42" borderId="36" xfId="0" applyNumberFormat="1" applyFont="1" applyFill="1" applyBorder="1" applyAlignment="1">
      <alignment horizontal="right" wrapText="1"/>
    </xf>
    <xf numFmtId="43" fontId="134" fillId="42" borderId="36" xfId="0" applyNumberFormat="1" applyFont="1" applyFill="1" applyBorder="1" applyAlignment="1">
      <alignment horizontal="right" wrapText="1"/>
    </xf>
    <xf numFmtId="3" fontId="134" fillId="42" borderId="28" xfId="0" applyNumberFormat="1" applyFont="1" applyFill="1" applyBorder="1" applyAlignment="1">
      <alignment horizontal="right" wrapText="1"/>
    </xf>
    <xf numFmtId="3" fontId="134" fillId="42" borderId="37" xfId="2" applyNumberFormat="1" applyFont="1" applyFill="1" applyBorder="1" applyAlignment="1">
      <alignment horizontal="right" wrapText="1"/>
    </xf>
    <xf numFmtId="9" fontId="79" fillId="0" borderId="0" xfId="1" applyFont="1"/>
    <xf numFmtId="3" fontId="131" fillId="39" borderId="50" xfId="0" applyNumberFormat="1" applyFont="1" applyFill="1" applyBorder="1"/>
    <xf numFmtId="9" fontId="79" fillId="0" borderId="0" xfId="1" applyFont="1" applyFill="1"/>
    <xf numFmtId="1" fontId="131" fillId="39" borderId="50" xfId="0" applyNumberFormat="1" applyFont="1" applyFill="1" applyBorder="1" applyAlignment="1">
      <alignment horizontal="right"/>
    </xf>
    <xf numFmtId="2" fontId="79" fillId="0" borderId="0" xfId="0" applyNumberFormat="1" applyFont="1" applyAlignment="1">
      <alignment horizontal="center"/>
    </xf>
    <xf numFmtId="0" fontId="131" fillId="39" borderId="50" xfId="0" applyFont="1" applyFill="1" applyBorder="1"/>
    <xf numFmtId="0" fontId="131" fillId="35" borderId="30" xfId="0" applyFont="1" applyFill="1" applyBorder="1" applyAlignment="1">
      <alignment horizontal="left" indent="1"/>
    </xf>
    <xf numFmtId="3" fontId="131" fillId="0" borderId="43" xfId="0" applyNumberFormat="1" applyFont="1" applyBorder="1"/>
    <xf numFmtId="0" fontId="134" fillId="0" borderId="0" xfId="0" applyFont="1" applyAlignment="1">
      <alignment wrapText="1"/>
    </xf>
    <xf numFmtId="0" fontId="134" fillId="40" borderId="27" xfId="0" applyFont="1" applyFill="1" applyBorder="1" applyAlignment="1">
      <alignment horizontal="left" vertical="center" wrapText="1"/>
    </xf>
    <xf numFmtId="3" fontId="134" fillId="40" borderId="31" xfId="0" applyNumberFormat="1" applyFont="1" applyFill="1" applyBorder="1" applyAlignment="1">
      <alignment horizontal="right" vertical="center"/>
    </xf>
    <xf numFmtId="10" fontId="134" fillId="40" borderId="30" xfId="1" applyNumberFormat="1" applyFont="1" applyFill="1" applyBorder="1"/>
    <xf numFmtId="3" fontId="134" fillId="40" borderId="31" xfId="0" applyNumberFormat="1" applyFont="1" applyFill="1" applyBorder="1" applyAlignment="1">
      <alignment horizontal="center" wrapText="1"/>
    </xf>
    <xf numFmtId="9" fontId="134" fillId="40" borderId="31" xfId="1" applyFont="1" applyFill="1" applyBorder="1"/>
    <xf numFmtId="3" fontId="134" fillId="40" borderId="31" xfId="0" applyNumberFormat="1" applyFont="1" applyFill="1" applyBorder="1" applyAlignment="1">
      <alignment horizontal="right" wrapText="1" indent="1"/>
    </xf>
    <xf numFmtId="177" fontId="134" fillId="40" borderId="31" xfId="0" applyNumberFormat="1" applyFont="1" applyFill="1" applyBorder="1" applyAlignment="1">
      <alignment horizontal="right" wrapText="1"/>
    </xf>
    <xf numFmtId="3" fontId="134" fillId="40" borderId="31" xfId="0" applyNumberFormat="1" applyFont="1" applyFill="1" applyBorder="1" applyAlignment="1">
      <alignment horizontal="right" wrapText="1"/>
    </xf>
    <xf numFmtId="3" fontId="131" fillId="40" borderId="31" xfId="0" applyNumberFormat="1" applyFont="1" applyFill="1" applyBorder="1" applyAlignment="1">
      <alignment horizontal="center" wrapText="1"/>
    </xf>
    <xf numFmtId="3" fontId="131" fillId="40" borderId="31" xfId="0" applyNumberFormat="1" applyFont="1" applyFill="1" applyBorder="1" applyAlignment="1">
      <alignment horizontal="right" wrapText="1" indent="1"/>
    </xf>
    <xf numFmtId="3" fontId="131" fillId="40" borderId="31" xfId="0" applyNumberFormat="1" applyFont="1" applyFill="1" applyBorder="1" applyAlignment="1">
      <alignment horizontal="right" wrapText="1"/>
    </xf>
    <xf numFmtId="164" fontId="131" fillId="0" borderId="31" xfId="0" applyNumberFormat="1" applyFont="1" applyBorder="1" applyAlignment="1">
      <alignment horizontal="right" wrapText="1"/>
    </xf>
    <xf numFmtId="10" fontId="131" fillId="40" borderId="31" xfId="1" applyNumberFormat="1" applyFont="1" applyFill="1" applyBorder="1"/>
    <xf numFmtId="10" fontId="131" fillId="0" borderId="31" xfId="1" applyNumberFormat="1" applyFont="1" applyFill="1" applyBorder="1"/>
    <xf numFmtId="0" fontId="131" fillId="0" borderId="30" xfId="31326" applyFont="1" applyBorder="1" applyAlignment="1">
      <alignment horizontal="left" indent="1"/>
    </xf>
    <xf numFmtId="178" fontId="131" fillId="35" borderId="31" xfId="0" applyNumberFormat="1" applyFont="1" applyFill="1" applyBorder="1" applyAlignment="1">
      <alignment horizontal="right" wrapText="1"/>
    </xf>
    <xf numFmtId="3" fontId="131" fillId="35" borderId="31" xfId="0" applyNumberFormat="1" applyFont="1" applyFill="1" applyBorder="1" applyAlignment="1">
      <alignment horizontal="right" wrapText="1"/>
    </xf>
    <xf numFmtId="0" fontId="131" fillId="0" borderId="30" xfId="31326" applyFont="1" applyBorder="1" applyAlignment="1">
      <alignment horizontal="left"/>
    </xf>
    <xf numFmtId="0" fontId="131" fillId="0" borderId="133" xfId="31326" applyFont="1" applyBorder="1" applyAlignment="1">
      <alignment horizontal="left"/>
    </xf>
    <xf numFmtId="0" fontId="134" fillId="40" borderId="86" xfId="0" applyFont="1" applyFill="1" applyBorder="1" applyAlignment="1">
      <alignment horizontal="left" vertical="center" wrapText="1"/>
    </xf>
    <xf numFmtId="3" fontId="134" fillId="40" borderId="89" xfId="0" applyNumberFormat="1" applyFont="1" applyFill="1" applyBorder="1" applyAlignment="1">
      <alignment horizontal="right" vertical="center"/>
    </xf>
    <xf numFmtId="10" fontId="134" fillId="40" borderId="89" xfId="1" applyNumberFormat="1" applyFont="1" applyFill="1" applyBorder="1"/>
    <xf numFmtId="3" fontId="134" fillId="40" borderId="89" xfId="0" applyNumberFormat="1" applyFont="1" applyFill="1" applyBorder="1" applyAlignment="1">
      <alignment horizontal="center" wrapText="1"/>
    </xf>
    <xf numFmtId="3" fontId="134" fillId="40" borderId="89" xfId="0" applyNumberFormat="1" applyFont="1" applyFill="1" applyBorder="1" applyAlignment="1">
      <alignment horizontal="right" wrapText="1" indent="1"/>
    </xf>
    <xf numFmtId="178" fontId="134" fillId="40" borderId="89" xfId="0" applyNumberFormat="1" applyFont="1" applyFill="1" applyBorder="1" applyAlignment="1">
      <alignment horizontal="right" wrapText="1"/>
    </xf>
    <xf numFmtId="3" fontId="134" fillId="40" borderId="89" xfId="0" applyNumberFormat="1" applyFont="1" applyFill="1" applyBorder="1" applyAlignment="1">
      <alignment horizontal="right" wrapText="1"/>
    </xf>
    <xf numFmtId="10" fontId="131" fillId="0" borderId="30" xfId="1" applyNumberFormat="1" applyFont="1" applyBorder="1" applyAlignment="1">
      <alignment horizontal="right"/>
    </xf>
    <xf numFmtId="10" fontId="134" fillId="40" borderId="31" xfId="1" applyNumberFormat="1" applyFont="1" applyFill="1" applyBorder="1"/>
    <xf numFmtId="10" fontId="131" fillId="0" borderId="133" xfId="1" applyNumberFormat="1" applyFont="1" applyBorder="1" applyAlignment="1">
      <alignment horizontal="right"/>
    </xf>
    <xf numFmtId="0" fontId="175" fillId="0" borderId="0" xfId="0" applyFont="1"/>
    <xf numFmtId="0" fontId="134" fillId="42" borderId="53" xfId="0" applyFont="1" applyFill="1" applyBorder="1" applyAlignment="1">
      <alignment wrapText="1"/>
    </xf>
    <xf numFmtId="0" fontId="134" fillId="42" borderId="53" xfId="0" applyFont="1" applyFill="1" applyBorder="1" applyAlignment="1">
      <alignment horizontal="center" wrapText="1"/>
    </xf>
    <xf numFmtId="3" fontId="134" fillId="42" borderId="53" xfId="0" applyNumberFormat="1" applyFont="1" applyFill="1" applyBorder="1" applyAlignment="1">
      <alignment horizontal="center" wrapText="1"/>
    </xf>
    <xf numFmtId="0" fontId="134" fillId="42" borderId="86" xfId="0" applyFont="1" applyFill="1" applyBorder="1" applyAlignment="1">
      <alignment wrapText="1"/>
    </xf>
    <xf numFmtId="3" fontId="134" fillId="42" borderId="89" xfId="0" applyNumberFormat="1" applyFont="1" applyFill="1" applyBorder="1" applyAlignment="1">
      <alignment wrapText="1"/>
    </xf>
    <xf numFmtId="0" fontId="134" fillId="42" borderId="89" xfId="0" applyFont="1" applyFill="1" applyBorder="1" applyAlignment="1">
      <alignment wrapText="1"/>
    </xf>
    <xf numFmtId="0" fontId="131" fillId="39" borderId="31" xfId="0" applyFont="1" applyFill="1" applyBorder="1"/>
    <xf numFmtId="3" fontId="131" fillId="39" borderId="30" xfId="0" applyNumberFormat="1" applyFont="1" applyFill="1" applyBorder="1"/>
    <xf numFmtId="9" fontId="131" fillId="39" borderId="30" xfId="0" applyNumberFormat="1" applyFont="1" applyFill="1" applyBorder="1"/>
    <xf numFmtId="3" fontId="134" fillId="39" borderId="31" xfId="0" applyNumberFormat="1" applyFont="1" applyFill="1" applyBorder="1" applyAlignment="1">
      <alignment wrapText="1"/>
    </xf>
    <xf numFmtId="0" fontId="134" fillId="39" borderId="31" xfId="0" applyFont="1" applyFill="1" applyBorder="1" applyAlignment="1">
      <alignment wrapText="1"/>
    </xf>
    <xf numFmtId="3" fontId="131" fillId="0" borderId="31" xfId="0" applyNumberFormat="1" applyFont="1" applyBorder="1" applyAlignment="1">
      <alignment wrapText="1"/>
    </xf>
    <xf numFmtId="3" fontId="134" fillId="0" borderId="31" xfId="0" applyNumberFormat="1" applyFont="1" applyBorder="1" applyAlignment="1">
      <alignment wrapText="1"/>
    </xf>
    <xf numFmtId="9" fontId="131" fillId="0" borderId="30" xfId="0" applyNumberFormat="1" applyFont="1" applyBorder="1"/>
    <xf numFmtId="3" fontId="131" fillId="0" borderId="31" xfId="4" applyNumberFormat="1" applyFont="1" applyBorder="1" applyAlignment="1">
      <alignment wrapText="1"/>
    </xf>
    <xf numFmtId="43" fontId="131" fillId="0" borderId="31" xfId="4" applyFont="1" applyBorder="1" applyAlignment="1">
      <alignment wrapText="1"/>
    </xf>
    <xf numFmtId="0" fontId="131" fillId="42" borderId="27" xfId="0" applyFont="1" applyFill="1" applyBorder="1" applyAlignment="1">
      <alignment wrapText="1"/>
    </xf>
    <xf numFmtId="3" fontId="131" fillId="42" borderId="31" xfId="0" applyNumberFormat="1" applyFont="1" applyFill="1" applyBorder="1" applyAlignment="1">
      <alignment wrapText="1"/>
    </xf>
    <xf numFmtId="3" fontId="134" fillId="42" borderId="31" xfId="0" applyNumberFormat="1" applyFont="1" applyFill="1" applyBorder="1" applyAlignment="1">
      <alignment wrapText="1"/>
    </xf>
    <xf numFmtId="0" fontId="131" fillId="42" borderId="31" xfId="0" applyFont="1" applyFill="1" applyBorder="1" applyAlignment="1">
      <alignment wrapText="1"/>
    </xf>
    <xf numFmtId="3" fontId="131" fillId="0" borderId="31" xfId="31328" applyNumberFormat="1" applyFont="1" applyBorder="1" applyAlignment="1">
      <alignment wrapText="1"/>
    </xf>
    <xf numFmtId="43" fontId="131" fillId="0" borderId="31" xfId="31328" applyFont="1" applyBorder="1" applyAlignment="1">
      <alignment wrapText="1"/>
    </xf>
    <xf numFmtId="164" fontId="131" fillId="0" borderId="31" xfId="31328" applyNumberFormat="1" applyFont="1" applyBorder="1" applyAlignment="1">
      <alignment wrapText="1"/>
    </xf>
    <xf numFmtId="0" fontId="131" fillId="0" borderId="30" xfId="0" applyFont="1" applyBorder="1"/>
    <xf numFmtId="0" fontId="131" fillId="35" borderId="30" xfId="0" applyFont="1" applyFill="1" applyBorder="1" applyAlignment="1">
      <alignment wrapText="1"/>
    </xf>
    <xf numFmtId="3" fontId="131" fillId="0" borderId="31" xfId="31329" applyNumberFormat="1" applyFont="1" applyBorder="1" applyAlignment="1">
      <alignment wrapText="1"/>
    </xf>
    <xf numFmtId="0" fontId="134" fillId="42" borderId="49" xfId="0" applyFont="1" applyFill="1" applyBorder="1" applyAlignment="1">
      <alignment wrapText="1"/>
    </xf>
    <xf numFmtId="3" fontId="131" fillId="42" borderId="8" xfId="0" applyNumberFormat="1" applyFont="1" applyFill="1" applyBorder="1" applyAlignment="1">
      <alignment wrapText="1"/>
    </xf>
    <xf numFmtId="3" fontId="134" fillId="42" borderId="8" xfId="0" applyNumberFormat="1" applyFont="1" applyFill="1" applyBorder="1" applyAlignment="1">
      <alignment wrapText="1"/>
    </xf>
    <xf numFmtId="0" fontId="134" fillId="42" borderId="8" xfId="0" applyFont="1" applyFill="1" applyBorder="1" applyAlignment="1">
      <alignment wrapText="1"/>
    </xf>
    <xf numFmtId="0" fontId="131" fillId="42" borderId="8" xfId="0" applyFont="1" applyFill="1" applyBorder="1" applyAlignment="1">
      <alignment wrapText="1"/>
    </xf>
    <xf numFmtId="3" fontId="131" fillId="42" borderId="48" xfId="0" applyNumberFormat="1" applyFont="1" applyFill="1" applyBorder="1" applyAlignment="1">
      <alignment wrapText="1"/>
    </xf>
    <xf numFmtId="3" fontId="131" fillId="0" borderId="31" xfId="31328" applyNumberFormat="1" applyFont="1" applyFill="1" applyBorder="1" applyAlignment="1">
      <alignment wrapText="1"/>
    </xf>
    <xf numFmtId="43" fontId="131" fillId="0" borderId="31" xfId="31328" applyFont="1" applyFill="1" applyBorder="1" applyAlignment="1">
      <alignment wrapText="1"/>
    </xf>
    <xf numFmtId="3" fontId="134" fillId="0" borderId="30" xfId="0" applyNumberFormat="1" applyFont="1" applyBorder="1"/>
    <xf numFmtId="0" fontId="134" fillId="42" borderId="47" xfId="0" applyFont="1" applyFill="1" applyBorder="1" applyAlignment="1">
      <alignment wrapText="1"/>
    </xf>
    <xf numFmtId="0" fontId="131" fillId="0" borderId="133" xfId="0" applyFont="1" applyBorder="1"/>
    <xf numFmtId="9" fontId="131" fillId="0" borderId="133" xfId="0" applyNumberFormat="1" applyFont="1" applyBorder="1"/>
    <xf numFmtId="0" fontId="176" fillId="0" borderId="0" xfId="0" applyFont="1"/>
    <xf numFmtId="3" fontId="176" fillId="0" borderId="0" xfId="0" applyNumberFormat="1" applyFont="1"/>
    <xf numFmtId="0" fontId="173" fillId="0" borderId="0" xfId="0" applyFont="1"/>
    <xf numFmtId="0" fontId="131" fillId="0" borderId="0" xfId="0" applyFont="1" applyAlignment="1">
      <alignment vertical="center" wrapText="1"/>
    </xf>
    <xf numFmtId="0" fontId="131" fillId="0" borderId="0" xfId="0" applyFont="1" applyAlignment="1">
      <alignment horizontal="center" vertical="center" wrapText="1"/>
    </xf>
    <xf numFmtId="164" fontId="114" fillId="0" borderId="79" xfId="0" applyNumberFormat="1" applyFont="1" applyBorder="1"/>
    <xf numFmtId="175" fontId="114" fillId="0" borderId="138" xfId="0" applyNumberFormat="1" applyFont="1" applyBorder="1"/>
    <xf numFmtId="0" fontId="118" fillId="0" borderId="8" xfId="0" applyFont="1" applyBorder="1" applyAlignment="1">
      <alignment horizontal="center"/>
    </xf>
    <xf numFmtId="1" fontId="168" fillId="42" borderId="36" xfId="0" applyNumberFormat="1" applyFont="1" applyFill="1" applyBorder="1"/>
    <xf numFmtId="1" fontId="114" fillId="42" borderId="36" xfId="0" applyNumberFormat="1" applyFont="1" applyFill="1" applyBorder="1"/>
    <xf numFmtId="1" fontId="164" fillId="42" borderId="28" xfId="0" applyNumberFormat="1" applyFont="1" applyFill="1" applyBorder="1"/>
    <xf numFmtId="43" fontId="162" fillId="42" borderId="125" xfId="4" applyFont="1" applyFill="1" applyBorder="1" applyAlignment="1">
      <alignment horizontal="center" vertical="top"/>
    </xf>
    <xf numFmtId="43" fontId="120" fillId="42" borderId="35" xfId="4" applyFont="1" applyFill="1" applyBorder="1"/>
    <xf numFmtId="43" fontId="120" fillId="42" borderId="129" xfId="4" applyFont="1" applyFill="1" applyBorder="1"/>
    <xf numFmtId="43" fontId="120" fillId="42" borderId="36" xfId="4" applyFont="1" applyFill="1" applyBorder="1"/>
    <xf numFmtId="164" fontId="114" fillId="0" borderId="29" xfId="4" applyNumberFormat="1" applyFont="1" applyBorder="1"/>
    <xf numFmtId="164" fontId="120" fillId="42" borderId="8" xfId="4" applyNumberFormat="1" applyFont="1" applyFill="1" applyBorder="1"/>
    <xf numFmtId="164" fontId="120" fillId="42" borderId="128" xfId="4" applyNumberFormat="1" applyFont="1" applyFill="1" applyBorder="1"/>
    <xf numFmtId="164" fontId="120" fillId="42" borderId="36" xfId="4" applyNumberFormat="1" applyFont="1" applyFill="1" applyBorder="1"/>
    <xf numFmtId="165" fontId="131" fillId="0" borderId="31" xfId="2" applyNumberFormat="1" applyFont="1" applyBorder="1" applyAlignment="1">
      <alignment horizontal="right" wrapText="1"/>
    </xf>
    <xf numFmtId="165" fontId="131" fillId="40" borderId="31" xfId="2" applyNumberFormat="1" applyFont="1" applyFill="1" applyBorder="1" applyAlignment="1">
      <alignment horizontal="right" wrapText="1"/>
    </xf>
    <xf numFmtId="165" fontId="131" fillId="35" borderId="31" xfId="2" applyNumberFormat="1" applyFont="1" applyFill="1" applyBorder="1" applyAlignment="1">
      <alignment horizontal="right" wrapText="1"/>
    </xf>
    <xf numFmtId="165" fontId="134" fillId="40" borderId="89" xfId="2" applyNumberFormat="1" applyFont="1" applyFill="1" applyBorder="1" applyAlignment="1">
      <alignment horizontal="right" wrapText="1"/>
    </xf>
    <xf numFmtId="165" fontId="134" fillId="40" borderId="31" xfId="2" applyNumberFormat="1" applyFont="1" applyFill="1" applyBorder="1" applyAlignment="1">
      <alignment horizontal="right" wrapText="1"/>
    </xf>
    <xf numFmtId="44" fontId="114" fillId="0" borderId="0" xfId="0" applyNumberFormat="1" applyFont="1"/>
    <xf numFmtId="165" fontId="106" fillId="0" borderId="0" xfId="0" applyNumberFormat="1" applyFont="1"/>
    <xf numFmtId="42" fontId="114" fillId="35" borderId="49" xfId="2" applyNumberFormat="1" applyFont="1" applyFill="1" applyBorder="1" applyAlignment="1">
      <alignment horizontal="right" vertical="top"/>
    </xf>
    <xf numFmtId="164" fontId="179" fillId="0" borderId="0" xfId="4" applyNumberFormat="1" applyFont="1"/>
    <xf numFmtId="42" fontId="128" fillId="0" borderId="0" xfId="0" applyNumberFormat="1" applyFont="1"/>
    <xf numFmtId="42" fontId="125" fillId="0" borderId="0" xfId="0" applyNumberFormat="1" applyFont="1"/>
    <xf numFmtId="0" fontId="112" fillId="39" borderId="53" xfId="0" applyFont="1" applyFill="1" applyBorder="1" applyAlignment="1">
      <alignment horizontal="center"/>
    </xf>
    <xf numFmtId="181" fontId="79" fillId="0" borderId="0" xfId="0" applyNumberFormat="1" applyFont="1"/>
    <xf numFmtId="42" fontId="114" fillId="0" borderId="0" xfId="1" applyNumberFormat="1" applyFont="1"/>
    <xf numFmtId="164" fontId="80" fillId="0" borderId="0" xfId="0" applyNumberFormat="1" applyFont="1"/>
    <xf numFmtId="0" fontId="112" fillId="37" borderId="57" xfId="0" applyFont="1" applyFill="1" applyBorder="1" applyAlignment="1">
      <alignment vertical="center"/>
    </xf>
    <xf numFmtId="0" fontId="112" fillId="37" borderId="80" xfId="0" applyFont="1" applyFill="1" applyBorder="1" applyAlignment="1">
      <alignment vertical="center"/>
    </xf>
    <xf numFmtId="164" fontId="112" fillId="0" borderId="57" xfId="0" applyNumberFormat="1" applyFont="1" applyBorder="1"/>
    <xf numFmtId="165" fontId="112" fillId="0" borderId="57" xfId="2" applyNumberFormat="1" applyFont="1" applyBorder="1"/>
    <xf numFmtId="171" fontId="114" fillId="0" borderId="8" xfId="1" applyNumberFormat="1" applyFont="1" applyBorder="1"/>
    <xf numFmtId="10" fontId="112" fillId="0" borderId="57" xfId="1" applyNumberFormat="1" applyFont="1" applyBorder="1"/>
    <xf numFmtId="9" fontId="112" fillId="0" borderId="57" xfId="1" applyFont="1" applyBorder="1"/>
    <xf numFmtId="164" fontId="114" fillId="0" borderId="82" xfId="4" applyNumberFormat="1" applyFont="1" applyBorder="1" applyAlignment="1">
      <alignment horizontal="right"/>
    </xf>
    <xf numFmtId="165" fontId="131" fillId="0" borderId="50" xfId="2" applyNumberFormat="1" applyFont="1" applyBorder="1" applyAlignment="1">
      <alignment horizontal="right"/>
    </xf>
    <xf numFmtId="4" fontId="131" fillId="0" borderId="50" xfId="0" applyNumberFormat="1" applyFont="1" applyBorder="1" applyAlignment="1">
      <alignment horizontal="right"/>
    </xf>
    <xf numFmtId="3" fontId="128" fillId="0" borderId="133" xfId="0" applyNumberFormat="1" applyFont="1" applyBorder="1" applyAlignment="1">
      <alignment horizontal="center" vertical="center"/>
    </xf>
    <xf numFmtId="3" fontId="111" fillId="0" borderId="145" xfId="0" applyNumberFormat="1" applyFont="1" applyBorder="1" applyAlignment="1">
      <alignment horizontal="center" vertical="center"/>
    </xf>
    <xf numFmtId="3" fontId="111" fillId="0" borderId="146" xfId="0" applyNumberFormat="1" applyFont="1" applyBorder="1" applyAlignment="1">
      <alignment horizontal="center" vertical="center"/>
    </xf>
    <xf numFmtId="3" fontId="128" fillId="0" borderId="144" xfId="31304" applyNumberFormat="1" applyFont="1" applyBorder="1" applyAlignment="1">
      <alignment horizontal="center" vertical="center"/>
    </xf>
    <xf numFmtId="9" fontId="128" fillId="0" borderId="138" xfId="1" applyFont="1" applyBorder="1" applyAlignment="1">
      <alignment horizontal="center" vertical="center"/>
    </xf>
    <xf numFmtId="1" fontId="164" fillId="0" borderId="36" xfId="0" applyNumberFormat="1" applyFont="1" applyBorder="1" applyAlignment="1">
      <alignment wrapText="1"/>
    </xf>
    <xf numFmtId="0" fontId="164" fillId="0" borderId="36" xfId="0" applyFont="1" applyBorder="1" applyAlignment="1">
      <alignment wrapText="1"/>
    </xf>
    <xf numFmtId="43" fontId="164" fillId="0" borderId="36" xfId="4" applyFont="1" applyBorder="1" applyAlignment="1">
      <alignment wrapText="1"/>
    </xf>
    <xf numFmtId="43" fontId="164" fillId="42" borderId="36" xfId="4" applyFont="1" applyFill="1" applyBorder="1"/>
    <xf numFmtId="2" fontId="164" fillId="42" borderId="36" xfId="0" applyNumberFormat="1" applyFont="1" applyFill="1" applyBorder="1"/>
    <xf numFmtId="164" fontId="114" fillId="0" borderId="104" xfId="4" applyNumberFormat="1" applyFont="1" applyBorder="1" applyAlignment="1">
      <alignment horizontal="right"/>
    </xf>
    <xf numFmtId="3" fontId="0" fillId="0" borderId="0" xfId="0" applyNumberFormat="1"/>
    <xf numFmtId="0" fontId="112" fillId="35" borderId="142" xfId="0" applyFont="1" applyFill="1" applyBorder="1"/>
    <xf numFmtId="0" fontId="112" fillId="39" borderId="144" xfId="0" applyFont="1" applyFill="1" applyBorder="1" applyAlignment="1">
      <alignment horizontal="center" vertical="center" wrapText="1"/>
    </xf>
    <xf numFmtId="0" fontId="112" fillId="39" borderId="143" xfId="0" applyFont="1" applyFill="1" applyBorder="1" applyAlignment="1">
      <alignment horizontal="center" vertical="center" wrapText="1"/>
    </xf>
    <xf numFmtId="0" fontId="112" fillId="39" borderId="143" xfId="0" applyFont="1" applyFill="1" applyBorder="1" applyAlignment="1">
      <alignment horizontal="center"/>
    </xf>
    <xf numFmtId="165" fontId="114" fillId="35" borderId="143" xfId="2" applyNumberFormat="1" applyFont="1" applyFill="1" applyBorder="1"/>
    <xf numFmtId="0" fontId="112" fillId="36" borderId="142" xfId="0" applyFont="1" applyFill="1" applyBorder="1" applyAlignment="1">
      <alignment horizontal="center" vertical="center" wrapText="1"/>
    </xf>
    <xf numFmtId="0" fontId="111" fillId="36" borderId="142" xfId="0" applyFont="1" applyFill="1" applyBorder="1" applyAlignment="1">
      <alignment horizontal="center" vertical="center" wrapText="1"/>
    </xf>
    <xf numFmtId="3" fontId="128" fillId="0" borderId="142" xfId="0" applyNumberFormat="1" applyFont="1" applyBorder="1" applyAlignment="1">
      <alignment horizontal="center" vertical="center"/>
    </xf>
    <xf numFmtId="165" fontId="114" fillId="0" borderId="48" xfId="2" applyNumberFormat="1" applyFont="1" applyBorder="1" applyAlignment="1">
      <alignment vertical="center" wrapText="1"/>
    </xf>
    <xf numFmtId="6" fontId="121" fillId="0" borderId="0" xfId="0" applyNumberFormat="1" applyFont="1"/>
    <xf numFmtId="164" fontId="114" fillId="0" borderId="83" xfId="4" applyNumberFormat="1" applyFont="1" applyBorder="1" applyAlignment="1">
      <alignment horizontal="right"/>
    </xf>
    <xf numFmtId="0" fontId="0" fillId="0" borderId="0" xfId="0" applyAlignment="1">
      <alignment horizontal="left" vertical="center" indent="1"/>
    </xf>
    <xf numFmtId="0" fontId="118" fillId="0" borderId="44" xfId="0" applyFont="1" applyBorder="1" applyAlignment="1">
      <alignment vertical="center" wrapText="1"/>
    </xf>
    <xf numFmtId="165" fontId="114" fillId="35" borderId="147" xfId="2" applyNumberFormat="1" applyFont="1" applyFill="1" applyBorder="1"/>
    <xf numFmtId="164" fontId="128" fillId="0" borderId="0" xfId="4" applyNumberFormat="1" applyFont="1"/>
    <xf numFmtId="9" fontId="131" fillId="40" borderId="30" xfId="1" applyFont="1" applyFill="1" applyBorder="1"/>
    <xf numFmtId="9" fontId="134" fillId="39" borderId="31" xfId="0" applyNumberFormat="1" applyFont="1" applyFill="1" applyBorder="1" applyAlignment="1">
      <alignment horizontal="center" wrapText="1"/>
    </xf>
    <xf numFmtId="9" fontId="131" fillId="39" borderId="47" xfId="0" applyNumberFormat="1" applyFont="1" applyFill="1" applyBorder="1" applyAlignment="1">
      <alignment horizontal="right" wrapText="1"/>
    </xf>
    <xf numFmtId="9" fontId="131" fillId="40" borderId="31" xfId="0" applyNumberFormat="1" applyFont="1" applyFill="1" applyBorder="1" applyAlignment="1">
      <alignment horizontal="right" vertical="center"/>
    </xf>
    <xf numFmtId="9" fontId="131" fillId="0" borderId="74" xfId="1" applyFont="1" applyBorder="1"/>
    <xf numFmtId="6" fontId="125" fillId="0" borderId="0" xfId="0" applyNumberFormat="1" applyFont="1"/>
    <xf numFmtId="42" fontId="112" fillId="0" borderId="149" xfId="2" applyNumberFormat="1" applyFont="1" applyBorder="1" applyAlignment="1">
      <alignment vertical="top"/>
    </xf>
    <xf numFmtId="42" fontId="112" fillId="0" borderId="148" xfId="2" applyNumberFormat="1" applyFont="1" applyBorder="1" applyAlignment="1">
      <alignment vertical="top"/>
    </xf>
    <xf numFmtId="9" fontId="112" fillId="0" borderId="150" xfId="1" applyFont="1" applyBorder="1"/>
    <xf numFmtId="9" fontId="112" fillId="0" borderId="149" xfId="1" applyFont="1" applyBorder="1"/>
    <xf numFmtId="9" fontId="112" fillId="0" borderId="151" xfId="1" applyFont="1" applyBorder="1"/>
    <xf numFmtId="165" fontId="114" fillId="0" borderId="149" xfId="2" applyNumberFormat="1" applyFont="1" applyBorder="1" applyAlignment="1">
      <alignment vertical="top"/>
    </xf>
    <xf numFmtId="164" fontId="114" fillId="0" borderId="152" xfId="0" applyNumberFormat="1" applyFont="1" applyBorder="1"/>
    <xf numFmtId="0" fontId="114" fillId="0" borderId="152" xfId="0" applyFont="1" applyBorder="1"/>
    <xf numFmtId="0" fontId="112" fillId="39" borderId="153" xfId="0" applyFont="1" applyFill="1" applyBorder="1"/>
    <xf numFmtId="0" fontId="112" fillId="0" borderId="150" xfId="0" applyFont="1" applyBorder="1" applyAlignment="1">
      <alignment wrapText="1"/>
    </xf>
    <xf numFmtId="0" fontId="112" fillId="40" borderId="153" xfId="0" applyFont="1" applyFill="1" applyBorder="1"/>
    <xf numFmtId="165" fontId="114" fillId="0" borderId="150" xfId="2" applyNumberFormat="1" applyFont="1" applyBorder="1"/>
    <xf numFmtId="165" fontId="114" fillId="0" borderId="149" xfId="2" applyNumberFormat="1" applyFont="1" applyBorder="1"/>
    <xf numFmtId="165" fontId="114" fillId="0" borderId="151" xfId="2" applyNumberFormat="1" applyFont="1" applyBorder="1"/>
    <xf numFmtId="5" fontId="112" fillId="35" borderId="153" xfId="0" applyNumberFormat="1" applyFont="1" applyFill="1" applyBorder="1" applyAlignment="1">
      <alignment horizontal="left"/>
    </xf>
    <xf numFmtId="165" fontId="114" fillId="35" borderId="154" xfId="2" applyNumberFormat="1" applyFont="1" applyFill="1" applyBorder="1"/>
    <xf numFmtId="165" fontId="114" fillId="35" borderId="155" xfId="2" applyNumberFormat="1" applyFont="1" applyFill="1" applyBorder="1"/>
    <xf numFmtId="0" fontId="112" fillId="39" borderId="152" xfId="0" applyFont="1" applyFill="1" applyBorder="1"/>
    <xf numFmtId="164" fontId="114" fillId="0" borderId="152" xfId="4" applyNumberFormat="1" applyFont="1" applyBorder="1"/>
    <xf numFmtId="0" fontId="112" fillId="39" borderId="150" xfId="0" applyFont="1" applyFill="1" applyBorder="1"/>
    <xf numFmtId="165" fontId="114" fillId="35" borderId="151" xfId="2" applyNumberFormat="1" applyFont="1" applyFill="1" applyBorder="1"/>
    <xf numFmtId="165" fontId="114" fillId="0" borderId="151" xfId="2" applyNumberFormat="1" applyFont="1" applyFill="1" applyBorder="1"/>
    <xf numFmtId="44" fontId="114" fillId="0" borderId="151" xfId="2" applyFont="1" applyFill="1" applyBorder="1"/>
    <xf numFmtId="0" fontId="112" fillId="36" borderId="150" xfId="0" applyFont="1" applyFill="1" applyBorder="1"/>
    <xf numFmtId="3" fontId="114" fillId="40" borderId="149" xfId="0" applyNumberFormat="1" applyFont="1" applyFill="1" applyBorder="1" applyAlignment="1">
      <alignment vertical="center"/>
    </xf>
    <xf numFmtId="165" fontId="114" fillId="0" borderId="156" xfId="2" applyNumberFormat="1" applyFont="1" applyFill="1" applyBorder="1" applyAlignment="1">
      <alignment vertical="center" wrapText="1"/>
    </xf>
    <xf numFmtId="0" fontId="131" fillId="35" borderId="152" xfId="0" applyFont="1" applyFill="1" applyBorder="1"/>
    <xf numFmtId="3" fontId="131" fillId="39" borderId="148" xfId="0" applyNumberFormat="1" applyFont="1" applyFill="1" applyBorder="1"/>
    <xf numFmtId="3" fontId="131" fillId="0" borderId="152" xfId="0" applyNumberFormat="1" applyFont="1" applyBorder="1" applyAlignment="1">
      <alignment horizontal="right" wrapText="1"/>
    </xf>
    <xf numFmtId="178" fontId="131" fillId="0" borderId="152" xfId="0" applyNumberFormat="1" applyFont="1" applyBorder="1" applyAlignment="1">
      <alignment horizontal="right" wrapText="1"/>
    </xf>
    <xf numFmtId="165" fontId="131" fillId="0" borderId="152" xfId="2" applyNumberFormat="1" applyFont="1" applyBorder="1" applyAlignment="1">
      <alignment horizontal="right" wrapText="1"/>
    </xf>
    <xf numFmtId="177" fontId="131" fillId="0" borderId="152" xfId="0" applyNumberFormat="1" applyFont="1" applyBorder="1" applyAlignment="1">
      <alignment horizontal="right" wrapText="1"/>
    </xf>
    <xf numFmtId="0" fontId="131" fillId="39" borderId="148" xfId="0" applyFont="1" applyFill="1" applyBorder="1"/>
    <xf numFmtId="3" fontId="131" fillId="0" borderId="152" xfId="0" applyNumberFormat="1" applyFont="1" applyBorder="1" applyAlignment="1">
      <alignment wrapText="1"/>
    </xf>
    <xf numFmtId="3" fontId="134" fillId="0" borderId="152" xfId="0" applyNumberFormat="1" applyFont="1" applyBorder="1" applyAlignment="1">
      <alignment wrapText="1"/>
    </xf>
    <xf numFmtId="0" fontId="131" fillId="0" borderId="152" xfId="0" applyFont="1" applyBorder="1" applyAlignment="1">
      <alignment wrapText="1"/>
    </xf>
    <xf numFmtId="9" fontId="112" fillId="0" borderId="150" xfId="0" applyNumberFormat="1" applyFont="1" applyBorder="1"/>
    <xf numFmtId="9" fontId="112" fillId="0" borderId="149" xfId="0" applyNumberFormat="1" applyFont="1" applyBorder="1"/>
    <xf numFmtId="9" fontId="112" fillId="0" borderId="151" xfId="0" applyNumberFormat="1" applyFont="1" applyBorder="1"/>
    <xf numFmtId="0" fontId="111" fillId="36" borderId="156" xfId="0" applyFont="1" applyFill="1" applyBorder="1" applyAlignment="1">
      <alignment horizontal="center" vertical="center" wrapText="1"/>
    </xf>
    <xf numFmtId="0" fontId="111" fillId="0" borderId="153" xfId="0" applyFont="1" applyBorder="1" applyAlignment="1">
      <alignment horizontal="center"/>
    </xf>
    <xf numFmtId="3" fontId="111" fillId="0" borderId="150" xfId="0" applyNumberFormat="1" applyFont="1" applyBorder="1" applyAlignment="1">
      <alignment horizontal="center" vertical="center"/>
    </xf>
    <xf numFmtId="3" fontId="111" fillId="0" borderId="149" xfId="0" applyNumberFormat="1" applyFont="1" applyBorder="1" applyAlignment="1">
      <alignment horizontal="center" vertical="center"/>
    </xf>
    <xf numFmtId="3" fontId="111" fillId="0" borderId="151" xfId="0" applyNumberFormat="1" applyFont="1" applyBorder="1" applyAlignment="1">
      <alignment horizontal="center" vertical="center"/>
    </xf>
    <xf numFmtId="3" fontId="111" fillId="0" borderId="158" xfId="0" applyNumberFormat="1" applyFont="1" applyBorder="1" applyAlignment="1">
      <alignment horizontal="center" vertical="center"/>
    </xf>
    <xf numFmtId="3" fontId="111" fillId="0" borderId="159" xfId="0" applyNumberFormat="1" applyFont="1" applyBorder="1" applyAlignment="1">
      <alignment horizontal="center" vertical="center"/>
    </xf>
    <xf numFmtId="3" fontId="111" fillId="0" borderId="154" xfId="0" applyNumberFormat="1" applyFont="1" applyBorder="1" applyAlignment="1">
      <alignment horizontal="center" vertical="center"/>
    </xf>
    <xf numFmtId="42" fontId="114" fillId="0" borderId="160" xfId="0" applyNumberFormat="1" applyFont="1" applyBorder="1"/>
    <xf numFmtId="164" fontId="106" fillId="0" borderId="0" xfId="0" applyNumberFormat="1" applyFont="1"/>
    <xf numFmtId="164" fontId="114" fillId="0" borderId="0" xfId="1" applyNumberFormat="1" applyFont="1"/>
    <xf numFmtId="0" fontId="112" fillId="36" borderId="160" xfId="0" applyFont="1" applyFill="1" applyBorder="1" applyAlignment="1">
      <alignment horizontal="center"/>
    </xf>
    <xf numFmtId="42" fontId="112" fillId="0" borderId="160" xfId="0" applyNumberFormat="1" applyFont="1" applyBorder="1" applyAlignment="1">
      <alignment horizontal="right" vertical="center"/>
    </xf>
    <xf numFmtId="9" fontId="112" fillId="0" borderId="160" xfId="1" applyFont="1" applyBorder="1"/>
    <xf numFmtId="0" fontId="114" fillId="36" borderId="160" xfId="0" applyFont="1" applyFill="1" applyBorder="1"/>
    <xf numFmtId="165" fontId="114" fillId="0" borderId="160" xfId="0" applyNumberFormat="1" applyFont="1" applyBorder="1" applyAlignment="1">
      <alignment vertical="top" wrapText="1"/>
    </xf>
    <xf numFmtId="9" fontId="114" fillId="0" borderId="160" xfId="1" applyFont="1" applyBorder="1" applyAlignment="1">
      <alignment horizontal="center"/>
    </xf>
    <xf numFmtId="0" fontId="112" fillId="39" borderId="160" xfId="0" applyFont="1" applyFill="1" applyBorder="1" applyAlignment="1">
      <alignment horizontal="center"/>
    </xf>
    <xf numFmtId="0" fontId="112" fillId="40" borderId="160" xfId="0" applyFont="1" applyFill="1" applyBorder="1" applyAlignment="1">
      <alignment horizontal="center"/>
    </xf>
    <xf numFmtId="0" fontId="112" fillId="39" borderId="160" xfId="0" applyFont="1" applyFill="1" applyBorder="1" applyAlignment="1">
      <alignment horizontal="center" vertical="center" wrapText="1"/>
    </xf>
    <xf numFmtId="43" fontId="112" fillId="39" borderId="160" xfId="4" applyFont="1" applyFill="1" applyBorder="1" applyAlignment="1">
      <alignment horizontal="center" vertical="center" wrapText="1"/>
    </xf>
    <xf numFmtId="164" fontId="112" fillId="0" borderId="160" xfId="4" applyNumberFormat="1" applyFont="1" applyBorder="1"/>
    <xf numFmtId="43" fontId="112" fillId="0" borderId="160" xfId="4" applyFont="1" applyBorder="1"/>
    <xf numFmtId="42" fontId="112" fillId="0" borderId="160" xfId="2" applyNumberFormat="1" applyFont="1" applyBorder="1"/>
    <xf numFmtId="0" fontId="112" fillId="0" borderId="160" xfId="0" applyFont="1" applyBorder="1"/>
    <xf numFmtId="165" fontId="112" fillId="0" borderId="160" xfId="2" applyNumberFormat="1" applyFont="1" applyBorder="1"/>
    <xf numFmtId="0" fontId="114" fillId="39" borderId="160" xfId="0" applyFont="1" applyFill="1" applyBorder="1"/>
    <xf numFmtId="164" fontId="114" fillId="39" borderId="160" xfId="4" applyNumberFormat="1" applyFont="1" applyFill="1" applyBorder="1"/>
    <xf numFmtId="165" fontId="114" fillId="39" borderId="160" xfId="2" applyNumberFormat="1" applyFont="1" applyFill="1" applyBorder="1"/>
    <xf numFmtId="0" fontId="114" fillId="0" borderId="160" xfId="0" applyFont="1" applyBorder="1"/>
    <xf numFmtId="164" fontId="114" fillId="0" borderId="160" xfId="0" applyNumberFormat="1" applyFont="1" applyBorder="1"/>
    <xf numFmtId="165" fontId="114" fillId="35" borderId="160" xfId="2" applyNumberFormat="1" applyFont="1" applyFill="1" applyBorder="1"/>
    <xf numFmtId="164" fontId="114" fillId="40" borderId="160" xfId="0" applyNumberFormat="1" applyFont="1" applyFill="1" applyBorder="1"/>
    <xf numFmtId="164" fontId="114" fillId="0" borderId="160" xfId="4" applyNumberFormat="1" applyFont="1" applyBorder="1"/>
    <xf numFmtId="43" fontId="114" fillId="0" borderId="160" xfId="4" applyFont="1" applyBorder="1"/>
    <xf numFmtId="164" fontId="114" fillId="40" borderId="160" xfId="4" applyNumberFormat="1" applyFont="1" applyFill="1" applyBorder="1"/>
    <xf numFmtId="0" fontId="114" fillId="0" borderId="160" xfId="0" applyFont="1" applyBorder="1" applyAlignment="1">
      <alignment horizontal="left" vertical="center" wrapText="1"/>
    </xf>
    <xf numFmtId="3" fontId="114" fillId="0" borderId="160" xfId="0" applyNumberFormat="1" applyFont="1" applyBorder="1" applyAlignment="1">
      <alignment horizontal="center" vertical="center"/>
    </xf>
    <xf numFmtId="0" fontId="114" fillId="0" borderId="160" xfId="0" applyFont="1" applyBorder="1" applyAlignment="1">
      <alignment horizontal="center"/>
    </xf>
    <xf numFmtId="17" fontId="114" fillId="0" borderId="160" xfId="31330" applyNumberFormat="1" applyFont="1" applyBorder="1" applyAlignment="1">
      <alignment horizontal="right"/>
    </xf>
    <xf numFmtId="165" fontId="114" fillId="0" borderId="160" xfId="31331" applyNumberFormat="1" applyFont="1" applyBorder="1"/>
    <xf numFmtId="42" fontId="114" fillId="0" borderId="160" xfId="0" applyNumberFormat="1" applyFont="1" applyBorder="1" applyAlignment="1">
      <alignment horizontal="right" vertical="center"/>
    </xf>
    <xf numFmtId="9" fontId="114" fillId="0" borderId="160" xfId="0" applyNumberFormat="1" applyFont="1" applyBorder="1"/>
    <xf numFmtId="0" fontId="112" fillId="36" borderId="160" xfId="0" applyFont="1" applyFill="1" applyBorder="1" applyAlignment="1">
      <alignment horizontal="center" vertical="center" wrapText="1"/>
    </xf>
    <xf numFmtId="42" fontId="112" fillId="0" borderId="160" xfId="0" applyNumberFormat="1" applyFont="1" applyBorder="1"/>
    <xf numFmtId="0" fontId="111" fillId="36" borderId="160" xfId="0" applyFont="1" applyFill="1" applyBorder="1" applyAlignment="1">
      <alignment horizontal="center" vertical="center" wrapText="1"/>
    </xf>
    <xf numFmtId="3" fontId="128" fillId="0" borderId="160" xfId="0" applyNumberFormat="1" applyFont="1" applyBorder="1" applyAlignment="1">
      <alignment horizontal="center" vertical="center"/>
    </xf>
    <xf numFmtId="3" fontId="128" fillId="35" borderId="160" xfId="31304" applyNumberFormat="1" applyFont="1" applyFill="1" applyBorder="1" applyAlignment="1">
      <alignment horizontal="center" vertical="center"/>
    </xf>
    <xf numFmtId="3" fontId="128" fillId="0" borderId="160" xfId="31304" applyNumberFormat="1" applyFont="1" applyBorder="1" applyAlignment="1">
      <alignment horizontal="center" vertical="center"/>
    </xf>
    <xf numFmtId="3" fontId="112" fillId="0" borderId="160" xfId="0" applyNumberFormat="1" applyFont="1" applyBorder="1" applyAlignment="1">
      <alignment vertical="center"/>
    </xf>
    <xf numFmtId="9" fontId="112" fillId="0" borderId="160" xfId="0" applyNumberFormat="1" applyFont="1" applyBorder="1" applyAlignment="1">
      <alignment vertical="center"/>
    </xf>
    <xf numFmtId="3" fontId="131" fillId="0" borderId="133" xfId="0" applyNumberFormat="1" applyFont="1" applyBorder="1" applyAlignment="1">
      <alignment horizontal="right" wrapText="1"/>
    </xf>
    <xf numFmtId="43" fontId="0" fillId="0" borderId="0" xfId="4" applyFont="1"/>
    <xf numFmtId="164" fontId="114" fillId="0" borderId="138" xfId="4" applyNumberFormat="1" applyFont="1" applyBorder="1" applyAlignment="1">
      <alignment horizontal="right"/>
    </xf>
    <xf numFmtId="3" fontId="128" fillId="0" borderId="161" xfId="0" applyNumberFormat="1" applyFont="1" applyBorder="1" applyAlignment="1">
      <alignment horizontal="center" vertical="center" wrapText="1"/>
    </xf>
    <xf numFmtId="6" fontId="128" fillId="0" borderId="0" xfId="0" applyNumberFormat="1" applyFont="1"/>
    <xf numFmtId="9" fontId="114" fillId="0" borderId="160" xfId="1" applyFont="1" applyBorder="1" applyAlignment="1">
      <alignment horizontal="right"/>
    </xf>
    <xf numFmtId="0" fontId="112" fillId="35" borderId="27" xfId="0" applyFont="1" applyFill="1" applyBorder="1"/>
    <xf numFmtId="0" fontId="112" fillId="35" borderId="28" xfId="0" applyFont="1" applyFill="1" applyBorder="1"/>
    <xf numFmtId="0" fontId="112" fillId="35" borderId="88" xfId="0" applyFont="1" applyFill="1" applyBorder="1"/>
    <xf numFmtId="9" fontId="112" fillId="0" borderId="0" xfId="1" applyFont="1" applyBorder="1"/>
    <xf numFmtId="6" fontId="114" fillId="0" borderId="0" xfId="0" applyNumberFormat="1" applyFont="1"/>
    <xf numFmtId="0" fontId="114" fillId="35" borderId="49" xfId="0" applyFont="1" applyFill="1" applyBorder="1"/>
    <xf numFmtId="165" fontId="114" fillId="35" borderId="27" xfId="2" applyNumberFormat="1" applyFont="1" applyFill="1" applyBorder="1" applyAlignment="1">
      <alignment vertical="center" wrapText="1"/>
    </xf>
    <xf numFmtId="164" fontId="1" fillId="0" borderId="162" xfId="4" applyNumberFormat="1" applyFont="1" applyBorder="1"/>
    <xf numFmtId="0" fontId="1" fillId="0" borderId="162" xfId="0" applyFont="1" applyBorder="1"/>
    <xf numFmtId="164" fontId="1" fillId="0" borderId="163" xfId="4" applyNumberFormat="1" applyFont="1" applyBorder="1"/>
    <xf numFmtId="0" fontId="107" fillId="0" borderId="0" xfId="31352"/>
    <xf numFmtId="0" fontId="0" fillId="0" borderId="0" xfId="0" applyAlignment="1">
      <alignment horizontal="left" vertical="center"/>
    </xf>
    <xf numFmtId="164" fontId="131" fillId="0" borderId="31" xfId="4" applyNumberFormat="1" applyFont="1" applyBorder="1" applyAlignment="1">
      <alignment horizontal="right"/>
    </xf>
    <xf numFmtId="165" fontId="131" fillId="0" borderId="31" xfId="2" applyNumberFormat="1" applyFont="1" applyBorder="1" applyAlignment="1">
      <alignment horizontal="right"/>
    </xf>
    <xf numFmtId="164" fontId="134" fillId="42" borderId="27" xfId="4" applyNumberFormat="1" applyFont="1" applyFill="1" applyBorder="1" applyAlignment="1">
      <alignment horizontal="right" wrapText="1"/>
    </xf>
    <xf numFmtId="9" fontId="111" fillId="0" borderId="158" xfId="1" applyFont="1" applyBorder="1" applyAlignment="1">
      <alignment horizontal="center" vertical="center"/>
    </xf>
    <xf numFmtId="0" fontId="114" fillId="0" borderId="0" xfId="0" applyFont="1" applyAlignment="1">
      <alignment horizontal="left" wrapText="1"/>
    </xf>
    <xf numFmtId="0" fontId="114" fillId="0" borderId="0" xfId="0" quotePrefix="1" applyFont="1" applyAlignment="1">
      <alignment horizontal="left" wrapText="1"/>
    </xf>
    <xf numFmtId="0" fontId="111" fillId="0" borderId="0" xfId="0" applyFont="1" applyAlignment="1">
      <alignment horizontal="center"/>
    </xf>
    <xf numFmtId="0" fontId="114" fillId="0" borderId="0" xfId="0" applyFont="1" applyAlignment="1">
      <alignment horizontal="center"/>
    </xf>
    <xf numFmtId="49" fontId="111" fillId="0" borderId="0" xfId="0" quotePrefix="1" applyNumberFormat="1" applyFont="1" applyAlignment="1">
      <alignment horizontal="center"/>
    </xf>
    <xf numFmtId="49" fontId="114" fillId="0" borderId="0" xfId="0" applyNumberFormat="1" applyFont="1" applyAlignment="1">
      <alignment horizontal="center"/>
    </xf>
    <xf numFmtId="0" fontId="112" fillId="36" borderId="77" xfId="0" quotePrefix="1" applyFont="1" applyFill="1" applyBorder="1" applyAlignment="1">
      <alignment horizontal="center"/>
    </xf>
    <xf numFmtId="0" fontId="112" fillId="36" borderId="78" xfId="0" applyFont="1" applyFill="1" applyBorder="1" applyAlignment="1">
      <alignment horizontal="center"/>
    </xf>
    <xf numFmtId="0" fontId="112" fillId="36" borderId="79" xfId="0" applyFont="1" applyFill="1" applyBorder="1" applyAlignment="1">
      <alignment horizontal="center"/>
    </xf>
    <xf numFmtId="0" fontId="112" fillId="36" borderId="77" xfId="0" applyFont="1" applyFill="1" applyBorder="1" applyAlignment="1">
      <alignment horizontal="center"/>
    </xf>
    <xf numFmtId="0" fontId="118" fillId="0" borderId="0" xfId="0" applyFont="1" applyAlignment="1">
      <alignment horizontal="left" wrapText="1"/>
    </xf>
    <xf numFmtId="0" fontId="112" fillId="36" borderId="78" xfId="0" quotePrefix="1" applyFont="1" applyFill="1" applyBorder="1" applyAlignment="1">
      <alignment horizontal="center"/>
    </xf>
    <xf numFmtId="0" fontId="112" fillId="0" borderId="38" xfId="0" applyFont="1" applyBorder="1" applyAlignment="1">
      <alignment horizontal="center"/>
    </xf>
    <xf numFmtId="0" fontId="112" fillId="0" borderId="0" xfId="0" applyFont="1" applyAlignment="1">
      <alignment horizontal="center"/>
    </xf>
    <xf numFmtId="0" fontId="112" fillId="0" borderId="44" xfId="0" applyFont="1" applyBorder="1" applyAlignment="1">
      <alignment horizontal="center"/>
    </xf>
    <xf numFmtId="0" fontId="112" fillId="0" borderId="54" xfId="0" applyFont="1" applyBorder="1" applyAlignment="1">
      <alignment horizontal="center"/>
    </xf>
    <xf numFmtId="0" fontId="112" fillId="0" borderId="98" xfId="0" applyFont="1" applyBorder="1" applyAlignment="1">
      <alignment horizontal="center"/>
    </xf>
    <xf numFmtId="0" fontId="112" fillId="0" borderId="55" xfId="0" applyFont="1" applyBorder="1" applyAlignment="1">
      <alignment horizontal="center"/>
    </xf>
    <xf numFmtId="0" fontId="112" fillId="0" borderId="0" xfId="0" quotePrefix="1" applyFont="1" applyAlignment="1">
      <alignment horizontal="left" wrapText="1"/>
    </xf>
    <xf numFmtId="0" fontId="112" fillId="0" borderId="0" xfId="0" applyFont="1" applyAlignment="1">
      <alignment horizontal="center" vertical="center" wrapText="1"/>
    </xf>
    <xf numFmtId="0" fontId="111" fillId="36" borderId="140" xfId="0" applyFont="1" applyFill="1" applyBorder="1" applyAlignment="1">
      <alignment horizontal="center"/>
    </xf>
    <xf numFmtId="0" fontId="111" fillId="36" borderId="142" xfId="0" applyFont="1" applyFill="1" applyBorder="1" applyAlignment="1">
      <alignment horizontal="center"/>
    </xf>
    <xf numFmtId="0" fontId="111" fillId="36" borderId="139" xfId="0" applyFont="1" applyFill="1" applyBorder="1" applyAlignment="1">
      <alignment horizontal="center"/>
    </xf>
    <xf numFmtId="0" fontId="112" fillId="36" borderId="56" xfId="0" applyFont="1" applyFill="1" applyBorder="1" applyAlignment="1">
      <alignment horizontal="center"/>
    </xf>
    <xf numFmtId="0" fontId="112" fillId="36" borderId="53" xfId="0" applyFont="1" applyFill="1" applyBorder="1" applyAlignment="1">
      <alignment horizontal="center"/>
    </xf>
    <xf numFmtId="0" fontId="112" fillId="39" borderId="86" xfId="0" quotePrefix="1" applyFont="1" applyFill="1" applyBorder="1" applyAlignment="1">
      <alignment horizontal="center" vertical="center"/>
    </xf>
    <xf numFmtId="0" fontId="112" fillId="39" borderId="87" xfId="0" quotePrefix="1" applyFont="1" applyFill="1" applyBorder="1" applyAlignment="1">
      <alignment horizontal="center" vertical="center"/>
    </xf>
    <xf numFmtId="0" fontId="112" fillId="39" borderId="88" xfId="0" quotePrefix="1" applyFont="1" applyFill="1" applyBorder="1" applyAlignment="1">
      <alignment horizontal="center" vertical="center"/>
    </xf>
    <xf numFmtId="0" fontId="114" fillId="0" borderId="0" xfId="0" applyFont="1"/>
    <xf numFmtId="0" fontId="114" fillId="0" borderId="0" xfId="0" applyFont="1" applyAlignment="1">
      <alignment wrapText="1"/>
    </xf>
    <xf numFmtId="0" fontId="114" fillId="35" borderId="0" xfId="0" applyFont="1" applyFill="1" applyAlignment="1">
      <alignment horizontal="left" vertical="center" wrapText="1"/>
    </xf>
    <xf numFmtId="0" fontId="111" fillId="36" borderId="78" xfId="0" applyFont="1" applyFill="1" applyBorder="1" applyAlignment="1">
      <alignment horizontal="center" wrapText="1"/>
    </xf>
    <xf numFmtId="0" fontId="111" fillId="36" borderId="79" xfId="0" applyFont="1" applyFill="1" applyBorder="1" applyAlignment="1">
      <alignment horizontal="center" wrapText="1"/>
    </xf>
    <xf numFmtId="0" fontId="112" fillId="36" borderId="26" xfId="0" applyFont="1" applyFill="1" applyBorder="1" applyAlignment="1">
      <alignment horizontal="center"/>
    </xf>
    <xf numFmtId="0" fontId="112" fillId="36" borderId="42" xfId="0" applyFont="1" applyFill="1" applyBorder="1" applyAlignment="1">
      <alignment horizontal="center"/>
    </xf>
    <xf numFmtId="0" fontId="114" fillId="0" borderId="0" xfId="0" applyFont="1" applyAlignment="1">
      <alignment horizontal="left"/>
    </xf>
    <xf numFmtId="0" fontId="112" fillId="40" borderId="86" xfId="0" quotePrefix="1" applyFont="1" applyFill="1" applyBorder="1" applyAlignment="1">
      <alignment horizontal="center" vertical="center"/>
    </xf>
    <xf numFmtId="0" fontId="112" fillId="40" borderId="87" xfId="0" quotePrefix="1" applyFont="1" applyFill="1" applyBorder="1" applyAlignment="1">
      <alignment horizontal="center" vertical="center"/>
    </xf>
    <xf numFmtId="0" fontId="112" fillId="40" borderId="88" xfId="0" quotePrefix="1" applyFont="1" applyFill="1" applyBorder="1" applyAlignment="1">
      <alignment horizontal="center" vertical="center"/>
    </xf>
    <xf numFmtId="0" fontId="131" fillId="0" borderId="0" xfId="0" applyFont="1" applyAlignment="1">
      <alignment horizontal="left" vertical="center" wrapText="1"/>
    </xf>
    <xf numFmtId="0" fontId="114" fillId="0" borderId="0" xfId="0" applyFont="1" applyAlignment="1">
      <alignment horizontal="left" vertical="top" wrapText="1"/>
    </xf>
    <xf numFmtId="0" fontId="112" fillId="39" borderId="85" xfId="0" quotePrefix="1" applyFont="1" applyFill="1" applyBorder="1" applyAlignment="1">
      <alignment horizontal="center" vertical="center"/>
    </xf>
    <xf numFmtId="0" fontId="112" fillId="39" borderId="43" xfId="0" quotePrefix="1" applyFont="1" applyFill="1" applyBorder="1" applyAlignment="1">
      <alignment horizontal="center" vertical="center"/>
    </xf>
    <xf numFmtId="0" fontId="112" fillId="39" borderId="90" xfId="0" quotePrefix="1" applyFont="1" applyFill="1" applyBorder="1" applyAlignment="1">
      <alignment horizontal="center" vertical="center"/>
    </xf>
    <xf numFmtId="0" fontId="125" fillId="0" borderId="38" xfId="0" applyFont="1" applyBorder="1" applyAlignment="1">
      <alignment horizontal="left" wrapText="1"/>
    </xf>
    <xf numFmtId="0" fontId="125" fillId="0" borderId="0" xfId="0" applyFont="1" applyAlignment="1">
      <alignment horizontal="left" wrapText="1"/>
    </xf>
    <xf numFmtId="0" fontId="112" fillId="39" borderId="89" xfId="0" applyFont="1" applyFill="1" applyBorder="1"/>
    <xf numFmtId="0" fontId="112" fillId="39" borderId="30" xfId="0" applyFont="1" applyFill="1" applyBorder="1"/>
    <xf numFmtId="0" fontId="112" fillId="39" borderId="133" xfId="0" applyFont="1" applyFill="1" applyBorder="1"/>
    <xf numFmtId="0" fontId="112" fillId="39" borderId="89" xfId="0" applyFont="1" applyFill="1" applyBorder="1" applyAlignment="1">
      <alignment horizontal="center" wrapText="1"/>
    </xf>
    <xf numFmtId="0" fontId="112" fillId="39" borderId="30" xfId="0" applyFont="1" applyFill="1" applyBorder="1" applyAlignment="1">
      <alignment horizontal="center" wrapText="1"/>
    </xf>
    <xf numFmtId="0" fontId="112" fillId="39" borderId="133" xfId="0" applyFont="1" applyFill="1" applyBorder="1" applyAlignment="1">
      <alignment horizontal="center" wrapText="1"/>
    </xf>
    <xf numFmtId="0" fontId="111" fillId="39" borderId="85" xfId="0" applyFont="1" applyFill="1" applyBorder="1" applyAlignment="1">
      <alignment horizontal="center"/>
    </xf>
    <xf numFmtId="0" fontId="111" fillId="39" borderId="43" xfId="0" applyFont="1" applyFill="1" applyBorder="1" applyAlignment="1">
      <alignment horizontal="center"/>
    </xf>
    <xf numFmtId="0" fontId="112" fillId="39" borderId="88" xfId="0" applyFont="1" applyFill="1" applyBorder="1"/>
    <xf numFmtId="0" fontId="112" fillId="39" borderId="105" xfId="0" applyFont="1" applyFill="1" applyBorder="1"/>
    <xf numFmtId="0" fontId="112" fillId="39" borderId="139" xfId="0" applyFont="1" applyFill="1" applyBorder="1"/>
    <xf numFmtId="0" fontId="111" fillId="39" borderId="56" xfId="0" applyFont="1" applyFill="1" applyBorder="1" applyAlignment="1">
      <alignment horizontal="center"/>
    </xf>
    <xf numFmtId="0" fontId="111" fillId="39" borderId="57" xfId="0" applyFont="1" applyFill="1" applyBorder="1" applyAlignment="1">
      <alignment horizontal="center"/>
    </xf>
    <xf numFmtId="0" fontId="111" fillId="39" borderId="58" xfId="0" applyFont="1" applyFill="1" applyBorder="1" applyAlignment="1">
      <alignment horizontal="center"/>
    </xf>
    <xf numFmtId="0" fontId="112" fillId="39" borderId="77" xfId="0" applyFont="1" applyFill="1" applyBorder="1" applyAlignment="1">
      <alignment horizontal="center"/>
    </xf>
    <xf numFmtId="0" fontId="112" fillId="39" borderId="78" xfId="0" applyFont="1" applyFill="1" applyBorder="1" applyAlignment="1">
      <alignment horizontal="center"/>
    </xf>
    <xf numFmtId="0" fontId="112" fillId="39" borderId="60" xfId="0" applyFont="1" applyFill="1" applyBorder="1" applyAlignment="1">
      <alignment horizontal="center"/>
    </xf>
    <xf numFmtId="0" fontId="112" fillId="39" borderId="36" xfId="0" applyFont="1" applyFill="1" applyBorder="1" applyAlignment="1">
      <alignment horizontal="center"/>
    </xf>
    <xf numFmtId="0" fontId="112" fillId="39" borderId="29" xfId="0" applyFont="1" applyFill="1" applyBorder="1" applyAlignment="1">
      <alignment horizontal="center"/>
    </xf>
    <xf numFmtId="0" fontId="112" fillId="39" borderId="37" xfId="0" applyFont="1" applyFill="1" applyBorder="1" applyAlignment="1">
      <alignment horizontal="center"/>
    </xf>
    <xf numFmtId="0" fontId="111" fillId="39" borderId="90" xfId="0" applyFont="1" applyFill="1" applyBorder="1" applyAlignment="1">
      <alignment horizontal="center"/>
    </xf>
    <xf numFmtId="0" fontId="112" fillId="39" borderId="86" xfId="0" applyFont="1" applyFill="1" applyBorder="1" applyAlignment="1">
      <alignment horizontal="center"/>
    </xf>
    <xf numFmtId="0" fontId="112" fillId="39" borderId="87" xfId="0" applyFont="1" applyFill="1" applyBorder="1" applyAlignment="1">
      <alignment horizontal="center"/>
    </xf>
    <xf numFmtId="0" fontId="112" fillId="39" borderId="88" xfId="0" applyFont="1" applyFill="1" applyBorder="1" applyAlignment="1">
      <alignment horizontal="center"/>
    </xf>
    <xf numFmtId="0" fontId="118" fillId="0" borderId="0" xfId="0" applyFont="1" applyAlignment="1">
      <alignment vertical="top" wrapText="1"/>
    </xf>
    <xf numFmtId="0" fontId="114" fillId="0" borderId="0" xfId="0" applyFont="1" applyAlignment="1">
      <alignment vertical="top" wrapText="1"/>
    </xf>
    <xf numFmtId="0" fontId="118" fillId="0" borderId="33" xfId="0" applyFont="1" applyBorder="1" applyAlignment="1">
      <alignment horizontal="left" wrapText="1"/>
    </xf>
    <xf numFmtId="49" fontId="111" fillId="0" borderId="0" xfId="0" applyNumberFormat="1" applyFont="1" applyAlignment="1">
      <alignment horizontal="center"/>
    </xf>
    <xf numFmtId="0" fontId="43" fillId="0" borderId="0" xfId="0" applyFont="1" applyAlignment="1">
      <alignment horizontal="center"/>
    </xf>
    <xf numFmtId="0" fontId="112" fillId="42" borderId="8" xfId="0" applyFont="1" applyFill="1" applyBorder="1" applyAlignment="1">
      <alignment wrapText="1"/>
    </xf>
    <xf numFmtId="0" fontId="112" fillId="42" borderId="8" xfId="0" applyFont="1" applyFill="1" applyBorder="1" applyAlignment="1">
      <alignment horizontal="center"/>
    </xf>
    <xf numFmtId="0" fontId="118" fillId="44" borderId="0" xfId="0" applyFont="1" applyFill="1" applyAlignment="1">
      <alignment horizontal="left" vertical="center" wrapText="1"/>
    </xf>
    <xf numFmtId="0" fontId="143" fillId="0" borderId="32" xfId="0" applyFont="1" applyBorder="1" applyAlignment="1">
      <alignment horizontal="center" vertical="center"/>
    </xf>
    <xf numFmtId="0" fontId="143" fillId="0" borderId="33" xfId="0" applyFont="1" applyBorder="1" applyAlignment="1">
      <alignment horizontal="center" vertical="center"/>
    </xf>
    <xf numFmtId="0" fontId="143" fillId="0" borderId="34" xfId="0" applyFont="1" applyBorder="1" applyAlignment="1">
      <alignment horizontal="center" vertical="center"/>
    </xf>
    <xf numFmtId="0" fontId="143" fillId="0" borderId="40" xfId="0" applyFont="1" applyBorder="1" applyAlignment="1">
      <alignment horizontal="center" vertical="center"/>
    </xf>
    <xf numFmtId="0" fontId="143" fillId="0" borderId="0" xfId="0" applyFont="1" applyAlignment="1">
      <alignment horizontal="center" vertical="center"/>
    </xf>
    <xf numFmtId="0" fontId="143" fillId="0" borderId="52" xfId="0" applyFont="1" applyBorder="1" applyAlignment="1">
      <alignment horizontal="center" vertical="center"/>
    </xf>
    <xf numFmtId="0" fontId="143" fillId="0" borderId="39" xfId="0" applyFont="1" applyBorder="1" applyAlignment="1">
      <alignment horizontal="center" vertical="center"/>
    </xf>
    <xf numFmtId="0" fontId="143" fillId="0" borderId="28" xfId="0" applyFont="1" applyBorder="1" applyAlignment="1">
      <alignment horizontal="center" vertical="center"/>
    </xf>
    <xf numFmtId="0" fontId="143" fillId="0" borderId="36" xfId="0" applyFont="1" applyBorder="1" applyAlignment="1">
      <alignment horizontal="center" vertical="center"/>
    </xf>
    <xf numFmtId="0" fontId="112" fillId="36" borderId="59" xfId="0" applyFont="1" applyFill="1" applyBorder="1" applyAlignment="1">
      <alignment horizontal="center"/>
    </xf>
    <xf numFmtId="0" fontId="112" fillId="36" borderId="95" xfId="0" applyFont="1" applyFill="1" applyBorder="1" applyAlignment="1">
      <alignment horizontal="center"/>
    </xf>
    <xf numFmtId="0" fontId="112" fillId="36" borderId="121" xfId="0" applyFont="1" applyFill="1" applyBorder="1" applyAlignment="1">
      <alignment horizontal="center"/>
    </xf>
    <xf numFmtId="0" fontId="112" fillId="36" borderId="122" xfId="0" applyFont="1" applyFill="1" applyBorder="1" applyAlignment="1">
      <alignment horizontal="center"/>
    </xf>
    <xf numFmtId="0" fontId="111" fillId="0" borderId="0" xfId="0" applyFont="1" applyAlignment="1">
      <alignment horizontal="center" wrapText="1"/>
    </xf>
    <xf numFmtId="0" fontId="112" fillId="40" borderId="54" xfId="0" applyFont="1" applyFill="1" applyBorder="1" applyAlignment="1">
      <alignment horizontal="center"/>
    </xf>
    <xf numFmtId="0" fontId="112" fillId="40" borderId="55" xfId="0" applyFont="1" applyFill="1" applyBorder="1" applyAlignment="1">
      <alignment horizontal="center"/>
    </xf>
    <xf numFmtId="49" fontId="80" fillId="0" borderId="0" xfId="0" applyNumberFormat="1" applyFont="1" applyAlignment="1">
      <alignment horizontal="left"/>
    </xf>
    <xf numFmtId="0" fontId="112" fillId="40" borderId="54" xfId="0" applyFont="1" applyFill="1" applyBorder="1" applyAlignment="1">
      <alignment horizontal="center" wrapText="1"/>
    </xf>
    <xf numFmtId="0" fontId="112" fillId="40" borderId="55" xfId="0" applyFont="1" applyFill="1" applyBorder="1" applyAlignment="1">
      <alignment horizontal="center" wrapText="1"/>
    </xf>
    <xf numFmtId="0" fontId="131" fillId="0" borderId="43" xfId="0" applyFont="1" applyBorder="1" applyAlignment="1">
      <alignment horizontal="left" wrapText="1"/>
    </xf>
    <xf numFmtId="3" fontId="112" fillId="36" borderId="144" xfId="4" applyNumberFormat="1" applyFont="1" applyFill="1" applyBorder="1" applyAlignment="1">
      <alignment horizontal="center"/>
    </xf>
    <xf numFmtId="3" fontId="112" fillId="36" borderId="142" xfId="4" applyNumberFormat="1" applyFont="1" applyFill="1" applyBorder="1" applyAlignment="1">
      <alignment horizontal="center"/>
    </xf>
    <xf numFmtId="3" fontId="112" fillId="36" borderId="143" xfId="4" applyNumberFormat="1" applyFont="1" applyFill="1" applyBorder="1" applyAlignment="1">
      <alignment horizontal="center"/>
    </xf>
    <xf numFmtId="0" fontId="112" fillId="36" borderId="149" xfId="0" applyFont="1" applyFill="1" applyBorder="1" applyAlignment="1">
      <alignment horizontal="center"/>
    </xf>
    <xf numFmtId="0" fontId="112" fillId="36" borderId="151" xfId="0" applyFont="1" applyFill="1" applyBorder="1" applyAlignment="1">
      <alignment horizontal="center"/>
    </xf>
    <xf numFmtId="0" fontId="111" fillId="0" borderId="52" xfId="0" applyFont="1" applyBorder="1" applyAlignment="1">
      <alignment horizontal="center" wrapText="1"/>
    </xf>
    <xf numFmtId="0" fontId="111" fillId="0" borderId="106" xfId="0" applyFont="1" applyBorder="1" applyAlignment="1">
      <alignment horizontal="center" wrapText="1"/>
    </xf>
    <xf numFmtId="0" fontId="111" fillId="0" borderId="40" xfId="0" applyFont="1" applyBorder="1" applyAlignment="1">
      <alignment horizontal="center" wrapText="1"/>
    </xf>
    <xf numFmtId="0" fontId="111" fillId="0" borderId="52" xfId="0" applyFont="1" applyBorder="1" applyAlignment="1">
      <alignment horizontal="center"/>
    </xf>
    <xf numFmtId="0" fontId="128" fillId="0" borderId="106" xfId="0" applyFont="1" applyBorder="1" applyAlignment="1">
      <alignment horizontal="center"/>
    </xf>
    <xf numFmtId="0" fontId="128" fillId="0" borderId="40" xfId="0" applyFont="1" applyBorder="1" applyAlignment="1">
      <alignment horizontal="center"/>
    </xf>
    <xf numFmtId="49" fontId="112" fillId="36" borderId="86" xfId="0" applyNumberFormat="1" applyFont="1" applyFill="1" applyBorder="1" applyAlignment="1">
      <alignment horizontal="center"/>
    </xf>
    <xf numFmtId="49" fontId="112" fillId="36" borderId="87" xfId="0" applyNumberFormat="1" applyFont="1" applyFill="1" applyBorder="1" applyAlignment="1">
      <alignment horizontal="center"/>
    </xf>
    <xf numFmtId="49" fontId="112" fillId="36" borderId="88" xfId="0" applyNumberFormat="1" applyFont="1" applyFill="1" applyBorder="1" applyAlignment="1">
      <alignment horizontal="center"/>
    </xf>
    <xf numFmtId="3" fontId="112" fillId="36" borderId="156" xfId="4" applyNumberFormat="1" applyFont="1" applyFill="1" applyBorder="1" applyAlignment="1">
      <alignment horizontal="center"/>
    </xf>
    <xf numFmtId="3" fontId="112" fillId="36" borderId="45" xfId="4" applyNumberFormat="1" applyFont="1" applyFill="1" applyBorder="1" applyAlignment="1">
      <alignment horizontal="center"/>
    </xf>
    <xf numFmtId="3" fontId="112" fillId="36" borderId="62" xfId="4" applyNumberFormat="1" applyFont="1" applyFill="1" applyBorder="1" applyAlignment="1">
      <alignment horizontal="center"/>
    </xf>
    <xf numFmtId="49" fontId="112" fillId="40" borderId="86" xfId="0" applyNumberFormat="1" applyFont="1" applyFill="1" applyBorder="1" applyAlignment="1">
      <alignment horizontal="center"/>
    </xf>
    <xf numFmtId="49" fontId="112" fillId="40" borderId="87" xfId="0" applyNumberFormat="1" applyFont="1" applyFill="1" applyBorder="1" applyAlignment="1">
      <alignment horizontal="center"/>
    </xf>
    <xf numFmtId="49" fontId="112" fillId="40" borderId="88" xfId="0" applyNumberFormat="1" applyFont="1" applyFill="1" applyBorder="1" applyAlignment="1">
      <alignment horizontal="center"/>
    </xf>
    <xf numFmtId="49" fontId="112" fillId="40" borderId="46" xfId="0" applyNumberFormat="1" applyFont="1" applyFill="1" applyBorder="1" applyAlignment="1">
      <alignment horizontal="center"/>
    </xf>
    <xf numFmtId="49" fontId="112" fillId="40" borderId="5" xfId="0" applyNumberFormat="1" applyFont="1" applyFill="1" applyBorder="1" applyAlignment="1">
      <alignment horizontal="center"/>
    </xf>
    <xf numFmtId="49" fontId="112" fillId="40" borderId="35" xfId="0" applyNumberFormat="1" applyFont="1" applyFill="1" applyBorder="1" applyAlignment="1">
      <alignment horizontal="center"/>
    </xf>
    <xf numFmtId="0" fontId="112" fillId="36" borderId="106" xfId="0" applyFont="1" applyFill="1" applyBorder="1" applyAlignment="1">
      <alignment horizontal="center"/>
    </xf>
    <xf numFmtId="0" fontId="114" fillId="36" borderId="106" xfId="0" applyFont="1" applyFill="1" applyBorder="1" applyAlignment="1">
      <alignment horizontal="center"/>
    </xf>
    <xf numFmtId="0" fontId="114" fillId="36" borderId="29" xfId="0" applyFont="1" applyFill="1" applyBorder="1" applyAlignment="1">
      <alignment horizontal="center"/>
    </xf>
    <xf numFmtId="0" fontId="112" fillId="36" borderId="29" xfId="0" applyFont="1" applyFill="1" applyBorder="1" applyAlignment="1">
      <alignment horizontal="center"/>
    </xf>
    <xf numFmtId="0" fontId="112" fillId="36" borderId="29" xfId="0" applyFont="1" applyFill="1" applyBorder="1"/>
    <xf numFmtId="0" fontId="112" fillId="36" borderId="8" xfId="0" applyFont="1" applyFill="1" applyBorder="1" applyAlignment="1">
      <alignment horizontal="center"/>
    </xf>
    <xf numFmtId="0" fontId="112" fillId="36" borderId="8" xfId="0" applyFont="1" applyFill="1" applyBorder="1" applyAlignment="1">
      <alignment horizontal="center" wrapText="1"/>
    </xf>
    <xf numFmtId="0" fontId="112" fillId="36" borderId="46" xfId="0" applyFont="1" applyFill="1" applyBorder="1" applyAlignment="1">
      <alignment horizontal="center" wrapText="1"/>
    </xf>
    <xf numFmtId="0" fontId="112" fillId="36" borderId="5" xfId="0" applyFont="1" applyFill="1" applyBorder="1" applyAlignment="1">
      <alignment horizontal="center" wrapText="1"/>
    </xf>
    <xf numFmtId="0" fontId="112" fillId="36" borderId="35" xfId="0" applyFont="1" applyFill="1" applyBorder="1" applyAlignment="1">
      <alignment horizontal="center" wrapText="1"/>
    </xf>
    <xf numFmtId="0" fontId="112" fillId="36" borderId="26" xfId="0" applyFont="1" applyFill="1" applyBorder="1" applyAlignment="1">
      <alignment horizontal="center" wrapText="1"/>
    </xf>
    <xf numFmtId="0" fontId="112" fillId="36" borderId="106" xfId="0" applyFont="1" applyFill="1" applyBorder="1" applyAlignment="1">
      <alignment horizontal="center" wrapText="1"/>
    </xf>
    <xf numFmtId="0" fontId="112" fillId="36" borderId="29" xfId="0" applyFont="1" applyFill="1" applyBorder="1" applyAlignment="1">
      <alignment horizontal="center" wrapText="1"/>
    </xf>
    <xf numFmtId="49" fontId="112" fillId="36" borderId="46" xfId="0" applyNumberFormat="1" applyFont="1" applyFill="1" applyBorder="1" applyAlignment="1">
      <alignment horizontal="center"/>
    </xf>
    <xf numFmtId="49" fontId="112" fillId="36" borderId="5" xfId="0" applyNumberFormat="1" applyFont="1" applyFill="1" applyBorder="1" applyAlignment="1">
      <alignment horizontal="center"/>
    </xf>
    <xf numFmtId="49" fontId="112" fillId="36" borderId="35" xfId="0" applyNumberFormat="1" applyFont="1" applyFill="1" applyBorder="1" applyAlignment="1">
      <alignment horizontal="center"/>
    </xf>
    <xf numFmtId="0" fontId="112" fillId="36" borderId="40" xfId="0" applyFont="1" applyFill="1" applyBorder="1" applyAlignment="1">
      <alignment horizontal="center"/>
    </xf>
    <xf numFmtId="0" fontId="114" fillId="36" borderId="40" xfId="0" applyFont="1" applyFill="1" applyBorder="1" applyAlignment="1">
      <alignment horizontal="center"/>
    </xf>
    <xf numFmtId="0" fontId="114" fillId="36" borderId="39" xfId="0" applyFont="1" applyFill="1" applyBorder="1" applyAlignment="1">
      <alignment horizontal="center"/>
    </xf>
    <xf numFmtId="0" fontId="114" fillId="0" borderId="0" xfId="0" applyFont="1" applyAlignment="1">
      <alignment horizontal="left" vertical="center"/>
    </xf>
    <xf numFmtId="0" fontId="112" fillId="36" borderId="59" xfId="0" quotePrefix="1" applyFont="1" applyFill="1" applyBorder="1" applyAlignment="1">
      <alignment horizontal="center"/>
    </xf>
    <xf numFmtId="0" fontId="112" fillId="36" borderId="85" xfId="0" applyFont="1" applyFill="1" applyBorder="1" applyAlignment="1">
      <alignment horizontal="center"/>
    </xf>
    <xf numFmtId="0" fontId="106" fillId="0" borderId="38" xfId="0" applyFont="1" applyBorder="1" applyAlignment="1">
      <alignment horizontal="left" wrapText="1"/>
    </xf>
    <xf numFmtId="0" fontId="106" fillId="0" borderId="0" xfId="0" applyFont="1" applyAlignment="1">
      <alignment horizontal="left" wrapText="1"/>
    </xf>
    <xf numFmtId="0" fontId="118" fillId="0" borderId="0" xfId="0" applyFont="1" applyAlignment="1">
      <alignment horizontal="left" vertical="center" wrapText="1"/>
    </xf>
    <xf numFmtId="0" fontId="114" fillId="0" borderId="0" xfId="0" applyFont="1" applyAlignment="1">
      <alignment horizontal="left" vertical="center" wrapText="1"/>
    </xf>
    <xf numFmtId="0" fontId="114" fillId="0" borderId="0" xfId="0" applyFont="1" applyAlignment="1">
      <alignment vertical="center" wrapText="1"/>
    </xf>
    <xf numFmtId="0" fontId="170" fillId="0" borderId="0" xfId="0" applyFont="1" applyAlignment="1">
      <alignment horizontal="center"/>
    </xf>
    <xf numFmtId="0" fontId="131" fillId="0" borderId="0" xfId="31327" applyFont="1" applyAlignment="1">
      <alignment horizontal="left" vertical="center" wrapText="1"/>
    </xf>
    <xf numFmtId="0" fontId="131" fillId="0" borderId="0" xfId="0" applyFont="1" applyAlignment="1">
      <alignment horizontal="left" wrapText="1"/>
    </xf>
    <xf numFmtId="0" fontId="111" fillId="0" borderId="0" xfId="0" applyFont="1" applyAlignment="1">
      <alignment horizontal="center" vertical="center" wrapText="1"/>
    </xf>
    <xf numFmtId="0" fontId="136" fillId="0" borderId="0" xfId="0" applyFont="1" applyAlignment="1">
      <alignment horizontal="center" vertical="center"/>
    </xf>
    <xf numFmtId="0" fontId="129" fillId="0" borderId="0" xfId="0" applyFont="1" applyAlignment="1">
      <alignment horizontal="left" vertical="top" wrapText="1"/>
    </xf>
    <xf numFmtId="0" fontId="114" fillId="41" borderId="0" xfId="0" applyFont="1" applyFill="1" applyAlignment="1">
      <alignment horizontal="left" vertical="center" wrapText="1"/>
    </xf>
    <xf numFmtId="0" fontId="131" fillId="0" borderId="0" xfId="31330" applyFont="1" applyAlignment="1">
      <alignment wrapText="1"/>
    </xf>
    <xf numFmtId="0" fontId="131" fillId="0" borderId="0" xfId="31330" applyFont="1" applyAlignment="1">
      <alignment horizontal="left" wrapText="1"/>
    </xf>
    <xf numFmtId="0" fontId="114" fillId="0" borderId="0" xfId="0" quotePrefix="1" applyFont="1" applyAlignment="1">
      <alignment horizontal="left" vertical="center" wrapText="1"/>
    </xf>
    <xf numFmtId="0" fontId="112" fillId="36" borderId="99" xfId="0" quotePrefix="1" applyFont="1" applyFill="1" applyBorder="1" applyAlignment="1">
      <alignment horizontal="center"/>
    </xf>
    <xf numFmtId="0" fontId="112" fillId="36" borderId="60" xfId="0" applyFont="1" applyFill="1" applyBorder="1" applyAlignment="1">
      <alignment horizontal="center"/>
    </xf>
    <xf numFmtId="0" fontId="112" fillId="36" borderId="67" xfId="0" applyFont="1" applyFill="1" applyBorder="1" applyAlignment="1">
      <alignment horizontal="center"/>
    </xf>
    <xf numFmtId="0" fontId="112" fillId="36" borderId="68" xfId="0" applyFont="1" applyFill="1" applyBorder="1" applyAlignment="1">
      <alignment horizontal="center"/>
    </xf>
    <xf numFmtId="0" fontId="112" fillId="36" borderId="99" xfId="0" applyFont="1" applyFill="1" applyBorder="1" applyAlignment="1">
      <alignment horizontal="center"/>
    </xf>
    <xf numFmtId="0" fontId="112" fillId="36" borderId="89" xfId="0" applyFont="1" applyFill="1" applyBorder="1" applyAlignment="1">
      <alignment horizontal="center" vertical="center"/>
    </xf>
    <xf numFmtId="0" fontId="112" fillId="36" borderId="30" xfId="0" applyFont="1" applyFill="1" applyBorder="1" applyAlignment="1">
      <alignment horizontal="center" vertical="center"/>
    </xf>
    <xf numFmtId="0" fontId="112" fillId="36" borderId="133" xfId="0" applyFont="1" applyFill="1" applyBorder="1" applyAlignment="1">
      <alignment horizontal="center" vertical="center"/>
    </xf>
    <xf numFmtId="0" fontId="112" fillId="36" borderId="54" xfId="0" applyFont="1" applyFill="1" applyBorder="1" applyAlignment="1">
      <alignment horizontal="center" vertical="center" wrapText="1"/>
    </xf>
    <xf numFmtId="0" fontId="112" fillId="36" borderId="98" xfId="0" applyFont="1" applyFill="1" applyBorder="1" applyAlignment="1">
      <alignment horizontal="center" vertical="center" wrapText="1"/>
    </xf>
    <xf numFmtId="0" fontId="112" fillId="36" borderId="55" xfId="0" applyFont="1" applyFill="1" applyBorder="1" applyAlignment="1">
      <alignment horizontal="center" vertical="center" wrapText="1"/>
    </xf>
    <xf numFmtId="0" fontId="112" fillId="36" borderId="56" xfId="0" applyFont="1" applyFill="1" applyBorder="1" applyAlignment="1">
      <alignment horizontal="center" vertical="center" wrapText="1"/>
    </xf>
    <xf numFmtId="0" fontId="112" fillId="36" borderId="57" xfId="0" applyFont="1" applyFill="1" applyBorder="1" applyAlignment="1">
      <alignment horizontal="center" vertical="center" wrapText="1"/>
    </xf>
    <xf numFmtId="0" fontId="112" fillId="36" borderId="58" xfId="0" applyFont="1" applyFill="1" applyBorder="1" applyAlignment="1">
      <alignment horizontal="center" vertical="center" wrapText="1"/>
    </xf>
    <xf numFmtId="0" fontId="112" fillId="36" borderId="85" xfId="0" applyFont="1" applyFill="1" applyBorder="1" applyAlignment="1">
      <alignment horizontal="center" vertical="center" wrapText="1"/>
    </xf>
    <xf numFmtId="0" fontId="112" fillId="36" borderId="43" xfId="0" applyFont="1" applyFill="1" applyBorder="1" applyAlignment="1">
      <alignment horizontal="center" vertical="center" wrapText="1"/>
    </xf>
    <xf numFmtId="0" fontId="112" fillId="36" borderId="126" xfId="0" applyFont="1" applyFill="1" applyBorder="1" applyAlignment="1">
      <alignment horizontal="center" vertical="center" wrapText="1"/>
    </xf>
    <xf numFmtId="0" fontId="112" fillId="36" borderId="127" xfId="0" applyFont="1" applyFill="1" applyBorder="1" applyAlignment="1">
      <alignment horizontal="center" vertical="center" wrapText="1"/>
    </xf>
    <xf numFmtId="0" fontId="112" fillId="36" borderId="109" xfId="0" applyFont="1" applyFill="1" applyBorder="1" applyAlignment="1">
      <alignment horizontal="center" vertical="center" wrapText="1"/>
    </xf>
    <xf numFmtId="0" fontId="112" fillId="36" borderId="116" xfId="0" applyFont="1" applyFill="1" applyBorder="1" applyAlignment="1">
      <alignment horizontal="center" vertical="center" wrapText="1"/>
    </xf>
    <xf numFmtId="0" fontId="112" fillId="36" borderId="157" xfId="0" applyFont="1" applyFill="1" applyBorder="1" applyAlignment="1">
      <alignment horizontal="center" vertical="center" wrapText="1"/>
    </xf>
    <xf numFmtId="0" fontId="120" fillId="36" borderId="110" xfId="0" applyFont="1" applyFill="1" applyBorder="1" applyAlignment="1">
      <alignment horizontal="center" vertical="center" wrapText="1"/>
    </xf>
    <xf numFmtId="0" fontId="112" fillId="36" borderId="106" xfId="0" applyFont="1" applyFill="1" applyBorder="1" applyAlignment="1">
      <alignment horizontal="center" vertical="center" wrapText="1"/>
    </xf>
    <xf numFmtId="0" fontId="112" fillId="36" borderId="149" xfId="0" applyFont="1" applyFill="1" applyBorder="1" applyAlignment="1">
      <alignment horizontal="center" vertical="center" wrapText="1"/>
    </xf>
    <xf numFmtId="0" fontId="112" fillId="36" borderId="52" xfId="0" applyFont="1" applyFill="1" applyBorder="1" applyAlignment="1">
      <alignment horizontal="center" vertical="center" wrapText="1"/>
    </xf>
    <xf numFmtId="0" fontId="112" fillId="36" borderId="62" xfId="0" applyFont="1" applyFill="1" applyBorder="1" applyAlignment="1">
      <alignment horizontal="center" vertical="center" wrapText="1"/>
    </xf>
    <xf numFmtId="0" fontId="112" fillId="36" borderId="77" xfId="0" applyFont="1" applyFill="1" applyBorder="1" applyAlignment="1">
      <alignment horizontal="center" vertical="center" wrapText="1"/>
    </xf>
    <xf numFmtId="0" fontId="112" fillId="36" borderId="78" xfId="0" applyFont="1" applyFill="1" applyBorder="1" applyAlignment="1">
      <alignment horizontal="center" vertical="center" wrapText="1"/>
    </xf>
    <xf numFmtId="0" fontId="112" fillId="36" borderId="79" xfId="0" applyFont="1" applyFill="1" applyBorder="1" applyAlignment="1">
      <alignment horizontal="center" vertical="center" wrapText="1"/>
    </xf>
    <xf numFmtId="0" fontId="112" fillId="36" borderId="90" xfId="0" applyFont="1" applyFill="1" applyBorder="1" applyAlignment="1">
      <alignment horizontal="center" vertical="center" wrapText="1"/>
    </xf>
    <xf numFmtId="0" fontId="112" fillId="36" borderId="137" xfId="0" applyFont="1" applyFill="1" applyBorder="1" applyAlignment="1">
      <alignment horizontal="center" vertical="center" wrapText="1"/>
    </xf>
    <xf numFmtId="0" fontId="112" fillId="36" borderId="160" xfId="0" applyFont="1" applyFill="1" applyBorder="1" applyAlignment="1">
      <alignment horizontal="center" vertical="center" wrapText="1"/>
    </xf>
    <xf numFmtId="0" fontId="120" fillId="36" borderId="96" xfId="0" applyFont="1" applyFill="1" applyBorder="1" applyAlignment="1">
      <alignment horizontal="center" vertical="center" wrapText="1"/>
    </xf>
    <xf numFmtId="0" fontId="114" fillId="0" borderId="149" xfId="0" applyFont="1" applyBorder="1" applyAlignment="1">
      <alignment horizontal="center" vertical="center" wrapText="1"/>
    </xf>
    <xf numFmtId="0" fontId="129" fillId="0" borderId="0" xfId="0" applyFont="1"/>
    <xf numFmtId="0" fontId="112" fillId="36" borderId="96" xfId="0" applyFont="1" applyFill="1" applyBorder="1" applyAlignment="1">
      <alignment horizontal="center" vertical="center" wrapText="1"/>
    </xf>
    <xf numFmtId="0" fontId="119" fillId="0" borderId="0" xfId="0" applyFont="1"/>
    <xf numFmtId="0" fontId="112" fillId="36" borderId="28" xfId="0" applyFont="1" applyFill="1" applyBorder="1" applyAlignment="1">
      <alignment horizontal="center" vertical="center" wrapText="1"/>
    </xf>
    <xf numFmtId="0" fontId="112" fillId="36" borderId="142" xfId="0" applyFont="1" applyFill="1" applyBorder="1" applyAlignment="1">
      <alignment horizontal="center" vertical="center" wrapText="1"/>
    </xf>
    <xf numFmtId="0" fontId="112" fillId="36" borderId="138" xfId="0" applyFont="1" applyFill="1" applyBorder="1" applyAlignment="1">
      <alignment horizontal="center" vertical="center" wrapText="1"/>
    </xf>
    <xf numFmtId="0" fontId="112" fillId="40" borderId="78" xfId="0" applyFont="1" applyFill="1" applyBorder="1" applyAlignment="1">
      <alignment horizontal="center" vertical="center" wrapText="1"/>
    </xf>
    <xf numFmtId="0" fontId="112" fillId="40" borderId="160" xfId="0" applyFont="1" applyFill="1" applyBorder="1" applyAlignment="1">
      <alignment horizontal="center" vertical="center" wrapText="1"/>
    </xf>
    <xf numFmtId="0" fontId="112" fillId="36" borderId="24" xfId="0" applyFont="1" applyFill="1" applyBorder="1" applyAlignment="1">
      <alignment horizontal="center" vertical="center" wrapText="1"/>
    </xf>
    <xf numFmtId="0" fontId="112" fillId="36" borderId="45" xfId="0" applyFont="1" applyFill="1" applyBorder="1" applyAlignment="1">
      <alignment horizontal="center" vertical="center" wrapText="1"/>
    </xf>
    <xf numFmtId="0" fontId="129" fillId="0" borderId="0" xfId="0" applyFont="1" applyAlignment="1">
      <alignment horizontal="left" wrapText="1"/>
    </xf>
    <xf numFmtId="0" fontId="119" fillId="0" borderId="0" xfId="0" applyFont="1" applyAlignment="1">
      <alignment horizontal="left" wrapText="1"/>
    </xf>
    <xf numFmtId="0" fontId="112" fillId="0" borderId="0" xfId="0" applyFont="1" applyAlignment="1">
      <alignment wrapText="1"/>
    </xf>
    <xf numFmtId="0" fontId="114" fillId="0" borderId="0" xfId="166" applyFont="1" applyAlignment="1">
      <alignment horizontal="left" vertical="center" wrapText="1"/>
    </xf>
    <xf numFmtId="0" fontId="112" fillId="36" borderId="108" xfId="0" applyFont="1" applyFill="1" applyBorder="1" applyAlignment="1">
      <alignment horizontal="center" vertical="center" wrapText="1"/>
    </xf>
    <xf numFmtId="0" fontId="112" fillId="36" borderId="141" xfId="0" applyFont="1" applyFill="1" applyBorder="1" applyAlignment="1">
      <alignment horizontal="center" vertical="center" wrapText="1"/>
    </xf>
    <xf numFmtId="0" fontId="120" fillId="36" borderId="109" xfId="0" applyFont="1" applyFill="1" applyBorder="1" applyAlignment="1">
      <alignment horizontal="center" vertical="center" wrapText="1"/>
    </xf>
    <xf numFmtId="0" fontId="112" fillId="36" borderId="110" xfId="0" applyFont="1" applyFill="1" applyBorder="1" applyAlignment="1">
      <alignment horizontal="center" vertical="center" wrapText="1"/>
    </xf>
    <xf numFmtId="0" fontId="112" fillId="36" borderId="111" xfId="0" applyFont="1" applyFill="1" applyBorder="1" applyAlignment="1">
      <alignment horizontal="center" vertical="center" wrapText="1"/>
    </xf>
    <xf numFmtId="0" fontId="112" fillId="36" borderId="112" xfId="0" applyFont="1" applyFill="1" applyBorder="1" applyAlignment="1">
      <alignment horizontal="center" vertical="center" wrapText="1"/>
    </xf>
    <xf numFmtId="0" fontId="112" fillId="36" borderId="113" xfId="0" applyFont="1" applyFill="1" applyBorder="1" applyAlignment="1">
      <alignment horizontal="center" vertical="center" wrapText="1"/>
    </xf>
    <xf numFmtId="0" fontId="114" fillId="0" borderId="0" xfId="0" applyFont="1" applyAlignment="1">
      <alignment vertical="center"/>
    </xf>
    <xf numFmtId="0" fontId="114" fillId="35" borderId="0" xfId="0" applyFont="1" applyFill="1" applyAlignment="1">
      <alignment vertical="center"/>
    </xf>
    <xf numFmtId="0" fontId="114" fillId="35" borderId="0" xfId="0" applyFont="1" applyFill="1" applyAlignment="1">
      <alignment vertical="center" wrapText="1"/>
    </xf>
    <xf numFmtId="0" fontId="114" fillId="0" borderId="0" xfId="31306" applyFont="1" applyAlignment="1">
      <alignment horizontal="left" vertical="top" wrapText="1"/>
    </xf>
    <xf numFmtId="0" fontId="112" fillId="36" borderId="63" xfId="0" applyFont="1" applyFill="1" applyBorder="1" applyAlignment="1">
      <alignment horizontal="center" vertical="center" wrapText="1"/>
    </xf>
    <xf numFmtId="0" fontId="112" fillId="36" borderId="61" xfId="0" applyFont="1" applyFill="1" applyBorder="1" applyAlignment="1">
      <alignment horizontal="center" vertical="center" wrapText="1"/>
    </xf>
    <xf numFmtId="0" fontId="112" fillId="36" borderId="47" xfId="0" applyFont="1" applyFill="1" applyBorder="1" applyAlignment="1">
      <alignment horizontal="center" vertical="center" wrapText="1"/>
    </xf>
    <xf numFmtId="0" fontId="114" fillId="0" borderId="90" xfId="0" applyFont="1" applyBorder="1"/>
    <xf numFmtId="0" fontId="114" fillId="0" borderId="39" xfId="0" applyFont="1" applyBorder="1"/>
    <xf numFmtId="0" fontId="114" fillId="0" borderId="50" xfId="0" applyFont="1" applyBorder="1"/>
    <xf numFmtId="0" fontId="112" fillId="36" borderId="39" xfId="0" applyFont="1" applyFill="1" applyBorder="1" applyAlignment="1">
      <alignment horizontal="center" vertical="center" wrapText="1"/>
    </xf>
    <xf numFmtId="0" fontId="112" fillId="36" borderId="36" xfId="0" applyFont="1" applyFill="1" applyBorder="1" applyAlignment="1">
      <alignment horizontal="center" vertical="center" wrapText="1"/>
    </xf>
    <xf numFmtId="0" fontId="112" fillId="36" borderId="57" xfId="0" applyFont="1" applyFill="1" applyBorder="1" applyAlignment="1">
      <alignment horizontal="center"/>
    </xf>
    <xf numFmtId="0" fontId="112" fillId="36" borderId="58" xfId="0" applyFont="1" applyFill="1" applyBorder="1" applyAlignment="1">
      <alignment horizontal="center"/>
    </xf>
    <xf numFmtId="0" fontId="111" fillId="0" borderId="0" xfId="0" quotePrefix="1" applyFont="1" applyAlignment="1">
      <alignment horizontal="center"/>
    </xf>
    <xf numFmtId="0" fontId="112" fillId="36" borderId="98" xfId="0" quotePrefix="1" applyFont="1" applyFill="1" applyBorder="1" applyAlignment="1">
      <alignment horizontal="center"/>
    </xf>
    <xf numFmtId="0" fontId="112" fillId="36" borderId="54" xfId="0" quotePrefix="1" applyFont="1" applyFill="1" applyBorder="1" applyAlignment="1">
      <alignment horizontal="center"/>
    </xf>
    <xf numFmtId="0" fontId="112" fillId="36" borderId="53" xfId="0" quotePrefix="1" applyFont="1" applyFill="1" applyBorder="1" applyAlignment="1">
      <alignment horizontal="center"/>
    </xf>
    <xf numFmtId="0" fontId="119" fillId="0" borderId="0" xfId="0" applyFont="1" applyAlignment="1">
      <alignment horizontal="left" vertical="center" wrapText="1"/>
    </xf>
    <xf numFmtId="0" fontId="129" fillId="0" borderId="0" xfId="0" applyFont="1" applyAlignment="1">
      <alignment horizontal="left" vertical="center" wrapText="1"/>
    </xf>
    <xf numFmtId="49" fontId="111" fillId="0" borderId="0" xfId="0" applyNumberFormat="1" applyFont="1" applyAlignment="1">
      <alignment horizontal="center" wrapText="1"/>
    </xf>
    <xf numFmtId="0" fontId="160" fillId="0" borderId="0" xfId="0" quotePrefix="1" applyFont="1" applyAlignment="1">
      <alignment horizontal="left" wrapText="1"/>
    </xf>
    <xf numFmtId="0" fontId="128" fillId="0" borderId="0" xfId="0" quotePrefix="1" applyFont="1" applyAlignment="1">
      <alignment horizontal="left" vertical="top" wrapText="1"/>
    </xf>
    <xf numFmtId="0" fontId="111" fillId="36" borderId="61" xfId="0" applyFont="1" applyFill="1" applyBorder="1" applyAlignment="1">
      <alignment horizontal="center" vertical="center" wrapText="1"/>
    </xf>
    <xf numFmtId="0" fontId="111" fillId="36" borderId="52" xfId="0" applyFont="1" applyFill="1" applyBorder="1" applyAlignment="1">
      <alignment horizontal="center" vertical="center" wrapText="1"/>
    </xf>
    <xf numFmtId="0" fontId="111" fillId="36" borderId="62" xfId="0" applyFont="1" applyFill="1" applyBorder="1" applyAlignment="1">
      <alignment horizontal="center" vertical="center" wrapText="1"/>
    </xf>
    <xf numFmtId="0" fontId="146" fillId="36" borderId="96" xfId="0" applyFont="1" applyFill="1" applyBorder="1" applyAlignment="1">
      <alignment horizontal="center" vertical="center" wrapText="1"/>
    </xf>
    <xf numFmtId="0" fontId="111" fillId="36" borderId="106" xfId="0" applyFont="1" applyFill="1" applyBorder="1" applyAlignment="1">
      <alignment horizontal="center" vertical="center" wrapText="1"/>
    </xf>
    <xf numFmtId="0" fontId="111" fillId="36" borderId="149" xfId="0" applyFont="1" applyFill="1" applyBorder="1" applyAlignment="1">
      <alignment horizontal="center" vertical="center" wrapText="1"/>
    </xf>
    <xf numFmtId="0" fontId="111" fillId="36" borderId="77" xfId="0" applyFont="1" applyFill="1" applyBorder="1" applyAlignment="1">
      <alignment horizontal="center" vertical="center" wrapText="1"/>
    </xf>
    <xf numFmtId="0" fontId="111" fillId="36" borderId="78" xfId="0" applyFont="1" applyFill="1" applyBorder="1" applyAlignment="1">
      <alignment horizontal="center" vertical="center" wrapText="1"/>
    </xf>
    <xf numFmtId="0" fontId="111" fillId="36" borderId="79" xfId="0" applyFont="1" applyFill="1" applyBorder="1" applyAlignment="1">
      <alignment horizontal="center" vertical="center" wrapText="1"/>
    </xf>
    <xf numFmtId="0" fontId="111" fillId="36" borderId="85" xfId="0" applyFont="1" applyFill="1" applyBorder="1" applyAlignment="1">
      <alignment horizontal="center" vertical="center" wrapText="1"/>
    </xf>
    <xf numFmtId="0" fontId="111" fillId="36" borderId="43" xfId="0" applyFont="1" applyFill="1" applyBorder="1" applyAlignment="1">
      <alignment horizontal="center" vertical="center" wrapText="1"/>
    </xf>
    <xf numFmtId="0" fontId="111" fillId="36" borderId="90" xfId="0" applyFont="1" applyFill="1" applyBorder="1" applyAlignment="1">
      <alignment horizontal="center" vertical="center" wrapText="1"/>
    </xf>
    <xf numFmtId="0" fontId="146" fillId="36" borderId="43" xfId="0" applyFont="1" applyFill="1" applyBorder="1" applyAlignment="1">
      <alignment horizontal="center" vertical="center" wrapText="1"/>
    </xf>
    <xf numFmtId="0" fontId="111" fillId="36" borderId="45" xfId="0" applyFont="1" applyFill="1" applyBorder="1" applyAlignment="1">
      <alignment horizontal="center" vertical="center" wrapText="1"/>
    </xf>
    <xf numFmtId="0" fontId="111" fillId="36" borderId="137" xfId="0" applyFont="1" applyFill="1" applyBorder="1" applyAlignment="1">
      <alignment horizontal="center" vertical="center" wrapText="1"/>
    </xf>
    <xf numFmtId="0" fontId="111" fillId="36" borderId="160" xfId="0" applyFont="1" applyFill="1" applyBorder="1" applyAlignment="1">
      <alignment horizontal="center" vertical="center" wrapText="1"/>
    </xf>
    <xf numFmtId="0" fontId="111" fillId="36" borderId="97" xfId="0" applyFont="1" applyFill="1" applyBorder="1" applyAlignment="1">
      <alignment horizontal="center" vertical="center" wrapText="1"/>
    </xf>
    <xf numFmtId="0" fontId="111" fillId="36" borderId="151" xfId="0" applyFont="1" applyFill="1" applyBorder="1" applyAlignment="1">
      <alignment horizontal="center" vertical="center" wrapText="1"/>
    </xf>
    <xf numFmtId="0" fontId="111" fillId="36" borderId="89" xfId="0" applyFont="1" applyFill="1" applyBorder="1" applyAlignment="1">
      <alignment horizontal="center" vertical="center"/>
    </xf>
    <xf numFmtId="0" fontId="111" fillId="36" borderId="30" xfId="0" applyFont="1" applyFill="1" applyBorder="1" applyAlignment="1">
      <alignment horizontal="center" vertical="center"/>
    </xf>
    <xf numFmtId="0" fontId="111" fillId="36" borderId="133" xfId="0" applyFont="1" applyFill="1" applyBorder="1" applyAlignment="1">
      <alignment horizontal="center" vertical="center"/>
    </xf>
    <xf numFmtId="0" fontId="111" fillId="36" borderId="54" xfId="0" applyFont="1" applyFill="1" applyBorder="1" applyAlignment="1">
      <alignment horizontal="center" vertical="center" wrapText="1"/>
    </xf>
    <xf numFmtId="0" fontId="111" fillId="36" borderId="98" xfId="0" applyFont="1" applyFill="1" applyBorder="1" applyAlignment="1">
      <alignment horizontal="center" vertical="center" wrapText="1"/>
    </xf>
    <xf numFmtId="0" fontId="111" fillId="36" borderId="55" xfId="0" applyFont="1" applyFill="1" applyBorder="1" applyAlignment="1">
      <alignment horizontal="center" vertical="center" wrapText="1"/>
    </xf>
    <xf numFmtId="0" fontId="148" fillId="36" borderId="56" xfId="0" applyFont="1" applyFill="1" applyBorder="1" applyAlignment="1">
      <alignment horizontal="center" vertical="center" wrapText="1"/>
    </xf>
    <xf numFmtId="0" fontId="148" fillId="36" borderId="57" xfId="0" applyFont="1" applyFill="1" applyBorder="1" applyAlignment="1">
      <alignment horizontal="center" vertical="center" wrapText="1"/>
    </xf>
    <xf numFmtId="0" fontId="148" fillId="36" borderId="58" xfId="0" applyFont="1" applyFill="1" applyBorder="1" applyAlignment="1">
      <alignment horizontal="center" vertical="center" wrapText="1"/>
    </xf>
    <xf numFmtId="0" fontId="111" fillId="36" borderId="56" xfId="31304" applyFont="1" applyFill="1" applyBorder="1" applyAlignment="1">
      <alignment horizontal="center" vertical="center" wrapText="1"/>
    </xf>
    <xf numFmtId="0" fontId="111" fillId="36" borderId="58" xfId="31304" applyFont="1" applyFill="1" applyBorder="1" applyAlignment="1">
      <alignment horizontal="center" vertical="center" wrapText="1"/>
    </xf>
    <xf numFmtId="0" fontId="111" fillId="36" borderId="51" xfId="0" applyFont="1" applyFill="1" applyBorder="1" applyAlignment="1">
      <alignment horizontal="center" vertical="center" wrapText="1"/>
    </xf>
    <xf numFmtId="0" fontId="111" fillId="36" borderId="88" xfId="0" applyFont="1" applyFill="1" applyBorder="1" applyAlignment="1">
      <alignment horizontal="center" vertical="center" wrapText="1"/>
    </xf>
    <xf numFmtId="0" fontId="111" fillId="36" borderId="139" xfId="0" applyFont="1" applyFill="1" applyBorder="1" applyAlignment="1">
      <alignment horizontal="center" vertical="center" wrapText="1"/>
    </xf>
    <xf numFmtId="0" fontId="128" fillId="0" borderId="149" xfId="0" applyFont="1" applyBorder="1" applyAlignment="1">
      <alignment horizontal="center" vertical="center" wrapText="1"/>
    </xf>
    <xf numFmtId="0" fontId="150" fillId="0" borderId="0" xfId="0" applyFont="1" applyAlignment="1">
      <alignment wrapText="1"/>
    </xf>
    <xf numFmtId="0" fontId="111" fillId="36" borderId="138" xfId="0" applyFont="1" applyFill="1" applyBorder="1" applyAlignment="1">
      <alignment horizontal="center" vertical="center" wrapText="1"/>
    </xf>
    <xf numFmtId="0" fontId="112" fillId="0" borderId="0" xfId="0" applyFont="1" applyAlignment="1">
      <alignment horizontal="left" vertical="top" wrapText="1"/>
    </xf>
    <xf numFmtId="0" fontId="129" fillId="0" borderId="0" xfId="0" applyFont="1" applyAlignment="1">
      <alignment horizontal="left" vertical="top"/>
    </xf>
    <xf numFmtId="0" fontId="114" fillId="0" borderId="0" xfId="166" applyFont="1" applyAlignment="1">
      <alignment horizontal="left" vertical="top" wrapText="1"/>
    </xf>
    <xf numFmtId="49" fontId="111" fillId="0" borderId="45" xfId="0" applyNumberFormat="1" applyFont="1" applyBorder="1" applyAlignment="1">
      <alignment horizontal="center"/>
    </xf>
    <xf numFmtId="0" fontId="111" fillId="0" borderId="45" xfId="0" applyFont="1" applyBorder="1" applyAlignment="1">
      <alignment horizontal="center"/>
    </xf>
    <xf numFmtId="0" fontId="112" fillId="36" borderId="95" xfId="0" applyFont="1" applyFill="1" applyBorder="1" applyAlignment="1">
      <alignment horizontal="center" vertical="center" wrapText="1"/>
    </xf>
    <xf numFmtId="0" fontId="112" fillId="36" borderId="31" xfId="0" applyFont="1" applyFill="1" applyBorder="1" applyAlignment="1">
      <alignment horizontal="center" vertical="center" wrapText="1"/>
    </xf>
    <xf numFmtId="0" fontId="114" fillId="0" borderId="0" xfId="31306" applyFont="1" applyAlignment="1">
      <alignment horizontal="left" vertical="center" wrapText="1"/>
    </xf>
    <xf numFmtId="0" fontId="114" fillId="0" borderId="90" xfId="0" applyFont="1" applyBorder="1" applyAlignment="1">
      <alignment wrapText="1"/>
    </xf>
    <xf numFmtId="0" fontId="114" fillId="0" borderId="39" xfId="0" applyFont="1" applyBorder="1" applyAlignment="1">
      <alignment wrapText="1"/>
    </xf>
    <xf numFmtId="0" fontId="114" fillId="0" borderId="50" xfId="0" applyFont="1" applyBorder="1" applyAlignment="1">
      <alignment wrapText="1"/>
    </xf>
  </cellXfs>
  <cellStyles count="31356">
    <cellStyle name="20% - Accent1 2" xfId="6" xr:uid="{00000000-0005-0000-0000-000006000000}"/>
    <cellStyle name="20% - Accent1 2 2" xfId="560" xr:uid="{00000000-0005-0000-0000-00003D020000}"/>
    <cellStyle name="20% - Accent1 2 2 2" xfId="31286" xr:uid="{00000000-0005-0000-0000-00004B7A0000}"/>
    <cellStyle name="20% - Accent1 2 3" xfId="561" xr:uid="{00000000-0005-0000-0000-00003E020000}"/>
    <cellStyle name="20% - Accent1 2 4" xfId="562" xr:uid="{00000000-0005-0000-0000-00003F020000}"/>
    <cellStyle name="20% - Accent1 2 5" xfId="563" xr:uid="{00000000-0005-0000-0000-000040020000}"/>
    <cellStyle name="20% - Accent1 2 6" xfId="564" xr:uid="{00000000-0005-0000-0000-000041020000}"/>
    <cellStyle name="20% - Accent1 2 7" xfId="559" xr:uid="{00000000-0005-0000-0000-00003C020000}"/>
    <cellStyle name="20% - Accent1 2 8" xfId="362" xr:uid="{00000000-0005-0000-0000-000075010000}"/>
    <cellStyle name="20% - Accent2 2" xfId="7" xr:uid="{00000000-0005-0000-0000-000007000000}"/>
    <cellStyle name="20% - Accent2 2 2" xfId="566" xr:uid="{00000000-0005-0000-0000-000043020000}"/>
    <cellStyle name="20% - Accent2 2 3" xfId="567" xr:uid="{00000000-0005-0000-0000-000044020000}"/>
    <cellStyle name="20% - Accent2 2 4" xfId="568" xr:uid="{00000000-0005-0000-0000-000045020000}"/>
    <cellStyle name="20% - Accent2 2 5" xfId="569" xr:uid="{00000000-0005-0000-0000-000046020000}"/>
    <cellStyle name="20% - Accent2 2 6" xfId="570" xr:uid="{00000000-0005-0000-0000-000047020000}"/>
    <cellStyle name="20% - Accent2 2 7" xfId="565" xr:uid="{00000000-0005-0000-0000-000042020000}"/>
    <cellStyle name="20% - Accent2 2 8" xfId="363" xr:uid="{00000000-0005-0000-0000-000076010000}"/>
    <cellStyle name="20% - Accent3 2" xfId="8" xr:uid="{00000000-0005-0000-0000-000008000000}"/>
    <cellStyle name="20% - Accent3 2 2" xfId="572" xr:uid="{00000000-0005-0000-0000-000049020000}"/>
    <cellStyle name="20% - Accent3 2 3" xfId="573" xr:uid="{00000000-0005-0000-0000-00004A020000}"/>
    <cellStyle name="20% - Accent3 2 4" xfId="574" xr:uid="{00000000-0005-0000-0000-00004B020000}"/>
    <cellStyle name="20% - Accent3 2 5" xfId="575" xr:uid="{00000000-0005-0000-0000-00004C020000}"/>
    <cellStyle name="20% - Accent3 2 6" xfId="576" xr:uid="{00000000-0005-0000-0000-00004D020000}"/>
    <cellStyle name="20% - Accent3 2 7" xfId="571" xr:uid="{00000000-0005-0000-0000-000048020000}"/>
    <cellStyle name="20% - Accent3 2 8" xfId="364" xr:uid="{00000000-0005-0000-0000-000077010000}"/>
    <cellStyle name="20% - Accent4 2" xfId="9" xr:uid="{00000000-0005-0000-0000-000009000000}"/>
    <cellStyle name="20% - Accent4 2 2" xfId="578" xr:uid="{00000000-0005-0000-0000-00004F020000}"/>
    <cellStyle name="20% - Accent4 2 3" xfId="579" xr:uid="{00000000-0005-0000-0000-000050020000}"/>
    <cellStyle name="20% - Accent4 2 4" xfId="580" xr:uid="{00000000-0005-0000-0000-000051020000}"/>
    <cellStyle name="20% - Accent4 2 5" xfId="581" xr:uid="{00000000-0005-0000-0000-000052020000}"/>
    <cellStyle name="20% - Accent4 2 6" xfId="582" xr:uid="{00000000-0005-0000-0000-000053020000}"/>
    <cellStyle name="20% - Accent4 2 7" xfId="577" xr:uid="{00000000-0005-0000-0000-00004E020000}"/>
    <cellStyle name="20% - Accent4 2 8" xfId="365" xr:uid="{00000000-0005-0000-0000-000078010000}"/>
    <cellStyle name="20% - Accent5 2" xfId="10" xr:uid="{00000000-0005-0000-0000-00000A000000}"/>
    <cellStyle name="20% - Accent5 2 2" xfId="366" xr:uid="{00000000-0005-0000-0000-000079010000}"/>
    <cellStyle name="20% - Accent6 2" xfId="11" xr:uid="{00000000-0005-0000-0000-00000B000000}"/>
    <cellStyle name="20% - Accent6 2 2" xfId="584" xr:uid="{00000000-0005-0000-0000-000055020000}"/>
    <cellStyle name="20% - Accent6 2 3" xfId="585" xr:uid="{00000000-0005-0000-0000-000056020000}"/>
    <cellStyle name="20% - Accent6 2 4" xfId="586" xr:uid="{00000000-0005-0000-0000-000057020000}"/>
    <cellStyle name="20% - Accent6 2 5" xfId="587" xr:uid="{00000000-0005-0000-0000-000058020000}"/>
    <cellStyle name="20% - Accent6 2 6" xfId="588" xr:uid="{00000000-0005-0000-0000-000059020000}"/>
    <cellStyle name="20% - Accent6 2 7" xfId="583" xr:uid="{00000000-0005-0000-0000-000054020000}"/>
    <cellStyle name="20% - Accent6 2 8" xfId="367" xr:uid="{00000000-0005-0000-0000-00007A010000}"/>
    <cellStyle name="40% - Accent1 2" xfId="12" xr:uid="{00000000-0005-0000-0000-00000C000000}"/>
    <cellStyle name="40% - Accent1 2 2" xfId="590" xr:uid="{00000000-0005-0000-0000-00005B020000}"/>
    <cellStyle name="40% - Accent1 2 3" xfId="591" xr:uid="{00000000-0005-0000-0000-00005C020000}"/>
    <cellStyle name="40% - Accent1 2 4" xfId="592" xr:uid="{00000000-0005-0000-0000-00005D020000}"/>
    <cellStyle name="40% - Accent1 2 5" xfId="593" xr:uid="{00000000-0005-0000-0000-00005E020000}"/>
    <cellStyle name="40% - Accent1 2 6" xfId="594" xr:uid="{00000000-0005-0000-0000-00005F020000}"/>
    <cellStyle name="40% - Accent1 2 7" xfId="589" xr:uid="{00000000-0005-0000-0000-00005A020000}"/>
    <cellStyle name="40% - Accent1 2 8" xfId="368" xr:uid="{00000000-0005-0000-0000-00007B010000}"/>
    <cellStyle name="40% - Accent2 2" xfId="13" xr:uid="{00000000-0005-0000-0000-00000D000000}"/>
    <cellStyle name="40% - Accent2 2 2" xfId="369" xr:uid="{00000000-0005-0000-0000-00007C010000}"/>
    <cellStyle name="40% - Accent3 2" xfId="14" xr:uid="{00000000-0005-0000-0000-00000E000000}"/>
    <cellStyle name="40% - Accent3 2 2" xfId="596" xr:uid="{00000000-0005-0000-0000-000061020000}"/>
    <cellStyle name="40% - Accent3 2 3" xfId="597" xr:uid="{00000000-0005-0000-0000-000062020000}"/>
    <cellStyle name="40% - Accent3 2 4" xfId="598" xr:uid="{00000000-0005-0000-0000-000063020000}"/>
    <cellStyle name="40% - Accent3 2 5" xfId="599" xr:uid="{00000000-0005-0000-0000-000064020000}"/>
    <cellStyle name="40% - Accent3 2 6" xfId="600" xr:uid="{00000000-0005-0000-0000-000065020000}"/>
    <cellStyle name="40% - Accent3 2 7" xfId="595" xr:uid="{00000000-0005-0000-0000-000060020000}"/>
    <cellStyle name="40% - Accent3 2 8" xfId="370" xr:uid="{00000000-0005-0000-0000-00007D010000}"/>
    <cellStyle name="40% - Accent4 2" xfId="15" xr:uid="{00000000-0005-0000-0000-00000F000000}"/>
    <cellStyle name="40% - Accent4 2 2" xfId="602" xr:uid="{00000000-0005-0000-0000-000067020000}"/>
    <cellStyle name="40% - Accent4 2 3" xfId="603" xr:uid="{00000000-0005-0000-0000-000068020000}"/>
    <cellStyle name="40% - Accent4 2 4" xfId="604" xr:uid="{00000000-0005-0000-0000-000069020000}"/>
    <cellStyle name="40% - Accent4 2 5" xfId="605" xr:uid="{00000000-0005-0000-0000-00006A020000}"/>
    <cellStyle name="40% - Accent4 2 6" xfId="606" xr:uid="{00000000-0005-0000-0000-00006B020000}"/>
    <cellStyle name="40% - Accent4 2 7" xfId="601" xr:uid="{00000000-0005-0000-0000-000066020000}"/>
    <cellStyle name="40% - Accent4 2 8" xfId="371" xr:uid="{00000000-0005-0000-0000-00007E010000}"/>
    <cellStyle name="40% - Accent5 2" xfId="16" xr:uid="{00000000-0005-0000-0000-000010000000}"/>
    <cellStyle name="40% - Accent5 2 2" xfId="372" xr:uid="{00000000-0005-0000-0000-00007F010000}"/>
    <cellStyle name="40% - Accent6 2" xfId="17" xr:uid="{00000000-0005-0000-0000-000011000000}"/>
    <cellStyle name="40% - Accent6 2 2" xfId="608" xr:uid="{00000000-0005-0000-0000-00006D020000}"/>
    <cellStyle name="40% - Accent6 2 3" xfId="609" xr:uid="{00000000-0005-0000-0000-00006E020000}"/>
    <cellStyle name="40% - Accent6 2 4" xfId="610" xr:uid="{00000000-0005-0000-0000-00006F020000}"/>
    <cellStyle name="40% - Accent6 2 5" xfId="611" xr:uid="{00000000-0005-0000-0000-000070020000}"/>
    <cellStyle name="40% - Accent6 2 6" xfId="612" xr:uid="{00000000-0005-0000-0000-000071020000}"/>
    <cellStyle name="40% - Accent6 2 7" xfId="607" xr:uid="{00000000-0005-0000-0000-00006C020000}"/>
    <cellStyle name="40% - Accent6 2 8" xfId="373" xr:uid="{00000000-0005-0000-0000-000080010000}"/>
    <cellStyle name="60% - Accent1 2" xfId="18" xr:uid="{00000000-0005-0000-0000-000012000000}"/>
    <cellStyle name="60% - Accent1 2 2" xfId="614" xr:uid="{00000000-0005-0000-0000-000073020000}"/>
    <cellStyle name="60% - Accent1 2 3" xfId="615" xr:uid="{00000000-0005-0000-0000-000074020000}"/>
    <cellStyle name="60% - Accent1 2 4" xfId="616" xr:uid="{00000000-0005-0000-0000-000075020000}"/>
    <cellStyle name="60% - Accent1 2 5" xfId="617" xr:uid="{00000000-0005-0000-0000-000076020000}"/>
    <cellStyle name="60% - Accent1 2 6" xfId="618" xr:uid="{00000000-0005-0000-0000-000077020000}"/>
    <cellStyle name="60% - Accent1 2 7" xfId="613" xr:uid="{00000000-0005-0000-0000-000072020000}"/>
    <cellStyle name="60% - Accent1 2 8" xfId="374" xr:uid="{00000000-0005-0000-0000-000081010000}"/>
    <cellStyle name="60% - Accent2 2" xfId="19" xr:uid="{00000000-0005-0000-0000-000013000000}"/>
    <cellStyle name="60% - Accent2 2 2" xfId="375" xr:uid="{00000000-0005-0000-0000-000082010000}"/>
    <cellStyle name="60% - Accent3 2" xfId="20" xr:uid="{00000000-0005-0000-0000-000014000000}"/>
    <cellStyle name="60% - Accent3 2 2" xfId="620" xr:uid="{00000000-0005-0000-0000-000079020000}"/>
    <cellStyle name="60% - Accent3 2 3" xfId="621" xr:uid="{00000000-0005-0000-0000-00007A020000}"/>
    <cellStyle name="60% - Accent3 2 4" xfId="622" xr:uid="{00000000-0005-0000-0000-00007B020000}"/>
    <cellStyle name="60% - Accent3 2 5" xfId="623" xr:uid="{00000000-0005-0000-0000-00007C020000}"/>
    <cellStyle name="60% - Accent3 2 6" xfId="624" xr:uid="{00000000-0005-0000-0000-00007D020000}"/>
    <cellStyle name="60% - Accent3 2 7" xfId="619" xr:uid="{00000000-0005-0000-0000-000078020000}"/>
    <cellStyle name="60% - Accent3 2 8" xfId="376" xr:uid="{00000000-0005-0000-0000-000083010000}"/>
    <cellStyle name="60% - Accent4 2" xfId="21" xr:uid="{00000000-0005-0000-0000-000015000000}"/>
    <cellStyle name="60% - Accent4 2 2" xfId="626" xr:uid="{00000000-0005-0000-0000-00007F020000}"/>
    <cellStyle name="60% - Accent4 2 3" xfId="627" xr:uid="{00000000-0005-0000-0000-000080020000}"/>
    <cellStyle name="60% - Accent4 2 4" xfId="628" xr:uid="{00000000-0005-0000-0000-000081020000}"/>
    <cellStyle name="60% - Accent4 2 5" xfId="629" xr:uid="{00000000-0005-0000-0000-000082020000}"/>
    <cellStyle name="60% - Accent4 2 6" xfId="630" xr:uid="{00000000-0005-0000-0000-000083020000}"/>
    <cellStyle name="60% - Accent4 2 7" xfId="625" xr:uid="{00000000-0005-0000-0000-00007E020000}"/>
    <cellStyle name="60% - Accent4 2 8" xfId="377" xr:uid="{00000000-0005-0000-0000-000084010000}"/>
    <cellStyle name="60% - Accent5 2" xfId="22" xr:uid="{00000000-0005-0000-0000-000016000000}"/>
    <cellStyle name="60% - Accent5 2 2" xfId="378" xr:uid="{00000000-0005-0000-0000-000085010000}"/>
    <cellStyle name="60% - Accent6 2" xfId="23" xr:uid="{00000000-0005-0000-0000-000017000000}"/>
    <cellStyle name="60% - Accent6 2 2" xfId="632" xr:uid="{00000000-0005-0000-0000-000085020000}"/>
    <cellStyle name="60% - Accent6 2 3" xfId="633" xr:uid="{00000000-0005-0000-0000-000086020000}"/>
    <cellStyle name="60% - Accent6 2 4" xfId="634" xr:uid="{00000000-0005-0000-0000-000087020000}"/>
    <cellStyle name="60% - Accent6 2 5" xfId="635" xr:uid="{00000000-0005-0000-0000-000088020000}"/>
    <cellStyle name="60% - Accent6 2 6" xfId="636" xr:uid="{00000000-0005-0000-0000-000089020000}"/>
    <cellStyle name="60% - Accent6 2 7" xfId="631" xr:uid="{00000000-0005-0000-0000-000084020000}"/>
    <cellStyle name="60% - Accent6 2 8" xfId="379" xr:uid="{00000000-0005-0000-0000-000086010000}"/>
    <cellStyle name="Accent1 2" xfId="24" xr:uid="{00000000-0005-0000-0000-000018000000}"/>
    <cellStyle name="Accent1 2 2" xfId="638" xr:uid="{00000000-0005-0000-0000-00008B020000}"/>
    <cellStyle name="Accent1 2 3" xfId="639" xr:uid="{00000000-0005-0000-0000-00008C020000}"/>
    <cellStyle name="Accent1 2 4" xfId="640" xr:uid="{00000000-0005-0000-0000-00008D020000}"/>
    <cellStyle name="Accent1 2 5" xfId="641" xr:uid="{00000000-0005-0000-0000-00008E020000}"/>
    <cellStyle name="Accent1 2 6" xfId="642" xr:uid="{00000000-0005-0000-0000-00008F020000}"/>
    <cellStyle name="Accent1 2 7" xfId="637" xr:uid="{00000000-0005-0000-0000-00008A020000}"/>
    <cellStyle name="Accent1 2 8" xfId="380" xr:uid="{00000000-0005-0000-0000-000087010000}"/>
    <cellStyle name="Accent2 2" xfId="25" xr:uid="{00000000-0005-0000-0000-000019000000}"/>
    <cellStyle name="Accent2 2 2" xfId="381" xr:uid="{00000000-0005-0000-0000-000088010000}"/>
    <cellStyle name="Accent3 2" xfId="26" xr:uid="{00000000-0005-0000-0000-00001A000000}"/>
    <cellStyle name="Accent3 2 2" xfId="382" xr:uid="{00000000-0005-0000-0000-000089010000}"/>
    <cellStyle name="Accent4 2" xfId="27" xr:uid="{00000000-0005-0000-0000-00001B000000}"/>
    <cellStyle name="Accent4 2 2" xfId="644" xr:uid="{00000000-0005-0000-0000-000091020000}"/>
    <cellStyle name="Accent4 2 3" xfId="645" xr:uid="{00000000-0005-0000-0000-000092020000}"/>
    <cellStyle name="Accent4 2 4" xfId="646" xr:uid="{00000000-0005-0000-0000-000093020000}"/>
    <cellStyle name="Accent4 2 5" xfId="647" xr:uid="{00000000-0005-0000-0000-000094020000}"/>
    <cellStyle name="Accent4 2 6" xfId="648" xr:uid="{00000000-0005-0000-0000-000095020000}"/>
    <cellStyle name="Accent4 2 7" xfId="643" xr:uid="{00000000-0005-0000-0000-000090020000}"/>
    <cellStyle name="Accent4 2 8" xfId="383" xr:uid="{00000000-0005-0000-0000-00008A010000}"/>
    <cellStyle name="Accent5 2" xfId="28" xr:uid="{00000000-0005-0000-0000-00001C000000}"/>
    <cellStyle name="Accent5 2 2" xfId="384" xr:uid="{00000000-0005-0000-0000-00008B010000}"/>
    <cellStyle name="Accent6 2" xfId="29" xr:uid="{00000000-0005-0000-0000-00001D000000}"/>
    <cellStyle name="Accent6 2 2" xfId="385" xr:uid="{00000000-0005-0000-0000-00008C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7" xr:uid="{00000000-0005-0000-0000-0000A2010000}"/>
    <cellStyle name="Bad 2" xfId="34" xr:uid="{00000000-0005-0000-0000-000022000000}"/>
    <cellStyle name="Bad 2 2" xfId="386" xr:uid="{00000000-0005-0000-0000-00008D010000}"/>
    <cellStyle name="Calculation 2" xfId="35" xr:uid="{00000000-0005-0000-0000-000023000000}"/>
    <cellStyle name="Calculation 2 2" xfId="650" xr:uid="{00000000-0005-0000-0000-000097020000}"/>
    <cellStyle name="Calculation 2 3" xfId="651" xr:uid="{00000000-0005-0000-0000-000098020000}"/>
    <cellStyle name="Calculation 2 4" xfId="652" xr:uid="{00000000-0005-0000-0000-000099020000}"/>
    <cellStyle name="Calculation 2 5" xfId="653" xr:uid="{00000000-0005-0000-0000-00009A020000}"/>
    <cellStyle name="Calculation 2 6" xfId="654" xr:uid="{00000000-0005-0000-0000-00009B020000}"/>
    <cellStyle name="Calculation 2 7" xfId="649" xr:uid="{00000000-0005-0000-0000-000096020000}"/>
    <cellStyle name="Calculation 2 8" xfId="387" xr:uid="{00000000-0005-0000-0000-00008E010000}"/>
    <cellStyle name="Check Cell 2" xfId="36" xr:uid="{00000000-0005-0000-0000-000024000000}"/>
    <cellStyle name="Check Cell 2 2" xfId="388"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0" xfId="31346" xr:uid="{3181DCCD-94BC-419F-9AA4-27D0C0B6DF63}"/>
    <cellStyle name="Comma 11" xfId="39" xr:uid="{00000000-0005-0000-0000-000028000000}"/>
    <cellStyle name="Comma 12" xfId="40" xr:uid="{00000000-0005-0000-0000-000029000000}"/>
    <cellStyle name="Comma 13" xfId="41" xr:uid="{00000000-0005-0000-0000-00002A000000}"/>
    <cellStyle name="Comma 13 2" xfId="42" xr:uid="{00000000-0005-0000-0000-00002B000000}"/>
    <cellStyle name="Comma 14" xfId="43" xr:uid="{00000000-0005-0000-0000-00002C000000}"/>
    <cellStyle name="Comma 15" xfId="44" xr:uid="{00000000-0005-0000-0000-00002D000000}"/>
    <cellStyle name="Comma 16" xfId="45" xr:uid="{00000000-0005-0000-0000-00002E000000}"/>
    <cellStyle name="Comma 17" xfId="46" xr:uid="{00000000-0005-0000-0000-00002F000000}"/>
    <cellStyle name="Comma 18" xfId="47" xr:uid="{00000000-0005-0000-0000-000030000000}"/>
    <cellStyle name="Comma 19" xfId="48" xr:uid="{00000000-0005-0000-0000-000031000000}"/>
    <cellStyle name="Comma 2" xfId="31342" xr:uid="{4A650801-8F3E-4A94-A777-9CC0189CEFBF}"/>
    <cellStyle name="Comma 2 2" xfId="49" xr:uid="{00000000-0005-0000-0000-000033000000}"/>
    <cellStyle name="Comma 2 2 2" xfId="496" xr:uid="{00000000-0005-0000-0000-0000FB010000}"/>
    <cellStyle name="Comma 2 2 3" xfId="655" xr:uid="{00000000-0005-0000-0000-00009D020000}"/>
    <cellStyle name="Comma 2 2 3 10" xfId="6191" xr:uid="{00000000-0005-0000-0000-000040180000}"/>
    <cellStyle name="Comma 2 2 3 10 3" xfId="21291" xr:uid="{00000000-0005-0000-0000-000040530000}"/>
    <cellStyle name="Comma 2 2 3 12" xfId="16276" xr:uid="{00000000-0005-0000-0000-0000A93F0000}"/>
    <cellStyle name="Comma 2 2 3 2" xfId="1156" xr:uid="{00000000-0005-0000-0000-000094040000}"/>
    <cellStyle name="Comma 2 2 3 2 11" xfId="16330" xr:uid="{00000000-0005-0000-0000-0000DF3F0000}"/>
    <cellStyle name="Comma 2 2 3 2 2" xfId="1264" xr:uid="{00000000-0005-0000-0000-000000050000}"/>
    <cellStyle name="Comma 2 2 3 2 2 10" xfId="16434" xr:uid="{00000000-0005-0000-0000-000047400000}"/>
    <cellStyle name="Comma 2 2 3 2 2 2" xfId="1481" xr:uid="{00000000-0005-0000-0000-0000D9050000}"/>
    <cellStyle name="Comma 2 2 3 2 2 2 2" xfId="1902" xr:uid="{00000000-0005-0000-0000-00007E070000}"/>
    <cellStyle name="Comma 2 2 3 2 2 2 2 2" xfId="2741" xr:uid="{00000000-0005-0000-0000-0000C50A0000}"/>
    <cellStyle name="Comma 2 2 3 2 2 2 2 2 2" xfId="4430" xr:uid="{00000000-0005-0000-0000-00005F110000}"/>
    <cellStyle name="Comma 2 2 3 2 2 2 2 2 2 2" xfId="14503" xr:uid="{00000000-0005-0000-0000-0000B8380000}"/>
    <cellStyle name="Comma 2 2 3 2 2 2 2 2 2 2 3" xfId="29597" xr:uid="{00000000-0005-0000-0000-0000B2730000}"/>
    <cellStyle name="Comma 2 2 3 2 2 2 2 2 2 3" xfId="9483" xr:uid="{00000000-0005-0000-0000-00001C250000}"/>
    <cellStyle name="Comma 2 2 3 2 2 2 2 2 2 3 3" xfId="24580" xr:uid="{00000000-0005-0000-0000-000019600000}"/>
    <cellStyle name="Comma 2 2 3 2 2 2 2 2 2 5" xfId="19567" xr:uid="{00000000-0005-0000-0000-0000844C0000}"/>
    <cellStyle name="Comma 2 2 3 2 2 2 2 2 3" xfId="6122" xr:uid="{00000000-0005-0000-0000-0000FB170000}"/>
    <cellStyle name="Comma 2 2 3 2 2 2 2 2 3 2" xfId="16174" xr:uid="{00000000-0005-0000-0000-00003F3F0000}"/>
    <cellStyle name="Comma 2 2 3 2 2 2 2 2 3 2 3" xfId="31268" xr:uid="{00000000-0005-0000-0000-0000397A0000}"/>
    <cellStyle name="Comma 2 2 3 2 2 2 2 2 3 3" xfId="11154" xr:uid="{00000000-0005-0000-0000-0000A32B0000}"/>
    <cellStyle name="Comma 2 2 3 2 2 2 2 2 3 3 3" xfId="26251" xr:uid="{00000000-0005-0000-0000-0000A0660000}"/>
    <cellStyle name="Comma 2 2 3 2 2 2 2 2 3 5" xfId="21238" xr:uid="{00000000-0005-0000-0000-00000B530000}"/>
    <cellStyle name="Comma 2 2 3 2 2 2 2 2 4" xfId="12832" xr:uid="{00000000-0005-0000-0000-000031320000}"/>
    <cellStyle name="Comma 2 2 3 2 2 2 2 2 4 3" xfId="27926" xr:uid="{00000000-0005-0000-0000-00002B6D0000}"/>
    <cellStyle name="Comma 2 2 3 2 2 2 2 2 5" xfId="7811" xr:uid="{00000000-0005-0000-0000-0000941E0000}"/>
    <cellStyle name="Comma 2 2 3 2 2 2 2 2 5 3" xfId="22909" xr:uid="{00000000-0005-0000-0000-000092590000}"/>
    <cellStyle name="Comma 2 2 3 2 2 2 2 2 7" xfId="17896" xr:uid="{00000000-0005-0000-0000-0000FD450000}"/>
    <cellStyle name="Comma 2 2 3 2 2 2 2 3" xfId="3593" xr:uid="{00000000-0005-0000-0000-00001A0E0000}"/>
    <cellStyle name="Comma 2 2 3 2 2 2 2 3 2" xfId="13667" xr:uid="{00000000-0005-0000-0000-000074350000}"/>
    <cellStyle name="Comma 2 2 3 2 2 2 2 3 2 3" xfId="28761" xr:uid="{00000000-0005-0000-0000-00006E700000}"/>
    <cellStyle name="Comma 2 2 3 2 2 2 2 3 3" xfId="8647" xr:uid="{00000000-0005-0000-0000-0000D8210000}"/>
    <cellStyle name="Comma 2 2 3 2 2 2 2 3 3 3" xfId="23744" xr:uid="{00000000-0005-0000-0000-0000D55C0000}"/>
    <cellStyle name="Comma 2 2 3 2 2 2 2 3 5" xfId="18731" xr:uid="{00000000-0005-0000-0000-000040490000}"/>
    <cellStyle name="Comma 2 2 3 2 2 2 2 4" xfId="5286" xr:uid="{00000000-0005-0000-0000-0000B7140000}"/>
    <cellStyle name="Comma 2 2 3 2 2 2 2 4 2" xfId="15338" xr:uid="{00000000-0005-0000-0000-0000FB3B0000}"/>
    <cellStyle name="Comma 2 2 3 2 2 2 2 4 2 3" xfId="30432" xr:uid="{00000000-0005-0000-0000-0000F5760000}"/>
    <cellStyle name="Comma 2 2 3 2 2 2 2 4 3" xfId="10318" xr:uid="{00000000-0005-0000-0000-00005F280000}"/>
    <cellStyle name="Comma 2 2 3 2 2 2 2 4 3 3" xfId="25415" xr:uid="{00000000-0005-0000-0000-00005C630000}"/>
    <cellStyle name="Comma 2 2 3 2 2 2 2 4 5" xfId="20402" xr:uid="{00000000-0005-0000-0000-0000C74F0000}"/>
    <cellStyle name="Comma 2 2 3 2 2 2 2 5" xfId="11996" xr:uid="{00000000-0005-0000-0000-0000ED2E0000}"/>
    <cellStyle name="Comma 2 2 3 2 2 2 2 5 3" xfId="27090" xr:uid="{00000000-0005-0000-0000-0000E7690000}"/>
    <cellStyle name="Comma 2 2 3 2 2 2 2 6" xfId="6975" xr:uid="{00000000-0005-0000-0000-0000501B0000}"/>
    <cellStyle name="Comma 2 2 3 2 2 2 2 6 3" xfId="22073" xr:uid="{00000000-0005-0000-0000-00004E560000}"/>
    <cellStyle name="Comma 2 2 3 2 2 2 2 8" xfId="17060" xr:uid="{00000000-0005-0000-0000-0000B9420000}"/>
    <cellStyle name="Comma 2 2 3 2 2 2 3" xfId="2323" xr:uid="{00000000-0005-0000-0000-000023090000}"/>
    <cellStyle name="Comma 2 2 3 2 2 2 3 2" xfId="4012" xr:uid="{00000000-0005-0000-0000-0000BD0F0000}"/>
    <cellStyle name="Comma 2 2 3 2 2 2 3 2 2" xfId="14085" xr:uid="{00000000-0005-0000-0000-000016370000}"/>
    <cellStyle name="Comma 2 2 3 2 2 2 3 2 2 3" xfId="29179" xr:uid="{00000000-0005-0000-0000-000010720000}"/>
    <cellStyle name="Comma 2 2 3 2 2 2 3 2 3" xfId="9065" xr:uid="{00000000-0005-0000-0000-00007A230000}"/>
    <cellStyle name="Comma 2 2 3 2 2 2 3 2 3 3" xfId="24162" xr:uid="{00000000-0005-0000-0000-0000775E0000}"/>
    <cellStyle name="Comma 2 2 3 2 2 2 3 2 5" xfId="19149" xr:uid="{00000000-0005-0000-0000-0000E24A0000}"/>
    <cellStyle name="Comma 2 2 3 2 2 2 3 3" xfId="5704" xr:uid="{00000000-0005-0000-0000-000059160000}"/>
    <cellStyle name="Comma 2 2 3 2 2 2 3 3 2" xfId="15756" xr:uid="{00000000-0005-0000-0000-00009D3D0000}"/>
    <cellStyle name="Comma 2 2 3 2 2 2 3 3 2 3" xfId="30850" xr:uid="{00000000-0005-0000-0000-000097780000}"/>
    <cellStyle name="Comma 2 2 3 2 2 2 3 3 3" xfId="10736" xr:uid="{00000000-0005-0000-0000-0000012A0000}"/>
    <cellStyle name="Comma 2 2 3 2 2 2 3 3 3 3" xfId="25833" xr:uid="{00000000-0005-0000-0000-0000FE640000}"/>
    <cellStyle name="Comma 2 2 3 2 2 2 3 3 5" xfId="20820" xr:uid="{00000000-0005-0000-0000-000069510000}"/>
    <cellStyle name="Comma 2 2 3 2 2 2 3 4" xfId="12414" xr:uid="{00000000-0005-0000-0000-00008F300000}"/>
    <cellStyle name="Comma 2 2 3 2 2 2 3 4 3" xfId="27508" xr:uid="{00000000-0005-0000-0000-0000896B0000}"/>
    <cellStyle name="Comma 2 2 3 2 2 2 3 5" xfId="7393" xr:uid="{00000000-0005-0000-0000-0000F21C0000}"/>
    <cellStyle name="Comma 2 2 3 2 2 2 3 5 3" xfId="22491" xr:uid="{00000000-0005-0000-0000-0000F0570000}"/>
    <cellStyle name="Comma 2 2 3 2 2 2 3 7" xfId="17478" xr:uid="{00000000-0005-0000-0000-00005B440000}"/>
    <cellStyle name="Comma 2 2 3 2 2 2 4" xfId="3175" xr:uid="{00000000-0005-0000-0000-0000780C0000}"/>
    <cellStyle name="Comma 2 2 3 2 2 2 4 2" xfId="13249" xr:uid="{00000000-0005-0000-0000-0000D2330000}"/>
    <cellStyle name="Comma 2 2 3 2 2 2 4 2 3" xfId="28343" xr:uid="{00000000-0005-0000-0000-0000CC6E0000}"/>
    <cellStyle name="Comma 2 2 3 2 2 2 4 3" xfId="8229" xr:uid="{00000000-0005-0000-0000-000036200000}"/>
    <cellStyle name="Comma 2 2 3 2 2 2 4 3 3" xfId="23326" xr:uid="{00000000-0005-0000-0000-0000335B0000}"/>
    <cellStyle name="Comma 2 2 3 2 2 2 4 5" xfId="18313" xr:uid="{00000000-0005-0000-0000-00009E470000}"/>
    <cellStyle name="Comma 2 2 3 2 2 2 5" xfId="4868" xr:uid="{00000000-0005-0000-0000-000015130000}"/>
    <cellStyle name="Comma 2 2 3 2 2 2 5 2" xfId="14920" xr:uid="{00000000-0005-0000-0000-0000593A0000}"/>
    <cellStyle name="Comma 2 2 3 2 2 2 5 2 3" xfId="30014" xr:uid="{00000000-0005-0000-0000-000053750000}"/>
    <cellStyle name="Comma 2 2 3 2 2 2 5 3" xfId="9900" xr:uid="{00000000-0005-0000-0000-0000BD260000}"/>
    <cellStyle name="Comma 2 2 3 2 2 2 5 3 3" xfId="24997" xr:uid="{00000000-0005-0000-0000-0000BA610000}"/>
    <cellStyle name="Comma 2 2 3 2 2 2 5 5" xfId="19984" xr:uid="{00000000-0005-0000-0000-0000254E0000}"/>
    <cellStyle name="Comma 2 2 3 2 2 2 6" xfId="11578" xr:uid="{00000000-0005-0000-0000-00004B2D0000}"/>
    <cellStyle name="Comma 2 2 3 2 2 2 6 3" xfId="26672" xr:uid="{00000000-0005-0000-0000-000045680000}"/>
    <cellStyle name="Comma 2 2 3 2 2 2 7" xfId="6557" xr:uid="{00000000-0005-0000-0000-0000AE190000}"/>
    <cellStyle name="Comma 2 2 3 2 2 2 7 3" xfId="21655" xr:uid="{00000000-0005-0000-0000-0000AC540000}"/>
    <cellStyle name="Comma 2 2 3 2 2 2 9" xfId="16642" xr:uid="{00000000-0005-0000-0000-000017410000}"/>
    <cellStyle name="Comma 2 2 3 2 2 3" xfId="1694" xr:uid="{00000000-0005-0000-0000-0000AE060000}"/>
    <cellStyle name="Comma 2 2 3 2 2 3 2" xfId="2533" xr:uid="{00000000-0005-0000-0000-0000F5090000}"/>
    <cellStyle name="Comma 2 2 3 2 2 3 2 2" xfId="4222" xr:uid="{00000000-0005-0000-0000-00008F100000}"/>
    <cellStyle name="Comma 2 2 3 2 2 3 2 2 2" xfId="14295" xr:uid="{00000000-0005-0000-0000-0000E8370000}"/>
    <cellStyle name="Comma 2 2 3 2 2 3 2 2 2 3" xfId="29389" xr:uid="{00000000-0005-0000-0000-0000E2720000}"/>
    <cellStyle name="Comma 2 2 3 2 2 3 2 2 3" xfId="9275" xr:uid="{00000000-0005-0000-0000-00004C240000}"/>
    <cellStyle name="Comma 2 2 3 2 2 3 2 2 3 3" xfId="24372" xr:uid="{00000000-0005-0000-0000-0000495F0000}"/>
    <cellStyle name="Comma 2 2 3 2 2 3 2 2 5" xfId="19359" xr:uid="{00000000-0005-0000-0000-0000B44B0000}"/>
    <cellStyle name="Comma 2 2 3 2 2 3 2 3" xfId="5914" xr:uid="{00000000-0005-0000-0000-00002B170000}"/>
    <cellStyle name="Comma 2 2 3 2 2 3 2 3 2" xfId="15966" xr:uid="{00000000-0005-0000-0000-00006F3E0000}"/>
    <cellStyle name="Comma 2 2 3 2 2 3 2 3 2 3" xfId="31060" xr:uid="{00000000-0005-0000-0000-000069790000}"/>
    <cellStyle name="Comma 2 2 3 2 2 3 2 3 3" xfId="10946" xr:uid="{00000000-0005-0000-0000-0000D32A0000}"/>
    <cellStyle name="Comma 2 2 3 2 2 3 2 3 3 3" xfId="26043" xr:uid="{00000000-0005-0000-0000-0000D0650000}"/>
    <cellStyle name="Comma 2 2 3 2 2 3 2 3 5" xfId="21030" xr:uid="{00000000-0005-0000-0000-00003B520000}"/>
    <cellStyle name="Comma 2 2 3 2 2 3 2 4" xfId="12624" xr:uid="{00000000-0005-0000-0000-000061310000}"/>
    <cellStyle name="Comma 2 2 3 2 2 3 2 4 3" xfId="27718" xr:uid="{00000000-0005-0000-0000-00005B6C0000}"/>
    <cellStyle name="Comma 2 2 3 2 2 3 2 5" xfId="7603" xr:uid="{00000000-0005-0000-0000-0000C41D0000}"/>
    <cellStyle name="Comma 2 2 3 2 2 3 2 5 3" xfId="22701" xr:uid="{00000000-0005-0000-0000-0000C2580000}"/>
    <cellStyle name="Comma 2 2 3 2 2 3 2 7" xfId="17688" xr:uid="{00000000-0005-0000-0000-00002D450000}"/>
    <cellStyle name="Comma 2 2 3 2 2 3 3" xfId="3385" xr:uid="{00000000-0005-0000-0000-00004A0D0000}"/>
    <cellStyle name="Comma 2 2 3 2 2 3 3 2" xfId="13459" xr:uid="{00000000-0005-0000-0000-0000A4340000}"/>
    <cellStyle name="Comma 2 2 3 2 2 3 3 2 3" xfId="28553" xr:uid="{00000000-0005-0000-0000-00009E6F0000}"/>
    <cellStyle name="Comma 2 2 3 2 2 3 3 3" xfId="8439" xr:uid="{00000000-0005-0000-0000-000008210000}"/>
    <cellStyle name="Comma 2 2 3 2 2 3 3 3 3" xfId="23536" xr:uid="{00000000-0005-0000-0000-0000055C0000}"/>
    <cellStyle name="Comma 2 2 3 2 2 3 3 5" xfId="18523" xr:uid="{00000000-0005-0000-0000-000070480000}"/>
    <cellStyle name="Comma 2 2 3 2 2 3 4" xfId="5078" xr:uid="{00000000-0005-0000-0000-0000E7130000}"/>
    <cellStyle name="Comma 2 2 3 2 2 3 4 2" xfId="15130" xr:uid="{00000000-0005-0000-0000-00002B3B0000}"/>
    <cellStyle name="Comma 2 2 3 2 2 3 4 2 3" xfId="30224" xr:uid="{00000000-0005-0000-0000-000025760000}"/>
    <cellStyle name="Comma 2 2 3 2 2 3 4 3" xfId="10110" xr:uid="{00000000-0005-0000-0000-00008F270000}"/>
    <cellStyle name="Comma 2 2 3 2 2 3 4 3 3" xfId="25207" xr:uid="{00000000-0005-0000-0000-00008C620000}"/>
    <cellStyle name="Comma 2 2 3 2 2 3 4 5" xfId="20194" xr:uid="{00000000-0005-0000-0000-0000F74E0000}"/>
    <cellStyle name="Comma 2 2 3 2 2 3 5" xfId="11788" xr:uid="{00000000-0005-0000-0000-00001D2E0000}"/>
    <cellStyle name="Comma 2 2 3 2 2 3 5 3" xfId="26882" xr:uid="{00000000-0005-0000-0000-000017690000}"/>
    <cellStyle name="Comma 2 2 3 2 2 3 6" xfId="6767" xr:uid="{00000000-0005-0000-0000-0000801A0000}"/>
    <cellStyle name="Comma 2 2 3 2 2 3 6 3" xfId="21865" xr:uid="{00000000-0005-0000-0000-00007E550000}"/>
    <cellStyle name="Comma 2 2 3 2 2 3 8" xfId="16852" xr:uid="{00000000-0005-0000-0000-0000E9410000}"/>
    <cellStyle name="Comma 2 2 3 2 2 4" xfId="2115" xr:uid="{00000000-0005-0000-0000-000053080000}"/>
    <cellStyle name="Comma 2 2 3 2 2 4 2" xfId="3804" xr:uid="{00000000-0005-0000-0000-0000ED0E0000}"/>
    <cellStyle name="Comma 2 2 3 2 2 4 2 2" xfId="13877" xr:uid="{00000000-0005-0000-0000-000046360000}"/>
    <cellStyle name="Comma 2 2 3 2 2 4 2 2 3" xfId="28971" xr:uid="{00000000-0005-0000-0000-000040710000}"/>
    <cellStyle name="Comma 2 2 3 2 2 4 2 3" xfId="8857" xr:uid="{00000000-0005-0000-0000-0000AA220000}"/>
    <cellStyle name="Comma 2 2 3 2 2 4 2 3 3" xfId="23954" xr:uid="{00000000-0005-0000-0000-0000A75D0000}"/>
    <cellStyle name="Comma 2 2 3 2 2 4 2 5" xfId="18941" xr:uid="{00000000-0005-0000-0000-0000124A0000}"/>
    <cellStyle name="Comma 2 2 3 2 2 4 3" xfId="5496" xr:uid="{00000000-0005-0000-0000-000089150000}"/>
    <cellStyle name="Comma 2 2 3 2 2 4 3 2" xfId="15548" xr:uid="{00000000-0005-0000-0000-0000CD3C0000}"/>
    <cellStyle name="Comma 2 2 3 2 2 4 3 2 3" xfId="30642" xr:uid="{00000000-0005-0000-0000-0000C7770000}"/>
    <cellStyle name="Comma 2 2 3 2 2 4 3 3" xfId="10528" xr:uid="{00000000-0005-0000-0000-000031290000}"/>
    <cellStyle name="Comma 2 2 3 2 2 4 3 3 3" xfId="25625" xr:uid="{00000000-0005-0000-0000-00002E640000}"/>
    <cellStyle name="Comma 2 2 3 2 2 4 3 5" xfId="20612" xr:uid="{00000000-0005-0000-0000-000099500000}"/>
    <cellStyle name="Comma 2 2 3 2 2 4 4" xfId="12206" xr:uid="{00000000-0005-0000-0000-0000BF2F0000}"/>
    <cellStyle name="Comma 2 2 3 2 2 4 4 3" xfId="27300" xr:uid="{00000000-0005-0000-0000-0000B96A0000}"/>
    <cellStyle name="Comma 2 2 3 2 2 4 5" xfId="7185" xr:uid="{00000000-0005-0000-0000-0000221C0000}"/>
    <cellStyle name="Comma 2 2 3 2 2 4 5 3" xfId="22283" xr:uid="{00000000-0005-0000-0000-000020570000}"/>
    <cellStyle name="Comma 2 2 3 2 2 4 7" xfId="17270" xr:uid="{00000000-0005-0000-0000-00008B430000}"/>
    <cellStyle name="Comma 2 2 3 2 2 5" xfId="2967" xr:uid="{00000000-0005-0000-0000-0000A80B0000}"/>
    <cellStyle name="Comma 2 2 3 2 2 5 2" xfId="13041" xr:uid="{00000000-0005-0000-0000-000002330000}"/>
    <cellStyle name="Comma 2 2 3 2 2 5 2 3" xfId="28135" xr:uid="{00000000-0005-0000-0000-0000FC6D0000}"/>
    <cellStyle name="Comma 2 2 3 2 2 5 3" xfId="8021" xr:uid="{00000000-0005-0000-0000-0000661F0000}"/>
    <cellStyle name="Comma 2 2 3 2 2 5 3 3" xfId="23118" xr:uid="{00000000-0005-0000-0000-0000635A0000}"/>
    <cellStyle name="Comma 2 2 3 2 2 5 5" xfId="18105" xr:uid="{00000000-0005-0000-0000-0000CE460000}"/>
    <cellStyle name="Comma 2 2 3 2 2 6" xfId="4660" xr:uid="{00000000-0005-0000-0000-000045120000}"/>
    <cellStyle name="Comma 2 2 3 2 2 6 2" xfId="14712" xr:uid="{00000000-0005-0000-0000-000089390000}"/>
    <cellStyle name="Comma 2 2 3 2 2 6 2 3" xfId="29806" xr:uid="{00000000-0005-0000-0000-000083740000}"/>
    <cellStyle name="Comma 2 2 3 2 2 6 3" xfId="9692" xr:uid="{00000000-0005-0000-0000-0000ED250000}"/>
    <cellStyle name="Comma 2 2 3 2 2 6 3 3" xfId="24789" xr:uid="{00000000-0005-0000-0000-0000EA600000}"/>
    <cellStyle name="Comma 2 2 3 2 2 6 5" xfId="19776" xr:uid="{00000000-0005-0000-0000-0000554D0000}"/>
    <cellStyle name="Comma 2 2 3 2 2 7" xfId="11370" xr:uid="{00000000-0005-0000-0000-00007B2C0000}"/>
    <cellStyle name="Comma 2 2 3 2 2 7 3" xfId="26464" xr:uid="{00000000-0005-0000-0000-000075670000}"/>
    <cellStyle name="Comma 2 2 3 2 2 8" xfId="6349" xr:uid="{00000000-0005-0000-0000-0000DE180000}"/>
    <cellStyle name="Comma 2 2 3 2 2 8 3" xfId="21447" xr:uid="{00000000-0005-0000-0000-0000DC530000}"/>
    <cellStyle name="Comma 2 2 3 2 3" xfId="1377" xr:uid="{00000000-0005-0000-0000-000071050000}"/>
    <cellStyle name="Comma 2 2 3 2 3 2" xfId="1798" xr:uid="{00000000-0005-0000-0000-000016070000}"/>
    <cellStyle name="Comma 2 2 3 2 3 2 2" xfId="2637" xr:uid="{00000000-0005-0000-0000-00005D0A0000}"/>
    <cellStyle name="Comma 2 2 3 2 3 2 2 2" xfId="4326" xr:uid="{00000000-0005-0000-0000-0000F7100000}"/>
    <cellStyle name="Comma 2 2 3 2 3 2 2 2 2" xfId="14399" xr:uid="{00000000-0005-0000-0000-000050380000}"/>
    <cellStyle name="Comma 2 2 3 2 3 2 2 2 2 3" xfId="29493" xr:uid="{00000000-0005-0000-0000-00004A730000}"/>
    <cellStyle name="Comma 2 2 3 2 3 2 2 2 3" xfId="9379" xr:uid="{00000000-0005-0000-0000-0000B4240000}"/>
    <cellStyle name="Comma 2 2 3 2 3 2 2 2 3 3" xfId="24476" xr:uid="{00000000-0005-0000-0000-0000B15F0000}"/>
    <cellStyle name="Comma 2 2 3 2 3 2 2 2 5" xfId="19463" xr:uid="{00000000-0005-0000-0000-00001C4C0000}"/>
    <cellStyle name="Comma 2 2 3 2 3 2 2 3" xfId="6018" xr:uid="{00000000-0005-0000-0000-000093170000}"/>
    <cellStyle name="Comma 2 2 3 2 3 2 2 3 2" xfId="16070" xr:uid="{00000000-0005-0000-0000-0000D73E0000}"/>
    <cellStyle name="Comma 2 2 3 2 3 2 2 3 2 3" xfId="31164" xr:uid="{00000000-0005-0000-0000-0000D1790000}"/>
    <cellStyle name="Comma 2 2 3 2 3 2 2 3 3" xfId="11050" xr:uid="{00000000-0005-0000-0000-00003B2B0000}"/>
    <cellStyle name="Comma 2 2 3 2 3 2 2 3 3 3" xfId="26147" xr:uid="{00000000-0005-0000-0000-000038660000}"/>
    <cellStyle name="Comma 2 2 3 2 3 2 2 3 5" xfId="21134" xr:uid="{00000000-0005-0000-0000-0000A3520000}"/>
    <cellStyle name="Comma 2 2 3 2 3 2 2 4" xfId="12728" xr:uid="{00000000-0005-0000-0000-0000C9310000}"/>
    <cellStyle name="Comma 2 2 3 2 3 2 2 4 3" xfId="27822" xr:uid="{00000000-0005-0000-0000-0000C36C0000}"/>
    <cellStyle name="Comma 2 2 3 2 3 2 2 5" xfId="7707" xr:uid="{00000000-0005-0000-0000-00002C1E0000}"/>
    <cellStyle name="Comma 2 2 3 2 3 2 2 5 3" xfId="22805" xr:uid="{00000000-0005-0000-0000-00002A590000}"/>
    <cellStyle name="Comma 2 2 3 2 3 2 2 7" xfId="17792" xr:uid="{00000000-0005-0000-0000-000095450000}"/>
    <cellStyle name="Comma 2 2 3 2 3 2 3" xfId="3489" xr:uid="{00000000-0005-0000-0000-0000B20D0000}"/>
    <cellStyle name="Comma 2 2 3 2 3 2 3 2" xfId="13563" xr:uid="{00000000-0005-0000-0000-00000C350000}"/>
    <cellStyle name="Comma 2 2 3 2 3 2 3 2 3" xfId="28657" xr:uid="{00000000-0005-0000-0000-000006700000}"/>
    <cellStyle name="Comma 2 2 3 2 3 2 3 3" xfId="8543" xr:uid="{00000000-0005-0000-0000-000070210000}"/>
    <cellStyle name="Comma 2 2 3 2 3 2 3 3 3" xfId="23640" xr:uid="{00000000-0005-0000-0000-00006D5C0000}"/>
    <cellStyle name="Comma 2 2 3 2 3 2 3 5" xfId="18627" xr:uid="{00000000-0005-0000-0000-0000D8480000}"/>
    <cellStyle name="Comma 2 2 3 2 3 2 4" xfId="5182" xr:uid="{00000000-0005-0000-0000-00004F140000}"/>
    <cellStyle name="Comma 2 2 3 2 3 2 4 2" xfId="15234" xr:uid="{00000000-0005-0000-0000-0000933B0000}"/>
    <cellStyle name="Comma 2 2 3 2 3 2 4 2 3" xfId="30328" xr:uid="{00000000-0005-0000-0000-00008D760000}"/>
    <cellStyle name="Comma 2 2 3 2 3 2 4 3" xfId="10214" xr:uid="{00000000-0005-0000-0000-0000F7270000}"/>
    <cellStyle name="Comma 2 2 3 2 3 2 4 3 3" xfId="25311" xr:uid="{00000000-0005-0000-0000-0000F4620000}"/>
    <cellStyle name="Comma 2 2 3 2 3 2 4 5" xfId="20298" xr:uid="{00000000-0005-0000-0000-00005F4F0000}"/>
    <cellStyle name="Comma 2 2 3 2 3 2 5" xfId="11892" xr:uid="{00000000-0005-0000-0000-0000852E0000}"/>
    <cellStyle name="Comma 2 2 3 2 3 2 5 3" xfId="26986" xr:uid="{00000000-0005-0000-0000-00007F690000}"/>
    <cellStyle name="Comma 2 2 3 2 3 2 6" xfId="6871" xr:uid="{00000000-0005-0000-0000-0000E81A0000}"/>
    <cellStyle name="Comma 2 2 3 2 3 2 6 3" xfId="21969" xr:uid="{00000000-0005-0000-0000-0000E6550000}"/>
    <cellStyle name="Comma 2 2 3 2 3 2 8" xfId="16956" xr:uid="{00000000-0005-0000-0000-000051420000}"/>
    <cellStyle name="Comma 2 2 3 2 3 3" xfId="2219" xr:uid="{00000000-0005-0000-0000-0000BB080000}"/>
    <cellStyle name="Comma 2 2 3 2 3 3 2" xfId="3908" xr:uid="{00000000-0005-0000-0000-0000550F0000}"/>
    <cellStyle name="Comma 2 2 3 2 3 3 2 2" xfId="13981" xr:uid="{00000000-0005-0000-0000-0000AE360000}"/>
    <cellStyle name="Comma 2 2 3 2 3 3 2 2 3" xfId="29075" xr:uid="{00000000-0005-0000-0000-0000A8710000}"/>
    <cellStyle name="Comma 2 2 3 2 3 3 2 3" xfId="8961" xr:uid="{00000000-0005-0000-0000-000012230000}"/>
    <cellStyle name="Comma 2 2 3 2 3 3 2 3 3" xfId="24058" xr:uid="{00000000-0005-0000-0000-00000F5E0000}"/>
    <cellStyle name="Comma 2 2 3 2 3 3 2 5" xfId="19045" xr:uid="{00000000-0005-0000-0000-00007A4A0000}"/>
    <cellStyle name="Comma 2 2 3 2 3 3 3" xfId="5600" xr:uid="{00000000-0005-0000-0000-0000F1150000}"/>
    <cellStyle name="Comma 2 2 3 2 3 3 3 2" xfId="15652" xr:uid="{00000000-0005-0000-0000-0000353D0000}"/>
    <cellStyle name="Comma 2 2 3 2 3 3 3 2 3" xfId="30746" xr:uid="{00000000-0005-0000-0000-00002F780000}"/>
    <cellStyle name="Comma 2 2 3 2 3 3 3 3" xfId="10632" xr:uid="{00000000-0005-0000-0000-000099290000}"/>
    <cellStyle name="Comma 2 2 3 2 3 3 3 3 3" xfId="25729" xr:uid="{00000000-0005-0000-0000-000096640000}"/>
    <cellStyle name="Comma 2 2 3 2 3 3 3 5" xfId="20716" xr:uid="{00000000-0005-0000-0000-000001510000}"/>
    <cellStyle name="Comma 2 2 3 2 3 3 4" xfId="12310" xr:uid="{00000000-0005-0000-0000-000027300000}"/>
    <cellStyle name="Comma 2 2 3 2 3 3 4 3" xfId="27404" xr:uid="{00000000-0005-0000-0000-0000216B0000}"/>
    <cellStyle name="Comma 2 2 3 2 3 3 5" xfId="7289" xr:uid="{00000000-0005-0000-0000-00008A1C0000}"/>
    <cellStyle name="Comma 2 2 3 2 3 3 5 3" xfId="22387" xr:uid="{00000000-0005-0000-0000-000088570000}"/>
    <cellStyle name="Comma 2 2 3 2 3 3 7" xfId="17374" xr:uid="{00000000-0005-0000-0000-0000F3430000}"/>
    <cellStyle name="Comma 2 2 3 2 3 4" xfId="3071" xr:uid="{00000000-0005-0000-0000-0000100C0000}"/>
    <cellStyle name="Comma 2 2 3 2 3 4 2" xfId="13145" xr:uid="{00000000-0005-0000-0000-00006A330000}"/>
    <cellStyle name="Comma 2 2 3 2 3 4 2 3" xfId="28239" xr:uid="{00000000-0005-0000-0000-0000646E0000}"/>
    <cellStyle name="Comma 2 2 3 2 3 4 3" xfId="8125" xr:uid="{00000000-0005-0000-0000-0000CE1F0000}"/>
    <cellStyle name="Comma 2 2 3 2 3 4 3 3" xfId="23222" xr:uid="{00000000-0005-0000-0000-0000CB5A0000}"/>
    <cellStyle name="Comma 2 2 3 2 3 4 5" xfId="18209" xr:uid="{00000000-0005-0000-0000-000036470000}"/>
    <cellStyle name="Comma 2 2 3 2 3 5" xfId="4764" xr:uid="{00000000-0005-0000-0000-0000AD120000}"/>
    <cellStyle name="Comma 2 2 3 2 3 5 2" xfId="14816" xr:uid="{00000000-0005-0000-0000-0000F1390000}"/>
    <cellStyle name="Comma 2 2 3 2 3 5 2 3" xfId="29910" xr:uid="{00000000-0005-0000-0000-0000EB740000}"/>
    <cellStyle name="Comma 2 2 3 2 3 5 3" xfId="9796" xr:uid="{00000000-0005-0000-0000-000055260000}"/>
    <cellStyle name="Comma 2 2 3 2 3 5 3 3" xfId="24893" xr:uid="{00000000-0005-0000-0000-000052610000}"/>
    <cellStyle name="Comma 2 2 3 2 3 5 5" xfId="19880" xr:uid="{00000000-0005-0000-0000-0000BD4D0000}"/>
    <cellStyle name="Comma 2 2 3 2 3 6" xfId="11474" xr:uid="{00000000-0005-0000-0000-0000E32C0000}"/>
    <cellStyle name="Comma 2 2 3 2 3 6 3" xfId="26568" xr:uid="{00000000-0005-0000-0000-0000DD670000}"/>
    <cellStyle name="Comma 2 2 3 2 3 7" xfId="6453" xr:uid="{00000000-0005-0000-0000-000046190000}"/>
    <cellStyle name="Comma 2 2 3 2 3 7 3" xfId="21551" xr:uid="{00000000-0005-0000-0000-000044540000}"/>
    <cellStyle name="Comma 2 2 3 2 3 9" xfId="16538" xr:uid="{00000000-0005-0000-0000-0000AF400000}"/>
    <cellStyle name="Comma 2 2 3 2 4" xfId="1590" xr:uid="{00000000-0005-0000-0000-000046060000}"/>
    <cellStyle name="Comma 2 2 3 2 4 2" xfId="2429" xr:uid="{00000000-0005-0000-0000-00008D090000}"/>
    <cellStyle name="Comma 2 2 3 2 4 2 2" xfId="4118" xr:uid="{00000000-0005-0000-0000-000027100000}"/>
    <cellStyle name="Comma 2 2 3 2 4 2 2 2" xfId="14191" xr:uid="{00000000-0005-0000-0000-000080370000}"/>
    <cellStyle name="Comma 2 2 3 2 4 2 2 2 3" xfId="29285" xr:uid="{00000000-0005-0000-0000-00007A720000}"/>
    <cellStyle name="Comma 2 2 3 2 4 2 2 3" xfId="9171" xr:uid="{00000000-0005-0000-0000-0000E4230000}"/>
    <cellStyle name="Comma 2 2 3 2 4 2 2 3 3" xfId="24268" xr:uid="{00000000-0005-0000-0000-0000E15E0000}"/>
    <cellStyle name="Comma 2 2 3 2 4 2 2 5" xfId="19255" xr:uid="{00000000-0005-0000-0000-00004C4B0000}"/>
    <cellStyle name="Comma 2 2 3 2 4 2 3" xfId="5810" xr:uid="{00000000-0005-0000-0000-0000C3160000}"/>
    <cellStyle name="Comma 2 2 3 2 4 2 3 2" xfId="15862" xr:uid="{00000000-0005-0000-0000-0000073E0000}"/>
    <cellStyle name="Comma 2 2 3 2 4 2 3 2 3" xfId="30956" xr:uid="{00000000-0005-0000-0000-000001790000}"/>
    <cellStyle name="Comma 2 2 3 2 4 2 3 3" xfId="10842" xr:uid="{00000000-0005-0000-0000-00006B2A0000}"/>
    <cellStyle name="Comma 2 2 3 2 4 2 3 3 3" xfId="25939" xr:uid="{00000000-0005-0000-0000-000068650000}"/>
    <cellStyle name="Comma 2 2 3 2 4 2 3 5" xfId="20926" xr:uid="{00000000-0005-0000-0000-0000D3510000}"/>
    <cellStyle name="Comma 2 2 3 2 4 2 4" xfId="12520" xr:uid="{00000000-0005-0000-0000-0000F9300000}"/>
    <cellStyle name="Comma 2 2 3 2 4 2 4 3" xfId="27614" xr:uid="{00000000-0005-0000-0000-0000F36B0000}"/>
    <cellStyle name="Comma 2 2 3 2 4 2 5" xfId="7499" xr:uid="{00000000-0005-0000-0000-00005C1D0000}"/>
    <cellStyle name="Comma 2 2 3 2 4 2 5 3" xfId="22597" xr:uid="{00000000-0005-0000-0000-00005A580000}"/>
    <cellStyle name="Comma 2 2 3 2 4 2 7" xfId="17584" xr:uid="{00000000-0005-0000-0000-0000C5440000}"/>
    <cellStyle name="Comma 2 2 3 2 4 3" xfId="3281" xr:uid="{00000000-0005-0000-0000-0000E20C0000}"/>
    <cellStyle name="Comma 2 2 3 2 4 3 2" xfId="13355" xr:uid="{00000000-0005-0000-0000-00003C340000}"/>
    <cellStyle name="Comma 2 2 3 2 4 3 2 3" xfId="28449" xr:uid="{00000000-0005-0000-0000-0000366F0000}"/>
    <cellStyle name="Comma 2 2 3 2 4 3 3" xfId="8335" xr:uid="{00000000-0005-0000-0000-0000A0200000}"/>
    <cellStyle name="Comma 2 2 3 2 4 3 3 3" xfId="23432" xr:uid="{00000000-0005-0000-0000-00009D5B0000}"/>
    <cellStyle name="Comma 2 2 3 2 4 3 5" xfId="18419" xr:uid="{00000000-0005-0000-0000-000008480000}"/>
    <cellStyle name="Comma 2 2 3 2 4 4" xfId="4974" xr:uid="{00000000-0005-0000-0000-00007F130000}"/>
    <cellStyle name="Comma 2 2 3 2 4 4 2" xfId="15026" xr:uid="{00000000-0005-0000-0000-0000C33A0000}"/>
    <cellStyle name="Comma 2 2 3 2 4 4 2 3" xfId="30120" xr:uid="{00000000-0005-0000-0000-0000BD750000}"/>
    <cellStyle name="Comma 2 2 3 2 4 4 3" xfId="10006" xr:uid="{00000000-0005-0000-0000-000027270000}"/>
    <cellStyle name="Comma 2 2 3 2 4 4 3 3" xfId="25103" xr:uid="{00000000-0005-0000-0000-000024620000}"/>
    <cellStyle name="Comma 2 2 3 2 4 4 5" xfId="20090" xr:uid="{00000000-0005-0000-0000-00008F4E0000}"/>
    <cellStyle name="Comma 2 2 3 2 4 5" xfId="11684" xr:uid="{00000000-0005-0000-0000-0000B52D0000}"/>
    <cellStyle name="Comma 2 2 3 2 4 5 3" xfId="26778" xr:uid="{00000000-0005-0000-0000-0000AF680000}"/>
    <cellStyle name="Comma 2 2 3 2 4 6" xfId="6663" xr:uid="{00000000-0005-0000-0000-0000181A0000}"/>
    <cellStyle name="Comma 2 2 3 2 4 6 3" xfId="21761" xr:uid="{00000000-0005-0000-0000-000016550000}"/>
    <cellStyle name="Comma 2 2 3 2 4 8" xfId="16748" xr:uid="{00000000-0005-0000-0000-000081410000}"/>
    <cellStyle name="Comma 2 2 3 2 5" xfId="2011" xr:uid="{00000000-0005-0000-0000-0000EB070000}"/>
    <cellStyle name="Comma 2 2 3 2 5 2" xfId="3700" xr:uid="{00000000-0005-0000-0000-0000850E0000}"/>
    <cellStyle name="Comma 2 2 3 2 5 2 2" xfId="13773" xr:uid="{00000000-0005-0000-0000-0000DE350000}"/>
    <cellStyle name="Comma 2 2 3 2 5 2 2 3" xfId="28867" xr:uid="{00000000-0005-0000-0000-0000D8700000}"/>
    <cellStyle name="Comma 2 2 3 2 5 2 3" xfId="8753" xr:uid="{00000000-0005-0000-0000-000042220000}"/>
    <cellStyle name="Comma 2 2 3 2 5 2 3 3" xfId="23850" xr:uid="{00000000-0005-0000-0000-00003F5D0000}"/>
    <cellStyle name="Comma 2 2 3 2 5 2 5" xfId="18837" xr:uid="{00000000-0005-0000-0000-0000AA490000}"/>
    <cellStyle name="Comma 2 2 3 2 5 3" xfId="5392" xr:uid="{00000000-0005-0000-0000-000021150000}"/>
    <cellStyle name="Comma 2 2 3 2 5 3 2" xfId="15444" xr:uid="{00000000-0005-0000-0000-0000653C0000}"/>
    <cellStyle name="Comma 2 2 3 2 5 3 2 3" xfId="30538" xr:uid="{00000000-0005-0000-0000-00005F770000}"/>
    <cellStyle name="Comma 2 2 3 2 5 3 3" xfId="10424" xr:uid="{00000000-0005-0000-0000-0000C9280000}"/>
    <cellStyle name="Comma 2 2 3 2 5 3 3 3" xfId="25521" xr:uid="{00000000-0005-0000-0000-0000C6630000}"/>
    <cellStyle name="Comma 2 2 3 2 5 3 5" xfId="20508" xr:uid="{00000000-0005-0000-0000-000031500000}"/>
    <cellStyle name="Comma 2 2 3 2 5 4" xfId="12102" xr:uid="{00000000-0005-0000-0000-0000572F0000}"/>
    <cellStyle name="Comma 2 2 3 2 5 4 3" xfId="27196" xr:uid="{00000000-0005-0000-0000-0000516A0000}"/>
    <cellStyle name="Comma 2 2 3 2 5 5" xfId="7081" xr:uid="{00000000-0005-0000-0000-0000BA1B0000}"/>
    <cellStyle name="Comma 2 2 3 2 5 5 3" xfId="22179" xr:uid="{00000000-0005-0000-0000-0000B8560000}"/>
    <cellStyle name="Comma 2 2 3 2 5 7" xfId="17166" xr:uid="{00000000-0005-0000-0000-000023430000}"/>
    <cellStyle name="Comma 2 2 3 2 6" xfId="2863" xr:uid="{00000000-0005-0000-0000-0000400B0000}"/>
    <cellStyle name="Comma 2 2 3 2 6 2" xfId="12937" xr:uid="{00000000-0005-0000-0000-00009A320000}"/>
    <cellStyle name="Comma 2 2 3 2 6 2 3" xfId="28031" xr:uid="{00000000-0005-0000-0000-0000946D0000}"/>
    <cellStyle name="Comma 2 2 3 2 6 3" xfId="7917" xr:uid="{00000000-0005-0000-0000-0000FE1E0000}"/>
    <cellStyle name="Comma 2 2 3 2 6 3 3" xfId="23014" xr:uid="{00000000-0005-0000-0000-0000FB590000}"/>
    <cellStyle name="Comma 2 2 3 2 6 5" xfId="18001" xr:uid="{00000000-0005-0000-0000-000066460000}"/>
    <cellStyle name="Comma 2 2 3 2 7" xfId="4556" xr:uid="{00000000-0005-0000-0000-0000DD110000}"/>
    <cellStyle name="Comma 2 2 3 2 7 2" xfId="14608" xr:uid="{00000000-0005-0000-0000-000021390000}"/>
    <cellStyle name="Comma 2 2 3 2 7 2 3" xfId="29702" xr:uid="{00000000-0005-0000-0000-00001B740000}"/>
    <cellStyle name="Comma 2 2 3 2 7 3" xfId="9588" xr:uid="{00000000-0005-0000-0000-000085250000}"/>
    <cellStyle name="Comma 2 2 3 2 7 3 3" xfId="24685" xr:uid="{00000000-0005-0000-0000-000082600000}"/>
    <cellStyle name="Comma 2 2 3 2 7 5" xfId="19672" xr:uid="{00000000-0005-0000-0000-0000ED4C0000}"/>
    <cellStyle name="Comma 2 2 3 2 8" xfId="11266" xr:uid="{00000000-0005-0000-0000-0000132C0000}"/>
    <cellStyle name="Comma 2 2 3 2 8 3" xfId="26360" xr:uid="{00000000-0005-0000-0000-00000D670000}"/>
    <cellStyle name="Comma 2 2 3 2 9" xfId="6245" xr:uid="{00000000-0005-0000-0000-000076180000}"/>
    <cellStyle name="Comma 2 2 3 2 9 3" xfId="21343" xr:uid="{00000000-0005-0000-0000-000074530000}"/>
    <cellStyle name="Comma 2 2 3 3" xfId="1210" xr:uid="{00000000-0005-0000-0000-0000CA040000}"/>
    <cellStyle name="Comma 2 2 3 3 10" xfId="16382" xr:uid="{00000000-0005-0000-0000-000013400000}"/>
    <cellStyle name="Comma 2 2 3 3 2" xfId="1429" xr:uid="{00000000-0005-0000-0000-0000A5050000}"/>
    <cellStyle name="Comma 2 2 3 3 2 2" xfId="1850" xr:uid="{00000000-0005-0000-0000-00004A070000}"/>
    <cellStyle name="Comma 2 2 3 3 2 2 2" xfId="2689" xr:uid="{00000000-0005-0000-0000-0000910A0000}"/>
    <cellStyle name="Comma 2 2 3 3 2 2 2 2" xfId="4378" xr:uid="{00000000-0005-0000-0000-00002B110000}"/>
    <cellStyle name="Comma 2 2 3 3 2 2 2 2 2" xfId="14451" xr:uid="{00000000-0005-0000-0000-000084380000}"/>
    <cellStyle name="Comma 2 2 3 3 2 2 2 2 2 3" xfId="29545" xr:uid="{00000000-0005-0000-0000-00007E730000}"/>
    <cellStyle name="Comma 2 2 3 3 2 2 2 2 3" xfId="9431" xr:uid="{00000000-0005-0000-0000-0000E8240000}"/>
    <cellStyle name="Comma 2 2 3 3 2 2 2 2 3 3" xfId="24528" xr:uid="{00000000-0005-0000-0000-0000E55F0000}"/>
    <cellStyle name="Comma 2 2 3 3 2 2 2 2 5" xfId="19515" xr:uid="{00000000-0005-0000-0000-0000504C0000}"/>
    <cellStyle name="Comma 2 2 3 3 2 2 2 3" xfId="6070" xr:uid="{00000000-0005-0000-0000-0000C7170000}"/>
    <cellStyle name="Comma 2 2 3 3 2 2 2 3 2" xfId="16122" xr:uid="{00000000-0005-0000-0000-00000B3F0000}"/>
    <cellStyle name="Comma 2 2 3 3 2 2 2 3 2 3" xfId="31216" xr:uid="{00000000-0005-0000-0000-0000057A0000}"/>
    <cellStyle name="Comma 2 2 3 3 2 2 2 3 3" xfId="11102" xr:uid="{00000000-0005-0000-0000-00006F2B0000}"/>
    <cellStyle name="Comma 2 2 3 3 2 2 2 3 3 3" xfId="26199" xr:uid="{00000000-0005-0000-0000-00006C660000}"/>
    <cellStyle name="Comma 2 2 3 3 2 2 2 3 5" xfId="21186" xr:uid="{00000000-0005-0000-0000-0000D7520000}"/>
    <cellStyle name="Comma 2 2 3 3 2 2 2 4" xfId="12780" xr:uid="{00000000-0005-0000-0000-0000FD310000}"/>
    <cellStyle name="Comma 2 2 3 3 2 2 2 4 3" xfId="27874" xr:uid="{00000000-0005-0000-0000-0000F76C0000}"/>
    <cellStyle name="Comma 2 2 3 3 2 2 2 5" xfId="7759" xr:uid="{00000000-0005-0000-0000-0000601E0000}"/>
    <cellStyle name="Comma 2 2 3 3 2 2 2 5 3" xfId="22857" xr:uid="{00000000-0005-0000-0000-00005E590000}"/>
    <cellStyle name="Comma 2 2 3 3 2 2 2 7" xfId="17844" xr:uid="{00000000-0005-0000-0000-0000C9450000}"/>
    <cellStyle name="Comma 2 2 3 3 2 2 3" xfId="3541" xr:uid="{00000000-0005-0000-0000-0000E60D0000}"/>
    <cellStyle name="Comma 2 2 3 3 2 2 3 2" xfId="13615" xr:uid="{00000000-0005-0000-0000-000040350000}"/>
    <cellStyle name="Comma 2 2 3 3 2 2 3 2 3" xfId="28709" xr:uid="{00000000-0005-0000-0000-00003A700000}"/>
    <cellStyle name="Comma 2 2 3 3 2 2 3 3" xfId="8595" xr:uid="{00000000-0005-0000-0000-0000A4210000}"/>
    <cellStyle name="Comma 2 2 3 3 2 2 3 3 3" xfId="23692" xr:uid="{00000000-0005-0000-0000-0000A15C0000}"/>
    <cellStyle name="Comma 2 2 3 3 2 2 3 5" xfId="18679" xr:uid="{00000000-0005-0000-0000-00000C490000}"/>
    <cellStyle name="Comma 2 2 3 3 2 2 4" xfId="5234" xr:uid="{00000000-0005-0000-0000-000083140000}"/>
    <cellStyle name="Comma 2 2 3 3 2 2 4 2" xfId="15286" xr:uid="{00000000-0005-0000-0000-0000C73B0000}"/>
    <cellStyle name="Comma 2 2 3 3 2 2 4 2 3" xfId="30380" xr:uid="{00000000-0005-0000-0000-0000C1760000}"/>
    <cellStyle name="Comma 2 2 3 3 2 2 4 3" xfId="10266" xr:uid="{00000000-0005-0000-0000-00002B280000}"/>
    <cellStyle name="Comma 2 2 3 3 2 2 4 3 3" xfId="25363" xr:uid="{00000000-0005-0000-0000-000028630000}"/>
    <cellStyle name="Comma 2 2 3 3 2 2 4 5" xfId="20350" xr:uid="{00000000-0005-0000-0000-0000934F0000}"/>
    <cellStyle name="Comma 2 2 3 3 2 2 5" xfId="11944" xr:uid="{00000000-0005-0000-0000-0000B92E0000}"/>
    <cellStyle name="Comma 2 2 3 3 2 2 5 3" xfId="27038" xr:uid="{00000000-0005-0000-0000-0000B3690000}"/>
    <cellStyle name="Comma 2 2 3 3 2 2 6" xfId="6923" xr:uid="{00000000-0005-0000-0000-00001C1B0000}"/>
    <cellStyle name="Comma 2 2 3 3 2 2 6 3" xfId="22021" xr:uid="{00000000-0005-0000-0000-00001A560000}"/>
    <cellStyle name="Comma 2 2 3 3 2 2 8" xfId="17008" xr:uid="{00000000-0005-0000-0000-000085420000}"/>
    <cellStyle name="Comma 2 2 3 3 2 3" xfId="2271" xr:uid="{00000000-0005-0000-0000-0000EF080000}"/>
    <cellStyle name="Comma 2 2 3 3 2 3 2" xfId="3960" xr:uid="{00000000-0005-0000-0000-0000890F0000}"/>
    <cellStyle name="Comma 2 2 3 3 2 3 2 2" xfId="14033" xr:uid="{00000000-0005-0000-0000-0000E2360000}"/>
    <cellStyle name="Comma 2 2 3 3 2 3 2 2 3" xfId="29127" xr:uid="{00000000-0005-0000-0000-0000DC710000}"/>
    <cellStyle name="Comma 2 2 3 3 2 3 2 3" xfId="9013" xr:uid="{00000000-0005-0000-0000-000046230000}"/>
    <cellStyle name="Comma 2 2 3 3 2 3 2 3 3" xfId="24110" xr:uid="{00000000-0005-0000-0000-0000435E0000}"/>
    <cellStyle name="Comma 2 2 3 3 2 3 2 5" xfId="19097" xr:uid="{00000000-0005-0000-0000-0000AE4A0000}"/>
    <cellStyle name="Comma 2 2 3 3 2 3 3" xfId="5652" xr:uid="{00000000-0005-0000-0000-000025160000}"/>
    <cellStyle name="Comma 2 2 3 3 2 3 3 2" xfId="15704" xr:uid="{00000000-0005-0000-0000-0000693D0000}"/>
    <cellStyle name="Comma 2 2 3 3 2 3 3 2 3" xfId="30798" xr:uid="{00000000-0005-0000-0000-000063780000}"/>
    <cellStyle name="Comma 2 2 3 3 2 3 3 3" xfId="10684" xr:uid="{00000000-0005-0000-0000-0000CD290000}"/>
    <cellStyle name="Comma 2 2 3 3 2 3 3 3 3" xfId="25781" xr:uid="{00000000-0005-0000-0000-0000CA640000}"/>
    <cellStyle name="Comma 2 2 3 3 2 3 3 5" xfId="20768" xr:uid="{00000000-0005-0000-0000-000035510000}"/>
    <cellStyle name="Comma 2 2 3 3 2 3 4" xfId="12362" xr:uid="{00000000-0005-0000-0000-00005B300000}"/>
    <cellStyle name="Comma 2 2 3 3 2 3 4 3" xfId="27456" xr:uid="{00000000-0005-0000-0000-0000556B0000}"/>
    <cellStyle name="Comma 2 2 3 3 2 3 5" xfId="7341" xr:uid="{00000000-0005-0000-0000-0000BE1C0000}"/>
    <cellStyle name="Comma 2 2 3 3 2 3 5 3" xfId="22439" xr:uid="{00000000-0005-0000-0000-0000BC570000}"/>
    <cellStyle name="Comma 2 2 3 3 2 3 7" xfId="17426" xr:uid="{00000000-0005-0000-0000-000027440000}"/>
    <cellStyle name="Comma 2 2 3 3 2 4" xfId="3123" xr:uid="{00000000-0005-0000-0000-0000440C0000}"/>
    <cellStyle name="Comma 2 2 3 3 2 4 2" xfId="13197" xr:uid="{00000000-0005-0000-0000-00009E330000}"/>
    <cellStyle name="Comma 2 2 3 3 2 4 2 3" xfId="28291" xr:uid="{00000000-0005-0000-0000-0000986E0000}"/>
    <cellStyle name="Comma 2 2 3 3 2 4 3" xfId="8177" xr:uid="{00000000-0005-0000-0000-000002200000}"/>
    <cellStyle name="Comma 2 2 3 3 2 4 3 3" xfId="23274" xr:uid="{00000000-0005-0000-0000-0000FF5A0000}"/>
    <cellStyle name="Comma 2 2 3 3 2 4 5" xfId="18261" xr:uid="{00000000-0005-0000-0000-00006A470000}"/>
    <cellStyle name="Comma 2 2 3 3 2 5" xfId="4816" xr:uid="{00000000-0005-0000-0000-0000E1120000}"/>
    <cellStyle name="Comma 2 2 3 3 2 5 2" xfId="14868" xr:uid="{00000000-0005-0000-0000-0000253A0000}"/>
    <cellStyle name="Comma 2 2 3 3 2 5 2 3" xfId="29962" xr:uid="{00000000-0005-0000-0000-00001F750000}"/>
    <cellStyle name="Comma 2 2 3 3 2 5 3" xfId="9848" xr:uid="{00000000-0005-0000-0000-000089260000}"/>
    <cellStyle name="Comma 2 2 3 3 2 5 3 3" xfId="24945" xr:uid="{00000000-0005-0000-0000-000086610000}"/>
    <cellStyle name="Comma 2 2 3 3 2 5 5" xfId="19932" xr:uid="{00000000-0005-0000-0000-0000F14D0000}"/>
    <cellStyle name="Comma 2 2 3 3 2 6" xfId="11526" xr:uid="{00000000-0005-0000-0000-0000172D0000}"/>
    <cellStyle name="Comma 2 2 3 3 2 6 3" xfId="26620" xr:uid="{00000000-0005-0000-0000-000011680000}"/>
    <cellStyle name="Comma 2 2 3 3 2 7" xfId="6505" xr:uid="{00000000-0005-0000-0000-00007A190000}"/>
    <cellStyle name="Comma 2 2 3 3 2 7 3" xfId="21603" xr:uid="{00000000-0005-0000-0000-000078540000}"/>
    <cellStyle name="Comma 2 2 3 3 2 9" xfId="16590" xr:uid="{00000000-0005-0000-0000-0000E3400000}"/>
    <cellStyle name="Comma 2 2 3 3 3" xfId="1642" xr:uid="{00000000-0005-0000-0000-00007A060000}"/>
    <cellStyle name="Comma 2 2 3 3 3 2" xfId="2481" xr:uid="{00000000-0005-0000-0000-0000C1090000}"/>
    <cellStyle name="Comma 2 2 3 3 3 2 2" xfId="4170" xr:uid="{00000000-0005-0000-0000-00005B100000}"/>
    <cellStyle name="Comma 2 2 3 3 3 2 2 2" xfId="14243" xr:uid="{00000000-0005-0000-0000-0000B4370000}"/>
    <cellStyle name="Comma 2 2 3 3 3 2 2 2 3" xfId="29337" xr:uid="{00000000-0005-0000-0000-0000AE720000}"/>
    <cellStyle name="Comma 2 2 3 3 3 2 2 3" xfId="9223" xr:uid="{00000000-0005-0000-0000-000018240000}"/>
    <cellStyle name="Comma 2 2 3 3 3 2 2 3 3" xfId="24320" xr:uid="{00000000-0005-0000-0000-0000155F0000}"/>
    <cellStyle name="Comma 2 2 3 3 3 2 2 5" xfId="19307" xr:uid="{00000000-0005-0000-0000-0000804B0000}"/>
    <cellStyle name="Comma 2 2 3 3 3 2 3" xfId="5862" xr:uid="{00000000-0005-0000-0000-0000F7160000}"/>
    <cellStyle name="Comma 2 2 3 3 3 2 3 2" xfId="15914" xr:uid="{00000000-0005-0000-0000-00003B3E0000}"/>
    <cellStyle name="Comma 2 2 3 3 3 2 3 2 3" xfId="31008" xr:uid="{00000000-0005-0000-0000-000035790000}"/>
    <cellStyle name="Comma 2 2 3 3 3 2 3 3" xfId="10894" xr:uid="{00000000-0005-0000-0000-00009F2A0000}"/>
    <cellStyle name="Comma 2 2 3 3 3 2 3 3 3" xfId="25991" xr:uid="{00000000-0005-0000-0000-00009C650000}"/>
    <cellStyle name="Comma 2 2 3 3 3 2 3 5" xfId="20978" xr:uid="{00000000-0005-0000-0000-000007520000}"/>
    <cellStyle name="Comma 2 2 3 3 3 2 4" xfId="12572" xr:uid="{00000000-0005-0000-0000-00002D310000}"/>
    <cellStyle name="Comma 2 2 3 3 3 2 4 3" xfId="27666" xr:uid="{00000000-0005-0000-0000-0000276C0000}"/>
    <cellStyle name="Comma 2 2 3 3 3 2 5" xfId="7551" xr:uid="{00000000-0005-0000-0000-0000901D0000}"/>
    <cellStyle name="Comma 2 2 3 3 3 2 5 3" xfId="22649" xr:uid="{00000000-0005-0000-0000-00008E580000}"/>
    <cellStyle name="Comma 2 2 3 3 3 2 7" xfId="17636" xr:uid="{00000000-0005-0000-0000-0000F9440000}"/>
    <cellStyle name="Comma 2 2 3 3 3 3" xfId="3333" xr:uid="{00000000-0005-0000-0000-0000160D0000}"/>
    <cellStyle name="Comma 2 2 3 3 3 3 2" xfId="13407" xr:uid="{00000000-0005-0000-0000-000070340000}"/>
    <cellStyle name="Comma 2 2 3 3 3 3 2 3" xfId="28501" xr:uid="{00000000-0005-0000-0000-00006A6F0000}"/>
    <cellStyle name="Comma 2 2 3 3 3 3 3" xfId="8387" xr:uid="{00000000-0005-0000-0000-0000D4200000}"/>
    <cellStyle name="Comma 2 2 3 3 3 3 3 3" xfId="23484" xr:uid="{00000000-0005-0000-0000-0000D15B0000}"/>
    <cellStyle name="Comma 2 2 3 3 3 3 5" xfId="18471" xr:uid="{00000000-0005-0000-0000-00003C480000}"/>
    <cellStyle name="Comma 2 2 3 3 3 4" xfId="5026" xr:uid="{00000000-0005-0000-0000-0000B3130000}"/>
    <cellStyle name="Comma 2 2 3 3 3 4 2" xfId="15078" xr:uid="{00000000-0005-0000-0000-0000F73A0000}"/>
    <cellStyle name="Comma 2 2 3 3 3 4 2 3" xfId="30172" xr:uid="{00000000-0005-0000-0000-0000F1750000}"/>
    <cellStyle name="Comma 2 2 3 3 3 4 3" xfId="10058" xr:uid="{00000000-0005-0000-0000-00005B270000}"/>
    <cellStyle name="Comma 2 2 3 3 3 4 3 3" xfId="25155" xr:uid="{00000000-0005-0000-0000-000058620000}"/>
    <cellStyle name="Comma 2 2 3 3 3 4 5" xfId="20142" xr:uid="{00000000-0005-0000-0000-0000C34E0000}"/>
    <cellStyle name="Comma 2 2 3 3 3 5" xfId="11736" xr:uid="{00000000-0005-0000-0000-0000E92D0000}"/>
    <cellStyle name="Comma 2 2 3 3 3 5 3" xfId="26830" xr:uid="{00000000-0005-0000-0000-0000E3680000}"/>
    <cellStyle name="Comma 2 2 3 3 3 6" xfId="6715" xr:uid="{00000000-0005-0000-0000-00004C1A0000}"/>
    <cellStyle name="Comma 2 2 3 3 3 6 3" xfId="21813" xr:uid="{00000000-0005-0000-0000-00004A550000}"/>
    <cellStyle name="Comma 2 2 3 3 3 8" xfId="16800" xr:uid="{00000000-0005-0000-0000-0000B5410000}"/>
    <cellStyle name="Comma 2 2 3 3 4" xfId="2063" xr:uid="{00000000-0005-0000-0000-00001F080000}"/>
    <cellStyle name="Comma 2 2 3 3 4 2" xfId="3752" xr:uid="{00000000-0005-0000-0000-0000B90E0000}"/>
    <cellStyle name="Comma 2 2 3 3 4 2 2" xfId="13825" xr:uid="{00000000-0005-0000-0000-000012360000}"/>
    <cellStyle name="Comma 2 2 3 3 4 2 2 3" xfId="28919" xr:uid="{00000000-0005-0000-0000-00000C710000}"/>
    <cellStyle name="Comma 2 2 3 3 4 2 3" xfId="8805" xr:uid="{00000000-0005-0000-0000-000076220000}"/>
    <cellStyle name="Comma 2 2 3 3 4 2 3 3" xfId="23902" xr:uid="{00000000-0005-0000-0000-0000735D0000}"/>
    <cellStyle name="Comma 2 2 3 3 4 2 5" xfId="18889" xr:uid="{00000000-0005-0000-0000-0000DE490000}"/>
    <cellStyle name="Comma 2 2 3 3 4 3" xfId="5444" xr:uid="{00000000-0005-0000-0000-000055150000}"/>
    <cellStyle name="Comma 2 2 3 3 4 3 2" xfId="15496" xr:uid="{00000000-0005-0000-0000-0000993C0000}"/>
    <cellStyle name="Comma 2 2 3 3 4 3 2 3" xfId="30590" xr:uid="{00000000-0005-0000-0000-000093770000}"/>
    <cellStyle name="Comma 2 2 3 3 4 3 3" xfId="10476" xr:uid="{00000000-0005-0000-0000-0000FD280000}"/>
    <cellStyle name="Comma 2 2 3 3 4 3 3 3" xfId="25573" xr:uid="{00000000-0005-0000-0000-0000FA630000}"/>
    <cellStyle name="Comma 2 2 3 3 4 3 5" xfId="20560" xr:uid="{00000000-0005-0000-0000-000065500000}"/>
    <cellStyle name="Comma 2 2 3 3 4 4" xfId="12154" xr:uid="{00000000-0005-0000-0000-00008B2F0000}"/>
    <cellStyle name="Comma 2 2 3 3 4 4 3" xfId="27248" xr:uid="{00000000-0005-0000-0000-0000856A0000}"/>
    <cellStyle name="Comma 2 2 3 3 4 5" xfId="7133" xr:uid="{00000000-0005-0000-0000-0000EE1B0000}"/>
    <cellStyle name="Comma 2 2 3 3 4 5 3" xfId="22231" xr:uid="{00000000-0005-0000-0000-0000EC560000}"/>
    <cellStyle name="Comma 2 2 3 3 4 7" xfId="17218" xr:uid="{00000000-0005-0000-0000-000057430000}"/>
    <cellStyle name="Comma 2 2 3 3 5" xfId="2915" xr:uid="{00000000-0005-0000-0000-0000740B0000}"/>
    <cellStyle name="Comma 2 2 3 3 5 2" xfId="12989" xr:uid="{00000000-0005-0000-0000-0000CE320000}"/>
    <cellStyle name="Comma 2 2 3 3 5 2 3" xfId="28083" xr:uid="{00000000-0005-0000-0000-0000C86D0000}"/>
    <cellStyle name="Comma 2 2 3 3 5 3" xfId="7969" xr:uid="{00000000-0005-0000-0000-0000321F0000}"/>
    <cellStyle name="Comma 2 2 3 3 5 3 3" xfId="23066" xr:uid="{00000000-0005-0000-0000-00002F5A0000}"/>
    <cellStyle name="Comma 2 2 3 3 5 5" xfId="18053" xr:uid="{00000000-0005-0000-0000-00009A460000}"/>
    <cellStyle name="Comma 2 2 3 3 6" xfId="4608" xr:uid="{00000000-0005-0000-0000-000011120000}"/>
    <cellStyle name="Comma 2 2 3 3 6 2" xfId="14660" xr:uid="{00000000-0005-0000-0000-000055390000}"/>
    <cellStyle name="Comma 2 2 3 3 6 2 3" xfId="29754" xr:uid="{00000000-0005-0000-0000-00004F740000}"/>
    <cellStyle name="Comma 2 2 3 3 6 3" xfId="9640" xr:uid="{00000000-0005-0000-0000-0000B9250000}"/>
    <cellStyle name="Comma 2 2 3 3 6 3 3" xfId="24737" xr:uid="{00000000-0005-0000-0000-0000B6600000}"/>
    <cellStyle name="Comma 2 2 3 3 6 5" xfId="19724" xr:uid="{00000000-0005-0000-0000-0000214D0000}"/>
    <cellStyle name="Comma 2 2 3 3 7" xfId="11318" xr:uid="{00000000-0005-0000-0000-0000472C0000}"/>
    <cellStyle name="Comma 2 2 3 3 7 3" xfId="26412" xr:uid="{00000000-0005-0000-0000-000041670000}"/>
    <cellStyle name="Comma 2 2 3 3 8" xfId="6297" xr:uid="{00000000-0005-0000-0000-0000AA180000}"/>
    <cellStyle name="Comma 2 2 3 3 8 3" xfId="21395" xr:uid="{00000000-0005-0000-0000-0000A8530000}"/>
    <cellStyle name="Comma 2 2 3 4" xfId="1323" xr:uid="{00000000-0005-0000-0000-00003B050000}"/>
    <cellStyle name="Comma 2 2 3 4 2" xfId="1746" xr:uid="{00000000-0005-0000-0000-0000E2060000}"/>
    <cellStyle name="Comma 2 2 3 4 2 2" xfId="2585" xr:uid="{00000000-0005-0000-0000-0000290A0000}"/>
    <cellStyle name="Comma 2 2 3 4 2 2 2" xfId="4274" xr:uid="{00000000-0005-0000-0000-0000C3100000}"/>
    <cellStyle name="Comma 2 2 3 4 2 2 2 2" xfId="14347" xr:uid="{00000000-0005-0000-0000-00001C380000}"/>
    <cellStyle name="Comma 2 2 3 4 2 2 2 2 3" xfId="29441" xr:uid="{00000000-0005-0000-0000-000016730000}"/>
    <cellStyle name="Comma 2 2 3 4 2 2 2 3" xfId="9327" xr:uid="{00000000-0005-0000-0000-000080240000}"/>
    <cellStyle name="Comma 2 2 3 4 2 2 2 3 3" xfId="24424" xr:uid="{00000000-0005-0000-0000-00007D5F0000}"/>
    <cellStyle name="Comma 2 2 3 4 2 2 2 5" xfId="19411" xr:uid="{00000000-0005-0000-0000-0000E84B0000}"/>
    <cellStyle name="Comma 2 2 3 4 2 2 3" xfId="5966" xr:uid="{00000000-0005-0000-0000-00005F170000}"/>
    <cellStyle name="Comma 2 2 3 4 2 2 3 2" xfId="16018" xr:uid="{00000000-0005-0000-0000-0000A33E0000}"/>
    <cellStyle name="Comma 2 2 3 4 2 2 3 2 3" xfId="31112" xr:uid="{00000000-0005-0000-0000-00009D790000}"/>
    <cellStyle name="Comma 2 2 3 4 2 2 3 3" xfId="10998" xr:uid="{00000000-0005-0000-0000-0000072B0000}"/>
    <cellStyle name="Comma 2 2 3 4 2 2 3 3 3" xfId="26095" xr:uid="{00000000-0005-0000-0000-000004660000}"/>
    <cellStyle name="Comma 2 2 3 4 2 2 3 5" xfId="21082" xr:uid="{00000000-0005-0000-0000-00006F520000}"/>
    <cellStyle name="Comma 2 2 3 4 2 2 4" xfId="12676" xr:uid="{00000000-0005-0000-0000-000095310000}"/>
    <cellStyle name="Comma 2 2 3 4 2 2 4 3" xfId="27770" xr:uid="{00000000-0005-0000-0000-00008F6C0000}"/>
    <cellStyle name="Comma 2 2 3 4 2 2 5" xfId="7655" xr:uid="{00000000-0005-0000-0000-0000F81D0000}"/>
    <cellStyle name="Comma 2 2 3 4 2 2 5 3" xfId="22753" xr:uid="{00000000-0005-0000-0000-0000F6580000}"/>
    <cellStyle name="Comma 2 2 3 4 2 2 7" xfId="17740" xr:uid="{00000000-0005-0000-0000-000061450000}"/>
    <cellStyle name="Comma 2 2 3 4 2 3" xfId="3437" xr:uid="{00000000-0005-0000-0000-00007E0D0000}"/>
    <cellStyle name="Comma 2 2 3 4 2 3 2" xfId="13511" xr:uid="{00000000-0005-0000-0000-0000D8340000}"/>
    <cellStyle name="Comma 2 2 3 4 2 3 2 3" xfId="28605" xr:uid="{00000000-0005-0000-0000-0000D26F0000}"/>
    <cellStyle name="Comma 2 2 3 4 2 3 3" xfId="8491" xr:uid="{00000000-0005-0000-0000-00003C210000}"/>
    <cellStyle name="Comma 2 2 3 4 2 3 3 3" xfId="23588" xr:uid="{00000000-0005-0000-0000-0000395C0000}"/>
    <cellStyle name="Comma 2 2 3 4 2 3 5" xfId="18575" xr:uid="{00000000-0005-0000-0000-0000A4480000}"/>
    <cellStyle name="Comma 2 2 3 4 2 4" xfId="5130" xr:uid="{00000000-0005-0000-0000-00001B140000}"/>
    <cellStyle name="Comma 2 2 3 4 2 4 2" xfId="15182" xr:uid="{00000000-0005-0000-0000-00005F3B0000}"/>
    <cellStyle name="Comma 2 2 3 4 2 4 2 3" xfId="30276" xr:uid="{00000000-0005-0000-0000-000059760000}"/>
    <cellStyle name="Comma 2 2 3 4 2 4 3" xfId="10162" xr:uid="{00000000-0005-0000-0000-0000C3270000}"/>
    <cellStyle name="Comma 2 2 3 4 2 4 3 3" xfId="25259" xr:uid="{00000000-0005-0000-0000-0000C0620000}"/>
    <cellStyle name="Comma 2 2 3 4 2 4 5" xfId="20246" xr:uid="{00000000-0005-0000-0000-00002B4F0000}"/>
    <cellStyle name="Comma 2 2 3 4 2 5" xfId="11840" xr:uid="{00000000-0005-0000-0000-0000512E0000}"/>
    <cellStyle name="Comma 2 2 3 4 2 5 3" xfId="26934" xr:uid="{00000000-0005-0000-0000-00004B690000}"/>
    <cellStyle name="Comma 2 2 3 4 2 6" xfId="6819" xr:uid="{00000000-0005-0000-0000-0000B41A0000}"/>
    <cellStyle name="Comma 2 2 3 4 2 6 3" xfId="21917" xr:uid="{00000000-0005-0000-0000-0000B2550000}"/>
    <cellStyle name="Comma 2 2 3 4 2 8" xfId="16904" xr:uid="{00000000-0005-0000-0000-00001D420000}"/>
    <cellStyle name="Comma 2 2 3 4 3" xfId="2167" xr:uid="{00000000-0005-0000-0000-000087080000}"/>
    <cellStyle name="Comma 2 2 3 4 3 2" xfId="3856" xr:uid="{00000000-0005-0000-0000-0000210F0000}"/>
    <cellStyle name="Comma 2 2 3 4 3 2 2" xfId="13929" xr:uid="{00000000-0005-0000-0000-00007A360000}"/>
    <cellStyle name="Comma 2 2 3 4 3 2 2 3" xfId="29023" xr:uid="{00000000-0005-0000-0000-000074710000}"/>
    <cellStyle name="Comma 2 2 3 4 3 2 3" xfId="8909" xr:uid="{00000000-0005-0000-0000-0000DE220000}"/>
    <cellStyle name="Comma 2 2 3 4 3 2 3 3" xfId="24006" xr:uid="{00000000-0005-0000-0000-0000DB5D0000}"/>
    <cellStyle name="Comma 2 2 3 4 3 2 5" xfId="18993" xr:uid="{00000000-0005-0000-0000-0000464A0000}"/>
    <cellStyle name="Comma 2 2 3 4 3 3" xfId="5548" xr:uid="{00000000-0005-0000-0000-0000BD150000}"/>
    <cellStyle name="Comma 2 2 3 4 3 3 2" xfId="15600" xr:uid="{00000000-0005-0000-0000-0000013D0000}"/>
    <cellStyle name="Comma 2 2 3 4 3 3 2 3" xfId="30694" xr:uid="{00000000-0005-0000-0000-0000FB770000}"/>
    <cellStyle name="Comma 2 2 3 4 3 3 3" xfId="10580" xr:uid="{00000000-0005-0000-0000-000065290000}"/>
    <cellStyle name="Comma 2 2 3 4 3 3 3 3" xfId="25677" xr:uid="{00000000-0005-0000-0000-000062640000}"/>
    <cellStyle name="Comma 2 2 3 4 3 3 5" xfId="20664" xr:uid="{00000000-0005-0000-0000-0000CD500000}"/>
    <cellStyle name="Comma 2 2 3 4 3 4" xfId="12258" xr:uid="{00000000-0005-0000-0000-0000F32F0000}"/>
    <cellStyle name="Comma 2 2 3 4 3 4 3" xfId="27352" xr:uid="{00000000-0005-0000-0000-0000ED6A0000}"/>
    <cellStyle name="Comma 2 2 3 4 3 5" xfId="7237" xr:uid="{00000000-0005-0000-0000-0000561C0000}"/>
    <cellStyle name="Comma 2 2 3 4 3 5 3" xfId="22335" xr:uid="{00000000-0005-0000-0000-000054570000}"/>
    <cellStyle name="Comma 2 2 3 4 3 7" xfId="17322" xr:uid="{00000000-0005-0000-0000-0000BF430000}"/>
    <cellStyle name="Comma 2 2 3 4 4" xfId="3019" xr:uid="{00000000-0005-0000-0000-0000DC0B0000}"/>
    <cellStyle name="Comma 2 2 3 4 4 2" xfId="13093" xr:uid="{00000000-0005-0000-0000-000036330000}"/>
    <cellStyle name="Comma 2 2 3 4 4 2 3" xfId="28187" xr:uid="{00000000-0005-0000-0000-0000306E0000}"/>
    <cellStyle name="Comma 2 2 3 4 4 3" xfId="8073" xr:uid="{00000000-0005-0000-0000-00009A1F0000}"/>
    <cellStyle name="Comma 2 2 3 4 4 3 3" xfId="23170" xr:uid="{00000000-0005-0000-0000-0000975A0000}"/>
    <cellStyle name="Comma 2 2 3 4 4 5" xfId="18157" xr:uid="{00000000-0005-0000-0000-000002470000}"/>
    <cellStyle name="Comma 2 2 3 4 5" xfId="4712" xr:uid="{00000000-0005-0000-0000-000079120000}"/>
    <cellStyle name="Comma 2 2 3 4 5 2" xfId="14764" xr:uid="{00000000-0005-0000-0000-0000BD390000}"/>
    <cellStyle name="Comma 2 2 3 4 5 2 3" xfId="29858" xr:uid="{00000000-0005-0000-0000-0000B7740000}"/>
    <cellStyle name="Comma 2 2 3 4 5 3" xfId="9744" xr:uid="{00000000-0005-0000-0000-000021260000}"/>
    <cellStyle name="Comma 2 2 3 4 5 3 3" xfId="24841" xr:uid="{00000000-0005-0000-0000-00001E610000}"/>
    <cellStyle name="Comma 2 2 3 4 5 5" xfId="19828" xr:uid="{00000000-0005-0000-0000-0000894D0000}"/>
    <cellStyle name="Comma 2 2 3 4 6" xfId="11422" xr:uid="{00000000-0005-0000-0000-0000AF2C0000}"/>
    <cellStyle name="Comma 2 2 3 4 6 3" xfId="26516" xr:uid="{00000000-0005-0000-0000-0000A9670000}"/>
    <cellStyle name="Comma 2 2 3 4 7" xfId="6401" xr:uid="{00000000-0005-0000-0000-000012190000}"/>
    <cellStyle name="Comma 2 2 3 4 7 3" xfId="21499" xr:uid="{00000000-0005-0000-0000-000010540000}"/>
    <cellStyle name="Comma 2 2 3 4 9" xfId="16486" xr:uid="{00000000-0005-0000-0000-00007B400000}"/>
    <cellStyle name="Comma 2 2 3 5" xfId="1536" xr:uid="{00000000-0005-0000-0000-000010060000}"/>
    <cellStyle name="Comma 2 2 3 5 2" xfId="2377" xr:uid="{00000000-0005-0000-0000-000059090000}"/>
    <cellStyle name="Comma 2 2 3 5 2 2" xfId="4066" xr:uid="{00000000-0005-0000-0000-0000F30F0000}"/>
    <cellStyle name="Comma 2 2 3 5 2 2 2" xfId="14139" xr:uid="{00000000-0005-0000-0000-00004C370000}"/>
    <cellStyle name="Comma 2 2 3 5 2 2 2 3" xfId="29233" xr:uid="{00000000-0005-0000-0000-000046720000}"/>
    <cellStyle name="Comma 2 2 3 5 2 2 3" xfId="9119" xr:uid="{00000000-0005-0000-0000-0000B0230000}"/>
    <cellStyle name="Comma 2 2 3 5 2 2 3 3" xfId="24216" xr:uid="{00000000-0005-0000-0000-0000AD5E0000}"/>
    <cellStyle name="Comma 2 2 3 5 2 2 5" xfId="19203" xr:uid="{00000000-0005-0000-0000-0000184B0000}"/>
    <cellStyle name="Comma 2 2 3 5 2 3" xfId="5758" xr:uid="{00000000-0005-0000-0000-00008F160000}"/>
    <cellStyle name="Comma 2 2 3 5 2 3 2" xfId="15810" xr:uid="{00000000-0005-0000-0000-0000D33D0000}"/>
    <cellStyle name="Comma 2 2 3 5 2 3 2 3" xfId="30904" xr:uid="{00000000-0005-0000-0000-0000CD780000}"/>
    <cellStyle name="Comma 2 2 3 5 2 3 3" xfId="10790" xr:uid="{00000000-0005-0000-0000-0000372A0000}"/>
    <cellStyle name="Comma 2 2 3 5 2 3 3 3" xfId="25887" xr:uid="{00000000-0005-0000-0000-000034650000}"/>
    <cellStyle name="Comma 2 2 3 5 2 3 5" xfId="20874" xr:uid="{00000000-0005-0000-0000-00009F510000}"/>
    <cellStyle name="Comma 2 2 3 5 2 4" xfId="12468" xr:uid="{00000000-0005-0000-0000-0000C5300000}"/>
    <cellStyle name="Comma 2 2 3 5 2 4 3" xfId="27562" xr:uid="{00000000-0005-0000-0000-0000BF6B0000}"/>
    <cellStyle name="Comma 2 2 3 5 2 5" xfId="7447" xr:uid="{00000000-0005-0000-0000-0000281D0000}"/>
    <cellStyle name="Comma 2 2 3 5 2 5 3" xfId="22545" xr:uid="{00000000-0005-0000-0000-000026580000}"/>
    <cellStyle name="Comma 2 2 3 5 2 7" xfId="17532" xr:uid="{00000000-0005-0000-0000-000091440000}"/>
    <cellStyle name="Comma 2 2 3 5 3" xfId="3229" xr:uid="{00000000-0005-0000-0000-0000AE0C0000}"/>
    <cellStyle name="Comma 2 2 3 5 3 2" xfId="13303" xr:uid="{00000000-0005-0000-0000-000008340000}"/>
    <cellStyle name="Comma 2 2 3 5 3 2 3" xfId="28397" xr:uid="{00000000-0005-0000-0000-0000026F0000}"/>
    <cellStyle name="Comma 2 2 3 5 3 3" xfId="8283" xr:uid="{00000000-0005-0000-0000-00006C200000}"/>
    <cellStyle name="Comma 2 2 3 5 3 3 3" xfId="23380" xr:uid="{00000000-0005-0000-0000-0000695B0000}"/>
    <cellStyle name="Comma 2 2 3 5 3 5" xfId="18367" xr:uid="{00000000-0005-0000-0000-0000D4470000}"/>
    <cellStyle name="Comma 2 2 3 5 4" xfId="4922" xr:uid="{00000000-0005-0000-0000-00004B130000}"/>
    <cellStyle name="Comma 2 2 3 5 4 2" xfId="14974" xr:uid="{00000000-0005-0000-0000-00008F3A0000}"/>
    <cellStyle name="Comma 2 2 3 5 4 2 3" xfId="30068" xr:uid="{00000000-0005-0000-0000-000089750000}"/>
    <cellStyle name="Comma 2 2 3 5 4 3" xfId="9954" xr:uid="{00000000-0005-0000-0000-0000F3260000}"/>
    <cellStyle name="Comma 2 2 3 5 4 3 3" xfId="25051" xr:uid="{00000000-0005-0000-0000-0000F0610000}"/>
    <cellStyle name="Comma 2 2 3 5 4 5" xfId="20038" xr:uid="{00000000-0005-0000-0000-00005B4E0000}"/>
    <cellStyle name="Comma 2 2 3 5 5" xfId="11632" xr:uid="{00000000-0005-0000-0000-0000812D0000}"/>
    <cellStyle name="Comma 2 2 3 5 5 3" xfId="26726" xr:uid="{00000000-0005-0000-0000-00007B680000}"/>
    <cellStyle name="Comma 2 2 3 5 6" xfId="6611" xr:uid="{00000000-0005-0000-0000-0000E4190000}"/>
    <cellStyle name="Comma 2 2 3 5 6 3" xfId="21709" xr:uid="{00000000-0005-0000-0000-0000E2540000}"/>
    <cellStyle name="Comma 2 2 3 5 8" xfId="16696" xr:uid="{00000000-0005-0000-0000-00004D410000}"/>
    <cellStyle name="Comma 2 2 3 6" xfId="1957" xr:uid="{00000000-0005-0000-0000-0000B5070000}"/>
    <cellStyle name="Comma 2 2 3 6 2" xfId="3648" xr:uid="{00000000-0005-0000-0000-0000510E0000}"/>
    <cellStyle name="Comma 2 2 3 6 2 2" xfId="13721" xr:uid="{00000000-0005-0000-0000-0000AA350000}"/>
    <cellStyle name="Comma 2 2 3 6 2 2 3" xfId="28815" xr:uid="{00000000-0005-0000-0000-0000A4700000}"/>
    <cellStyle name="Comma 2 2 3 6 2 3" xfId="8701" xr:uid="{00000000-0005-0000-0000-00000E220000}"/>
    <cellStyle name="Comma 2 2 3 6 2 3 3" xfId="23798" xr:uid="{00000000-0005-0000-0000-00000B5D0000}"/>
    <cellStyle name="Comma 2 2 3 6 2 5" xfId="18785" xr:uid="{00000000-0005-0000-0000-000076490000}"/>
    <cellStyle name="Comma 2 2 3 6 3" xfId="5340" xr:uid="{00000000-0005-0000-0000-0000ED140000}"/>
    <cellStyle name="Comma 2 2 3 6 3 2" xfId="15392" xr:uid="{00000000-0005-0000-0000-0000313C0000}"/>
    <cellStyle name="Comma 2 2 3 6 3 2 3" xfId="30486" xr:uid="{00000000-0005-0000-0000-00002B770000}"/>
    <cellStyle name="Comma 2 2 3 6 3 3" xfId="10372" xr:uid="{00000000-0005-0000-0000-000095280000}"/>
    <cellStyle name="Comma 2 2 3 6 3 3 3" xfId="25469" xr:uid="{00000000-0005-0000-0000-000092630000}"/>
    <cellStyle name="Comma 2 2 3 6 3 5" xfId="20456" xr:uid="{00000000-0005-0000-0000-0000FD4F0000}"/>
    <cellStyle name="Comma 2 2 3 6 4" xfId="12050" xr:uid="{00000000-0005-0000-0000-0000232F0000}"/>
    <cellStyle name="Comma 2 2 3 6 4 3" xfId="27144" xr:uid="{00000000-0005-0000-0000-00001D6A0000}"/>
    <cellStyle name="Comma 2 2 3 6 5" xfId="7029" xr:uid="{00000000-0005-0000-0000-0000861B0000}"/>
    <cellStyle name="Comma 2 2 3 6 5 3" xfId="22127" xr:uid="{00000000-0005-0000-0000-000084560000}"/>
    <cellStyle name="Comma 2 2 3 6 7" xfId="17114" xr:uid="{00000000-0005-0000-0000-0000EF420000}"/>
    <cellStyle name="Comma 2 2 3 7" xfId="2805" xr:uid="{00000000-0005-0000-0000-0000060B0000}"/>
    <cellStyle name="Comma 2 2 3 7 2" xfId="12885" xr:uid="{00000000-0005-0000-0000-000066320000}"/>
    <cellStyle name="Comma 2 2 3 7 2 3" xfId="27979" xr:uid="{00000000-0005-0000-0000-0000606D0000}"/>
    <cellStyle name="Comma 2 2 3 7 3" xfId="7865" xr:uid="{00000000-0005-0000-0000-0000CA1E0000}"/>
    <cellStyle name="Comma 2 2 3 7 3 3" xfId="22962" xr:uid="{00000000-0005-0000-0000-0000C7590000}"/>
    <cellStyle name="Comma 2 2 3 7 5" xfId="17949" xr:uid="{00000000-0005-0000-0000-000032460000}"/>
    <cellStyle name="Comma 2 2 3 8" xfId="4500" xr:uid="{00000000-0005-0000-0000-0000A5110000}"/>
    <cellStyle name="Comma 2 2 3 8 2" xfId="14556" xr:uid="{00000000-0005-0000-0000-0000ED380000}"/>
    <cellStyle name="Comma 2 2 3 8 2 3" xfId="29650" xr:uid="{00000000-0005-0000-0000-0000E7730000}"/>
    <cellStyle name="Comma 2 2 3 8 3" xfId="9536" xr:uid="{00000000-0005-0000-0000-000051250000}"/>
    <cellStyle name="Comma 2 2 3 8 3 3" xfId="24633" xr:uid="{00000000-0005-0000-0000-00004E600000}"/>
    <cellStyle name="Comma 2 2 3 8 5" xfId="19620" xr:uid="{00000000-0005-0000-0000-0000B94C0000}"/>
    <cellStyle name="Comma 2 2 3 9" xfId="11212" xr:uid="{00000000-0005-0000-0000-0000DD2B0000}"/>
    <cellStyle name="Comma 2 2 3 9 3" xfId="26308" xr:uid="{00000000-0005-0000-0000-0000D9660000}"/>
    <cellStyle name="Comma 2 3" xfId="495" xr:uid="{00000000-0005-0000-0000-0000FA010000}"/>
    <cellStyle name="Comma 2 3 2" xfId="657" xr:uid="{00000000-0005-0000-0000-00009F020000}"/>
    <cellStyle name="Comma 2 3 3" xfId="658" xr:uid="{00000000-0005-0000-0000-0000A0020000}"/>
    <cellStyle name="Comma 2 3 4" xfId="659" xr:uid="{00000000-0005-0000-0000-0000A1020000}"/>
    <cellStyle name="Comma 2 3 5" xfId="660" xr:uid="{00000000-0005-0000-0000-0000A2020000}"/>
    <cellStyle name="Comma 2 3 6" xfId="661" xr:uid="{00000000-0005-0000-0000-0000A3020000}"/>
    <cellStyle name="Comma 2 3 6 10" xfId="6192" xr:uid="{00000000-0005-0000-0000-000041180000}"/>
    <cellStyle name="Comma 2 3 6 10 3" xfId="21292" xr:uid="{00000000-0005-0000-0000-000041530000}"/>
    <cellStyle name="Comma 2 3 6 12" xfId="16277" xr:uid="{00000000-0005-0000-0000-0000AA3F0000}"/>
    <cellStyle name="Comma 2 3 6 2" xfId="1157" xr:uid="{00000000-0005-0000-0000-000095040000}"/>
    <cellStyle name="Comma 2 3 6 2 11" xfId="16331" xr:uid="{00000000-0005-0000-0000-0000E03F0000}"/>
    <cellStyle name="Comma 2 3 6 2 2" xfId="1265" xr:uid="{00000000-0005-0000-0000-000001050000}"/>
    <cellStyle name="Comma 2 3 6 2 2 10" xfId="16435" xr:uid="{00000000-0005-0000-0000-000048400000}"/>
    <cellStyle name="Comma 2 3 6 2 2 2" xfId="1482" xr:uid="{00000000-0005-0000-0000-0000DA050000}"/>
    <cellStyle name="Comma 2 3 6 2 2 2 2" xfId="1903" xr:uid="{00000000-0005-0000-0000-00007F070000}"/>
    <cellStyle name="Comma 2 3 6 2 2 2 2 2" xfId="2742" xr:uid="{00000000-0005-0000-0000-0000C60A0000}"/>
    <cellStyle name="Comma 2 3 6 2 2 2 2 2 2" xfId="4431" xr:uid="{00000000-0005-0000-0000-000060110000}"/>
    <cellStyle name="Comma 2 3 6 2 2 2 2 2 2 2" xfId="14504" xr:uid="{00000000-0005-0000-0000-0000B9380000}"/>
    <cellStyle name="Comma 2 3 6 2 2 2 2 2 2 2 3" xfId="29598" xr:uid="{00000000-0005-0000-0000-0000B3730000}"/>
    <cellStyle name="Comma 2 3 6 2 2 2 2 2 2 3" xfId="9484" xr:uid="{00000000-0005-0000-0000-00001D250000}"/>
    <cellStyle name="Comma 2 3 6 2 2 2 2 2 2 3 3" xfId="24581" xr:uid="{00000000-0005-0000-0000-00001A600000}"/>
    <cellStyle name="Comma 2 3 6 2 2 2 2 2 2 5" xfId="19568" xr:uid="{00000000-0005-0000-0000-0000854C0000}"/>
    <cellStyle name="Comma 2 3 6 2 2 2 2 2 3" xfId="6123" xr:uid="{00000000-0005-0000-0000-0000FC170000}"/>
    <cellStyle name="Comma 2 3 6 2 2 2 2 2 3 2" xfId="16175" xr:uid="{00000000-0005-0000-0000-0000403F0000}"/>
    <cellStyle name="Comma 2 3 6 2 2 2 2 2 3 2 3" xfId="31269" xr:uid="{00000000-0005-0000-0000-00003A7A0000}"/>
    <cellStyle name="Comma 2 3 6 2 2 2 2 2 3 3" xfId="11155" xr:uid="{00000000-0005-0000-0000-0000A42B0000}"/>
    <cellStyle name="Comma 2 3 6 2 2 2 2 2 3 3 3" xfId="26252" xr:uid="{00000000-0005-0000-0000-0000A1660000}"/>
    <cellStyle name="Comma 2 3 6 2 2 2 2 2 3 5" xfId="21239" xr:uid="{00000000-0005-0000-0000-00000C530000}"/>
    <cellStyle name="Comma 2 3 6 2 2 2 2 2 4" xfId="12833" xr:uid="{00000000-0005-0000-0000-000032320000}"/>
    <cellStyle name="Comma 2 3 6 2 2 2 2 2 4 3" xfId="27927" xr:uid="{00000000-0005-0000-0000-00002C6D0000}"/>
    <cellStyle name="Comma 2 3 6 2 2 2 2 2 5" xfId="7812" xr:uid="{00000000-0005-0000-0000-0000951E0000}"/>
    <cellStyle name="Comma 2 3 6 2 2 2 2 2 5 3" xfId="22910" xr:uid="{00000000-0005-0000-0000-000093590000}"/>
    <cellStyle name="Comma 2 3 6 2 2 2 2 2 7" xfId="17897" xr:uid="{00000000-0005-0000-0000-0000FE450000}"/>
    <cellStyle name="Comma 2 3 6 2 2 2 2 3" xfId="3594" xr:uid="{00000000-0005-0000-0000-00001B0E0000}"/>
    <cellStyle name="Comma 2 3 6 2 2 2 2 3 2" xfId="13668" xr:uid="{00000000-0005-0000-0000-000075350000}"/>
    <cellStyle name="Comma 2 3 6 2 2 2 2 3 2 3" xfId="28762" xr:uid="{00000000-0005-0000-0000-00006F700000}"/>
    <cellStyle name="Comma 2 3 6 2 2 2 2 3 3" xfId="8648" xr:uid="{00000000-0005-0000-0000-0000D9210000}"/>
    <cellStyle name="Comma 2 3 6 2 2 2 2 3 3 3" xfId="23745" xr:uid="{00000000-0005-0000-0000-0000D65C0000}"/>
    <cellStyle name="Comma 2 3 6 2 2 2 2 3 5" xfId="18732" xr:uid="{00000000-0005-0000-0000-000041490000}"/>
    <cellStyle name="Comma 2 3 6 2 2 2 2 4" xfId="5287" xr:uid="{00000000-0005-0000-0000-0000B8140000}"/>
    <cellStyle name="Comma 2 3 6 2 2 2 2 4 2" xfId="15339" xr:uid="{00000000-0005-0000-0000-0000FC3B0000}"/>
    <cellStyle name="Comma 2 3 6 2 2 2 2 4 2 3" xfId="30433" xr:uid="{00000000-0005-0000-0000-0000F6760000}"/>
    <cellStyle name="Comma 2 3 6 2 2 2 2 4 3" xfId="10319" xr:uid="{00000000-0005-0000-0000-000060280000}"/>
    <cellStyle name="Comma 2 3 6 2 2 2 2 4 3 3" xfId="25416" xr:uid="{00000000-0005-0000-0000-00005D630000}"/>
    <cellStyle name="Comma 2 3 6 2 2 2 2 4 5" xfId="20403" xr:uid="{00000000-0005-0000-0000-0000C84F0000}"/>
    <cellStyle name="Comma 2 3 6 2 2 2 2 5" xfId="11997" xr:uid="{00000000-0005-0000-0000-0000EE2E0000}"/>
    <cellStyle name="Comma 2 3 6 2 2 2 2 5 3" xfId="27091" xr:uid="{00000000-0005-0000-0000-0000E8690000}"/>
    <cellStyle name="Comma 2 3 6 2 2 2 2 6" xfId="6976" xr:uid="{00000000-0005-0000-0000-0000511B0000}"/>
    <cellStyle name="Comma 2 3 6 2 2 2 2 6 3" xfId="22074" xr:uid="{00000000-0005-0000-0000-00004F560000}"/>
    <cellStyle name="Comma 2 3 6 2 2 2 2 8" xfId="17061" xr:uid="{00000000-0005-0000-0000-0000BA420000}"/>
    <cellStyle name="Comma 2 3 6 2 2 2 3" xfId="2324" xr:uid="{00000000-0005-0000-0000-000024090000}"/>
    <cellStyle name="Comma 2 3 6 2 2 2 3 2" xfId="4013" xr:uid="{00000000-0005-0000-0000-0000BE0F0000}"/>
    <cellStyle name="Comma 2 3 6 2 2 2 3 2 2" xfId="14086" xr:uid="{00000000-0005-0000-0000-000017370000}"/>
    <cellStyle name="Comma 2 3 6 2 2 2 3 2 2 3" xfId="29180" xr:uid="{00000000-0005-0000-0000-000011720000}"/>
    <cellStyle name="Comma 2 3 6 2 2 2 3 2 3" xfId="9066" xr:uid="{00000000-0005-0000-0000-00007B230000}"/>
    <cellStyle name="Comma 2 3 6 2 2 2 3 2 3 3" xfId="24163" xr:uid="{00000000-0005-0000-0000-0000785E0000}"/>
    <cellStyle name="Comma 2 3 6 2 2 2 3 2 5" xfId="19150" xr:uid="{00000000-0005-0000-0000-0000E34A0000}"/>
    <cellStyle name="Comma 2 3 6 2 2 2 3 3" xfId="5705" xr:uid="{00000000-0005-0000-0000-00005A160000}"/>
    <cellStyle name="Comma 2 3 6 2 2 2 3 3 2" xfId="15757" xr:uid="{00000000-0005-0000-0000-00009E3D0000}"/>
    <cellStyle name="Comma 2 3 6 2 2 2 3 3 2 3" xfId="30851" xr:uid="{00000000-0005-0000-0000-000098780000}"/>
    <cellStyle name="Comma 2 3 6 2 2 2 3 3 3" xfId="10737" xr:uid="{00000000-0005-0000-0000-0000022A0000}"/>
    <cellStyle name="Comma 2 3 6 2 2 2 3 3 3 3" xfId="25834" xr:uid="{00000000-0005-0000-0000-0000FF640000}"/>
    <cellStyle name="Comma 2 3 6 2 2 2 3 3 5" xfId="20821" xr:uid="{00000000-0005-0000-0000-00006A510000}"/>
    <cellStyle name="Comma 2 3 6 2 2 2 3 4" xfId="12415" xr:uid="{00000000-0005-0000-0000-000090300000}"/>
    <cellStyle name="Comma 2 3 6 2 2 2 3 4 3" xfId="27509" xr:uid="{00000000-0005-0000-0000-00008A6B0000}"/>
    <cellStyle name="Comma 2 3 6 2 2 2 3 5" xfId="7394" xr:uid="{00000000-0005-0000-0000-0000F31C0000}"/>
    <cellStyle name="Comma 2 3 6 2 2 2 3 5 3" xfId="22492" xr:uid="{00000000-0005-0000-0000-0000F1570000}"/>
    <cellStyle name="Comma 2 3 6 2 2 2 3 7" xfId="17479" xr:uid="{00000000-0005-0000-0000-00005C440000}"/>
    <cellStyle name="Comma 2 3 6 2 2 2 4" xfId="3176" xr:uid="{00000000-0005-0000-0000-0000790C0000}"/>
    <cellStyle name="Comma 2 3 6 2 2 2 4 2" xfId="13250" xr:uid="{00000000-0005-0000-0000-0000D3330000}"/>
    <cellStyle name="Comma 2 3 6 2 2 2 4 2 3" xfId="28344" xr:uid="{00000000-0005-0000-0000-0000CD6E0000}"/>
    <cellStyle name="Comma 2 3 6 2 2 2 4 3" xfId="8230" xr:uid="{00000000-0005-0000-0000-000037200000}"/>
    <cellStyle name="Comma 2 3 6 2 2 2 4 3 3" xfId="23327" xr:uid="{00000000-0005-0000-0000-0000345B0000}"/>
    <cellStyle name="Comma 2 3 6 2 2 2 4 5" xfId="18314" xr:uid="{00000000-0005-0000-0000-00009F470000}"/>
    <cellStyle name="Comma 2 3 6 2 2 2 5" xfId="4869" xr:uid="{00000000-0005-0000-0000-000016130000}"/>
    <cellStyle name="Comma 2 3 6 2 2 2 5 2" xfId="14921" xr:uid="{00000000-0005-0000-0000-00005A3A0000}"/>
    <cellStyle name="Comma 2 3 6 2 2 2 5 2 3" xfId="30015" xr:uid="{00000000-0005-0000-0000-000054750000}"/>
    <cellStyle name="Comma 2 3 6 2 2 2 5 3" xfId="9901" xr:uid="{00000000-0005-0000-0000-0000BE260000}"/>
    <cellStyle name="Comma 2 3 6 2 2 2 5 3 3" xfId="24998" xr:uid="{00000000-0005-0000-0000-0000BB610000}"/>
    <cellStyle name="Comma 2 3 6 2 2 2 5 5" xfId="19985" xr:uid="{00000000-0005-0000-0000-0000264E0000}"/>
    <cellStyle name="Comma 2 3 6 2 2 2 6" xfId="11579" xr:uid="{00000000-0005-0000-0000-00004C2D0000}"/>
    <cellStyle name="Comma 2 3 6 2 2 2 6 3" xfId="26673" xr:uid="{00000000-0005-0000-0000-000046680000}"/>
    <cellStyle name="Comma 2 3 6 2 2 2 7" xfId="6558" xr:uid="{00000000-0005-0000-0000-0000AF190000}"/>
    <cellStyle name="Comma 2 3 6 2 2 2 7 3" xfId="21656" xr:uid="{00000000-0005-0000-0000-0000AD540000}"/>
    <cellStyle name="Comma 2 3 6 2 2 2 9" xfId="16643" xr:uid="{00000000-0005-0000-0000-000018410000}"/>
    <cellStyle name="Comma 2 3 6 2 2 3" xfId="1695" xr:uid="{00000000-0005-0000-0000-0000AF060000}"/>
    <cellStyle name="Comma 2 3 6 2 2 3 2" xfId="2534" xr:uid="{00000000-0005-0000-0000-0000F6090000}"/>
    <cellStyle name="Comma 2 3 6 2 2 3 2 2" xfId="4223" xr:uid="{00000000-0005-0000-0000-000090100000}"/>
    <cellStyle name="Comma 2 3 6 2 2 3 2 2 2" xfId="14296" xr:uid="{00000000-0005-0000-0000-0000E9370000}"/>
    <cellStyle name="Comma 2 3 6 2 2 3 2 2 2 3" xfId="29390" xr:uid="{00000000-0005-0000-0000-0000E3720000}"/>
    <cellStyle name="Comma 2 3 6 2 2 3 2 2 3" xfId="9276" xr:uid="{00000000-0005-0000-0000-00004D240000}"/>
    <cellStyle name="Comma 2 3 6 2 2 3 2 2 3 3" xfId="24373" xr:uid="{00000000-0005-0000-0000-00004A5F0000}"/>
    <cellStyle name="Comma 2 3 6 2 2 3 2 2 5" xfId="19360" xr:uid="{00000000-0005-0000-0000-0000B54B0000}"/>
    <cellStyle name="Comma 2 3 6 2 2 3 2 3" xfId="5915" xr:uid="{00000000-0005-0000-0000-00002C170000}"/>
    <cellStyle name="Comma 2 3 6 2 2 3 2 3 2" xfId="15967" xr:uid="{00000000-0005-0000-0000-0000703E0000}"/>
    <cellStyle name="Comma 2 3 6 2 2 3 2 3 2 3" xfId="31061" xr:uid="{00000000-0005-0000-0000-00006A790000}"/>
    <cellStyle name="Comma 2 3 6 2 2 3 2 3 3" xfId="10947" xr:uid="{00000000-0005-0000-0000-0000D42A0000}"/>
    <cellStyle name="Comma 2 3 6 2 2 3 2 3 3 3" xfId="26044" xr:uid="{00000000-0005-0000-0000-0000D1650000}"/>
    <cellStyle name="Comma 2 3 6 2 2 3 2 3 5" xfId="21031" xr:uid="{00000000-0005-0000-0000-00003C520000}"/>
    <cellStyle name="Comma 2 3 6 2 2 3 2 4" xfId="12625" xr:uid="{00000000-0005-0000-0000-000062310000}"/>
    <cellStyle name="Comma 2 3 6 2 2 3 2 4 3" xfId="27719" xr:uid="{00000000-0005-0000-0000-00005C6C0000}"/>
    <cellStyle name="Comma 2 3 6 2 2 3 2 5" xfId="7604" xr:uid="{00000000-0005-0000-0000-0000C51D0000}"/>
    <cellStyle name="Comma 2 3 6 2 2 3 2 5 3" xfId="22702" xr:uid="{00000000-0005-0000-0000-0000C3580000}"/>
    <cellStyle name="Comma 2 3 6 2 2 3 2 7" xfId="17689" xr:uid="{00000000-0005-0000-0000-00002E450000}"/>
    <cellStyle name="Comma 2 3 6 2 2 3 3" xfId="3386" xr:uid="{00000000-0005-0000-0000-00004B0D0000}"/>
    <cellStyle name="Comma 2 3 6 2 2 3 3 2" xfId="13460" xr:uid="{00000000-0005-0000-0000-0000A5340000}"/>
    <cellStyle name="Comma 2 3 6 2 2 3 3 2 3" xfId="28554" xr:uid="{00000000-0005-0000-0000-00009F6F0000}"/>
    <cellStyle name="Comma 2 3 6 2 2 3 3 3" xfId="8440" xr:uid="{00000000-0005-0000-0000-000009210000}"/>
    <cellStyle name="Comma 2 3 6 2 2 3 3 3 3" xfId="23537" xr:uid="{00000000-0005-0000-0000-0000065C0000}"/>
    <cellStyle name="Comma 2 3 6 2 2 3 3 5" xfId="18524" xr:uid="{00000000-0005-0000-0000-000071480000}"/>
    <cellStyle name="Comma 2 3 6 2 2 3 4" xfId="5079" xr:uid="{00000000-0005-0000-0000-0000E8130000}"/>
    <cellStyle name="Comma 2 3 6 2 2 3 4 2" xfId="15131" xr:uid="{00000000-0005-0000-0000-00002C3B0000}"/>
    <cellStyle name="Comma 2 3 6 2 2 3 4 2 3" xfId="30225" xr:uid="{00000000-0005-0000-0000-000026760000}"/>
    <cellStyle name="Comma 2 3 6 2 2 3 4 3" xfId="10111" xr:uid="{00000000-0005-0000-0000-000090270000}"/>
    <cellStyle name="Comma 2 3 6 2 2 3 4 3 3" xfId="25208" xr:uid="{00000000-0005-0000-0000-00008D620000}"/>
    <cellStyle name="Comma 2 3 6 2 2 3 4 5" xfId="20195" xr:uid="{00000000-0005-0000-0000-0000F84E0000}"/>
    <cellStyle name="Comma 2 3 6 2 2 3 5" xfId="11789" xr:uid="{00000000-0005-0000-0000-00001E2E0000}"/>
    <cellStyle name="Comma 2 3 6 2 2 3 5 3" xfId="26883" xr:uid="{00000000-0005-0000-0000-000018690000}"/>
    <cellStyle name="Comma 2 3 6 2 2 3 6" xfId="6768" xr:uid="{00000000-0005-0000-0000-0000811A0000}"/>
    <cellStyle name="Comma 2 3 6 2 2 3 6 3" xfId="21866" xr:uid="{00000000-0005-0000-0000-00007F550000}"/>
    <cellStyle name="Comma 2 3 6 2 2 3 8" xfId="16853" xr:uid="{00000000-0005-0000-0000-0000EA410000}"/>
    <cellStyle name="Comma 2 3 6 2 2 4" xfId="2116" xr:uid="{00000000-0005-0000-0000-000054080000}"/>
    <cellStyle name="Comma 2 3 6 2 2 4 2" xfId="3805" xr:uid="{00000000-0005-0000-0000-0000EE0E0000}"/>
    <cellStyle name="Comma 2 3 6 2 2 4 2 2" xfId="13878" xr:uid="{00000000-0005-0000-0000-000047360000}"/>
    <cellStyle name="Comma 2 3 6 2 2 4 2 2 3" xfId="28972" xr:uid="{00000000-0005-0000-0000-000041710000}"/>
    <cellStyle name="Comma 2 3 6 2 2 4 2 3" xfId="8858" xr:uid="{00000000-0005-0000-0000-0000AB220000}"/>
    <cellStyle name="Comma 2 3 6 2 2 4 2 3 3" xfId="23955" xr:uid="{00000000-0005-0000-0000-0000A85D0000}"/>
    <cellStyle name="Comma 2 3 6 2 2 4 2 5" xfId="18942" xr:uid="{00000000-0005-0000-0000-0000134A0000}"/>
    <cellStyle name="Comma 2 3 6 2 2 4 3" xfId="5497" xr:uid="{00000000-0005-0000-0000-00008A150000}"/>
    <cellStyle name="Comma 2 3 6 2 2 4 3 2" xfId="15549" xr:uid="{00000000-0005-0000-0000-0000CE3C0000}"/>
    <cellStyle name="Comma 2 3 6 2 2 4 3 2 3" xfId="30643" xr:uid="{00000000-0005-0000-0000-0000C8770000}"/>
    <cellStyle name="Comma 2 3 6 2 2 4 3 3" xfId="10529" xr:uid="{00000000-0005-0000-0000-000032290000}"/>
    <cellStyle name="Comma 2 3 6 2 2 4 3 3 3" xfId="25626" xr:uid="{00000000-0005-0000-0000-00002F640000}"/>
    <cellStyle name="Comma 2 3 6 2 2 4 3 5" xfId="20613" xr:uid="{00000000-0005-0000-0000-00009A500000}"/>
    <cellStyle name="Comma 2 3 6 2 2 4 4" xfId="12207" xr:uid="{00000000-0005-0000-0000-0000C02F0000}"/>
    <cellStyle name="Comma 2 3 6 2 2 4 4 3" xfId="27301" xr:uid="{00000000-0005-0000-0000-0000BA6A0000}"/>
    <cellStyle name="Comma 2 3 6 2 2 4 5" xfId="7186" xr:uid="{00000000-0005-0000-0000-0000231C0000}"/>
    <cellStyle name="Comma 2 3 6 2 2 4 5 3" xfId="22284" xr:uid="{00000000-0005-0000-0000-000021570000}"/>
    <cellStyle name="Comma 2 3 6 2 2 4 7" xfId="17271" xr:uid="{00000000-0005-0000-0000-00008C430000}"/>
    <cellStyle name="Comma 2 3 6 2 2 5" xfId="2968" xr:uid="{00000000-0005-0000-0000-0000A90B0000}"/>
    <cellStyle name="Comma 2 3 6 2 2 5 2" xfId="13042" xr:uid="{00000000-0005-0000-0000-000003330000}"/>
    <cellStyle name="Comma 2 3 6 2 2 5 2 3" xfId="28136" xr:uid="{00000000-0005-0000-0000-0000FD6D0000}"/>
    <cellStyle name="Comma 2 3 6 2 2 5 3" xfId="8022" xr:uid="{00000000-0005-0000-0000-0000671F0000}"/>
    <cellStyle name="Comma 2 3 6 2 2 5 3 3" xfId="23119" xr:uid="{00000000-0005-0000-0000-0000645A0000}"/>
    <cellStyle name="Comma 2 3 6 2 2 5 5" xfId="18106" xr:uid="{00000000-0005-0000-0000-0000CF460000}"/>
    <cellStyle name="Comma 2 3 6 2 2 6" xfId="4661" xr:uid="{00000000-0005-0000-0000-000046120000}"/>
    <cellStyle name="Comma 2 3 6 2 2 6 2" xfId="14713" xr:uid="{00000000-0005-0000-0000-00008A390000}"/>
    <cellStyle name="Comma 2 3 6 2 2 6 2 3" xfId="29807" xr:uid="{00000000-0005-0000-0000-000084740000}"/>
    <cellStyle name="Comma 2 3 6 2 2 6 3" xfId="9693" xr:uid="{00000000-0005-0000-0000-0000EE250000}"/>
    <cellStyle name="Comma 2 3 6 2 2 6 3 3" xfId="24790" xr:uid="{00000000-0005-0000-0000-0000EB600000}"/>
    <cellStyle name="Comma 2 3 6 2 2 6 5" xfId="19777" xr:uid="{00000000-0005-0000-0000-0000564D0000}"/>
    <cellStyle name="Comma 2 3 6 2 2 7" xfId="11371" xr:uid="{00000000-0005-0000-0000-00007C2C0000}"/>
    <cellStyle name="Comma 2 3 6 2 2 7 3" xfId="26465" xr:uid="{00000000-0005-0000-0000-000076670000}"/>
    <cellStyle name="Comma 2 3 6 2 2 8" xfId="6350" xr:uid="{00000000-0005-0000-0000-0000DF180000}"/>
    <cellStyle name="Comma 2 3 6 2 2 8 3" xfId="21448" xr:uid="{00000000-0005-0000-0000-0000DD530000}"/>
    <cellStyle name="Comma 2 3 6 2 3" xfId="1378" xr:uid="{00000000-0005-0000-0000-000072050000}"/>
    <cellStyle name="Comma 2 3 6 2 3 2" xfId="1799" xr:uid="{00000000-0005-0000-0000-000017070000}"/>
    <cellStyle name="Comma 2 3 6 2 3 2 2" xfId="2638" xr:uid="{00000000-0005-0000-0000-00005E0A0000}"/>
    <cellStyle name="Comma 2 3 6 2 3 2 2 2" xfId="4327" xr:uid="{00000000-0005-0000-0000-0000F8100000}"/>
    <cellStyle name="Comma 2 3 6 2 3 2 2 2 2" xfId="14400" xr:uid="{00000000-0005-0000-0000-000051380000}"/>
    <cellStyle name="Comma 2 3 6 2 3 2 2 2 2 3" xfId="29494" xr:uid="{00000000-0005-0000-0000-00004B730000}"/>
    <cellStyle name="Comma 2 3 6 2 3 2 2 2 3" xfId="9380" xr:uid="{00000000-0005-0000-0000-0000B5240000}"/>
    <cellStyle name="Comma 2 3 6 2 3 2 2 2 3 3" xfId="24477" xr:uid="{00000000-0005-0000-0000-0000B25F0000}"/>
    <cellStyle name="Comma 2 3 6 2 3 2 2 2 5" xfId="19464" xr:uid="{00000000-0005-0000-0000-00001D4C0000}"/>
    <cellStyle name="Comma 2 3 6 2 3 2 2 3" xfId="6019" xr:uid="{00000000-0005-0000-0000-000094170000}"/>
    <cellStyle name="Comma 2 3 6 2 3 2 2 3 2" xfId="16071" xr:uid="{00000000-0005-0000-0000-0000D83E0000}"/>
    <cellStyle name="Comma 2 3 6 2 3 2 2 3 2 3" xfId="31165" xr:uid="{00000000-0005-0000-0000-0000D2790000}"/>
    <cellStyle name="Comma 2 3 6 2 3 2 2 3 3" xfId="11051" xr:uid="{00000000-0005-0000-0000-00003C2B0000}"/>
    <cellStyle name="Comma 2 3 6 2 3 2 2 3 3 3" xfId="26148" xr:uid="{00000000-0005-0000-0000-000039660000}"/>
    <cellStyle name="Comma 2 3 6 2 3 2 2 3 5" xfId="21135" xr:uid="{00000000-0005-0000-0000-0000A4520000}"/>
    <cellStyle name="Comma 2 3 6 2 3 2 2 4" xfId="12729" xr:uid="{00000000-0005-0000-0000-0000CA310000}"/>
    <cellStyle name="Comma 2 3 6 2 3 2 2 4 3" xfId="27823" xr:uid="{00000000-0005-0000-0000-0000C46C0000}"/>
    <cellStyle name="Comma 2 3 6 2 3 2 2 5" xfId="7708" xr:uid="{00000000-0005-0000-0000-00002D1E0000}"/>
    <cellStyle name="Comma 2 3 6 2 3 2 2 5 3" xfId="22806" xr:uid="{00000000-0005-0000-0000-00002B590000}"/>
    <cellStyle name="Comma 2 3 6 2 3 2 2 7" xfId="17793" xr:uid="{00000000-0005-0000-0000-000096450000}"/>
    <cellStyle name="Comma 2 3 6 2 3 2 3" xfId="3490" xr:uid="{00000000-0005-0000-0000-0000B30D0000}"/>
    <cellStyle name="Comma 2 3 6 2 3 2 3 2" xfId="13564" xr:uid="{00000000-0005-0000-0000-00000D350000}"/>
    <cellStyle name="Comma 2 3 6 2 3 2 3 2 3" xfId="28658" xr:uid="{00000000-0005-0000-0000-000007700000}"/>
    <cellStyle name="Comma 2 3 6 2 3 2 3 3" xfId="8544" xr:uid="{00000000-0005-0000-0000-000071210000}"/>
    <cellStyle name="Comma 2 3 6 2 3 2 3 3 3" xfId="23641" xr:uid="{00000000-0005-0000-0000-00006E5C0000}"/>
    <cellStyle name="Comma 2 3 6 2 3 2 3 5" xfId="18628" xr:uid="{00000000-0005-0000-0000-0000D9480000}"/>
    <cellStyle name="Comma 2 3 6 2 3 2 4" xfId="5183" xr:uid="{00000000-0005-0000-0000-000050140000}"/>
    <cellStyle name="Comma 2 3 6 2 3 2 4 2" xfId="15235" xr:uid="{00000000-0005-0000-0000-0000943B0000}"/>
    <cellStyle name="Comma 2 3 6 2 3 2 4 2 3" xfId="30329" xr:uid="{00000000-0005-0000-0000-00008E760000}"/>
    <cellStyle name="Comma 2 3 6 2 3 2 4 3" xfId="10215" xr:uid="{00000000-0005-0000-0000-0000F8270000}"/>
    <cellStyle name="Comma 2 3 6 2 3 2 4 3 3" xfId="25312" xr:uid="{00000000-0005-0000-0000-0000F5620000}"/>
    <cellStyle name="Comma 2 3 6 2 3 2 4 5" xfId="20299" xr:uid="{00000000-0005-0000-0000-0000604F0000}"/>
    <cellStyle name="Comma 2 3 6 2 3 2 5" xfId="11893" xr:uid="{00000000-0005-0000-0000-0000862E0000}"/>
    <cellStyle name="Comma 2 3 6 2 3 2 5 3" xfId="26987" xr:uid="{00000000-0005-0000-0000-000080690000}"/>
    <cellStyle name="Comma 2 3 6 2 3 2 6" xfId="6872" xr:uid="{00000000-0005-0000-0000-0000E91A0000}"/>
    <cellStyle name="Comma 2 3 6 2 3 2 6 3" xfId="21970" xr:uid="{00000000-0005-0000-0000-0000E7550000}"/>
    <cellStyle name="Comma 2 3 6 2 3 2 8" xfId="16957" xr:uid="{00000000-0005-0000-0000-000052420000}"/>
    <cellStyle name="Comma 2 3 6 2 3 3" xfId="2220" xr:uid="{00000000-0005-0000-0000-0000BC080000}"/>
    <cellStyle name="Comma 2 3 6 2 3 3 2" xfId="3909" xr:uid="{00000000-0005-0000-0000-0000560F0000}"/>
    <cellStyle name="Comma 2 3 6 2 3 3 2 2" xfId="13982" xr:uid="{00000000-0005-0000-0000-0000AF360000}"/>
    <cellStyle name="Comma 2 3 6 2 3 3 2 2 3" xfId="29076" xr:uid="{00000000-0005-0000-0000-0000A9710000}"/>
    <cellStyle name="Comma 2 3 6 2 3 3 2 3" xfId="8962" xr:uid="{00000000-0005-0000-0000-000013230000}"/>
    <cellStyle name="Comma 2 3 6 2 3 3 2 3 3" xfId="24059" xr:uid="{00000000-0005-0000-0000-0000105E0000}"/>
    <cellStyle name="Comma 2 3 6 2 3 3 2 5" xfId="19046" xr:uid="{00000000-0005-0000-0000-00007B4A0000}"/>
    <cellStyle name="Comma 2 3 6 2 3 3 3" xfId="5601" xr:uid="{00000000-0005-0000-0000-0000F2150000}"/>
    <cellStyle name="Comma 2 3 6 2 3 3 3 2" xfId="15653" xr:uid="{00000000-0005-0000-0000-0000363D0000}"/>
    <cellStyle name="Comma 2 3 6 2 3 3 3 2 3" xfId="30747" xr:uid="{00000000-0005-0000-0000-000030780000}"/>
    <cellStyle name="Comma 2 3 6 2 3 3 3 3" xfId="10633" xr:uid="{00000000-0005-0000-0000-00009A290000}"/>
    <cellStyle name="Comma 2 3 6 2 3 3 3 3 3" xfId="25730" xr:uid="{00000000-0005-0000-0000-000097640000}"/>
    <cellStyle name="Comma 2 3 6 2 3 3 3 5" xfId="20717" xr:uid="{00000000-0005-0000-0000-000002510000}"/>
    <cellStyle name="Comma 2 3 6 2 3 3 4" xfId="12311" xr:uid="{00000000-0005-0000-0000-000028300000}"/>
    <cellStyle name="Comma 2 3 6 2 3 3 4 3" xfId="27405" xr:uid="{00000000-0005-0000-0000-0000226B0000}"/>
    <cellStyle name="Comma 2 3 6 2 3 3 5" xfId="7290" xr:uid="{00000000-0005-0000-0000-00008B1C0000}"/>
    <cellStyle name="Comma 2 3 6 2 3 3 5 3" xfId="22388" xr:uid="{00000000-0005-0000-0000-000089570000}"/>
    <cellStyle name="Comma 2 3 6 2 3 3 7" xfId="17375" xr:uid="{00000000-0005-0000-0000-0000F4430000}"/>
    <cellStyle name="Comma 2 3 6 2 3 4" xfId="3072" xr:uid="{00000000-0005-0000-0000-0000110C0000}"/>
    <cellStyle name="Comma 2 3 6 2 3 4 2" xfId="13146" xr:uid="{00000000-0005-0000-0000-00006B330000}"/>
    <cellStyle name="Comma 2 3 6 2 3 4 2 3" xfId="28240" xr:uid="{00000000-0005-0000-0000-0000656E0000}"/>
    <cellStyle name="Comma 2 3 6 2 3 4 3" xfId="8126" xr:uid="{00000000-0005-0000-0000-0000CF1F0000}"/>
    <cellStyle name="Comma 2 3 6 2 3 4 3 3" xfId="23223" xr:uid="{00000000-0005-0000-0000-0000CC5A0000}"/>
    <cellStyle name="Comma 2 3 6 2 3 4 5" xfId="18210" xr:uid="{00000000-0005-0000-0000-000037470000}"/>
    <cellStyle name="Comma 2 3 6 2 3 5" xfId="4765" xr:uid="{00000000-0005-0000-0000-0000AE120000}"/>
    <cellStyle name="Comma 2 3 6 2 3 5 2" xfId="14817" xr:uid="{00000000-0005-0000-0000-0000F2390000}"/>
    <cellStyle name="Comma 2 3 6 2 3 5 2 3" xfId="29911" xr:uid="{00000000-0005-0000-0000-0000EC740000}"/>
    <cellStyle name="Comma 2 3 6 2 3 5 3" xfId="9797" xr:uid="{00000000-0005-0000-0000-000056260000}"/>
    <cellStyle name="Comma 2 3 6 2 3 5 3 3" xfId="24894" xr:uid="{00000000-0005-0000-0000-000053610000}"/>
    <cellStyle name="Comma 2 3 6 2 3 5 5" xfId="19881" xr:uid="{00000000-0005-0000-0000-0000BE4D0000}"/>
    <cellStyle name="Comma 2 3 6 2 3 6" xfId="11475" xr:uid="{00000000-0005-0000-0000-0000E42C0000}"/>
    <cellStyle name="Comma 2 3 6 2 3 6 3" xfId="26569" xr:uid="{00000000-0005-0000-0000-0000DE670000}"/>
    <cellStyle name="Comma 2 3 6 2 3 7" xfId="6454" xr:uid="{00000000-0005-0000-0000-000047190000}"/>
    <cellStyle name="Comma 2 3 6 2 3 7 3" xfId="21552" xr:uid="{00000000-0005-0000-0000-000045540000}"/>
    <cellStyle name="Comma 2 3 6 2 3 9" xfId="16539" xr:uid="{00000000-0005-0000-0000-0000B0400000}"/>
    <cellStyle name="Comma 2 3 6 2 4" xfId="1591" xr:uid="{00000000-0005-0000-0000-000047060000}"/>
    <cellStyle name="Comma 2 3 6 2 4 2" xfId="2430" xr:uid="{00000000-0005-0000-0000-00008E090000}"/>
    <cellStyle name="Comma 2 3 6 2 4 2 2" xfId="4119" xr:uid="{00000000-0005-0000-0000-000028100000}"/>
    <cellStyle name="Comma 2 3 6 2 4 2 2 2" xfId="14192" xr:uid="{00000000-0005-0000-0000-000081370000}"/>
    <cellStyle name="Comma 2 3 6 2 4 2 2 2 3" xfId="29286" xr:uid="{00000000-0005-0000-0000-00007B720000}"/>
    <cellStyle name="Comma 2 3 6 2 4 2 2 3" xfId="9172" xr:uid="{00000000-0005-0000-0000-0000E5230000}"/>
    <cellStyle name="Comma 2 3 6 2 4 2 2 3 3" xfId="24269" xr:uid="{00000000-0005-0000-0000-0000E25E0000}"/>
    <cellStyle name="Comma 2 3 6 2 4 2 2 5" xfId="19256" xr:uid="{00000000-0005-0000-0000-00004D4B0000}"/>
    <cellStyle name="Comma 2 3 6 2 4 2 3" xfId="5811" xr:uid="{00000000-0005-0000-0000-0000C4160000}"/>
    <cellStyle name="Comma 2 3 6 2 4 2 3 2" xfId="15863" xr:uid="{00000000-0005-0000-0000-0000083E0000}"/>
    <cellStyle name="Comma 2 3 6 2 4 2 3 2 3" xfId="30957" xr:uid="{00000000-0005-0000-0000-000002790000}"/>
    <cellStyle name="Comma 2 3 6 2 4 2 3 3" xfId="10843" xr:uid="{00000000-0005-0000-0000-00006C2A0000}"/>
    <cellStyle name="Comma 2 3 6 2 4 2 3 3 3" xfId="25940" xr:uid="{00000000-0005-0000-0000-000069650000}"/>
    <cellStyle name="Comma 2 3 6 2 4 2 3 5" xfId="20927" xr:uid="{00000000-0005-0000-0000-0000D4510000}"/>
    <cellStyle name="Comma 2 3 6 2 4 2 4" xfId="12521" xr:uid="{00000000-0005-0000-0000-0000FA300000}"/>
    <cellStyle name="Comma 2 3 6 2 4 2 4 3" xfId="27615" xr:uid="{00000000-0005-0000-0000-0000F46B0000}"/>
    <cellStyle name="Comma 2 3 6 2 4 2 5" xfId="7500" xr:uid="{00000000-0005-0000-0000-00005D1D0000}"/>
    <cellStyle name="Comma 2 3 6 2 4 2 5 3" xfId="22598" xr:uid="{00000000-0005-0000-0000-00005B580000}"/>
    <cellStyle name="Comma 2 3 6 2 4 2 7" xfId="17585" xr:uid="{00000000-0005-0000-0000-0000C6440000}"/>
    <cellStyle name="Comma 2 3 6 2 4 3" xfId="3282" xr:uid="{00000000-0005-0000-0000-0000E30C0000}"/>
    <cellStyle name="Comma 2 3 6 2 4 3 2" xfId="13356" xr:uid="{00000000-0005-0000-0000-00003D340000}"/>
    <cellStyle name="Comma 2 3 6 2 4 3 2 3" xfId="28450" xr:uid="{00000000-0005-0000-0000-0000376F0000}"/>
    <cellStyle name="Comma 2 3 6 2 4 3 3" xfId="8336" xr:uid="{00000000-0005-0000-0000-0000A1200000}"/>
    <cellStyle name="Comma 2 3 6 2 4 3 3 3" xfId="23433" xr:uid="{00000000-0005-0000-0000-00009E5B0000}"/>
    <cellStyle name="Comma 2 3 6 2 4 3 5" xfId="18420" xr:uid="{00000000-0005-0000-0000-000009480000}"/>
    <cellStyle name="Comma 2 3 6 2 4 4" xfId="4975" xr:uid="{00000000-0005-0000-0000-000080130000}"/>
    <cellStyle name="Comma 2 3 6 2 4 4 2" xfId="15027" xr:uid="{00000000-0005-0000-0000-0000C43A0000}"/>
    <cellStyle name="Comma 2 3 6 2 4 4 2 3" xfId="30121" xr:uid="{00000000-0005-0000-0000-0000BE750000}"/>
    <cellStyle name="Comma 2 3 6 2 4 4 3" xfId="10007" xr:uid="{00000000-0005-0000-0000-000028270000}"/>
    <cellStyle name="Comma 2 3 6 2 4 4 3 3" xfId="25104" xr:uid="{00000000-0005-0000-0000-000025620000}"/>
    <cellStyle name="Comma 2 3 6 2 4 4 5" xfId="20091" xr:uid="{00000000-0005-0000-0000-0000904E0000}"/>
    <cellStyle name="Comma 2 3 6 2 4 5" xfId="11685" xr:uid="{00000000-0005-0000-0000-0000B62D0000}"/>
    <cellStyle name="Comma 2 3 6 2 4 5 3" xfId="26779" xr:uid="{00000000-0005-0000-0000-0000B0680000}"/>
    <cellStyle name="Comma 2 3 6 2 4 6" xfId="6664" xr:uid="{00000000-0005-0000-0000-0000191A0000}"/>
    <cellStyle name="Comma 2 3 6 2 4 6 3" xfId="21762" xr:uid="{00000000-0005-0000-0000-000017550000}"/>
    <cellStyle name="Comma 2 3 6 2 4 8" xfId="16749" xr:uid="{00000000-0005-0000-0000-000082410000}"/>
    <cellStyle name="Comma 2 3 6 2 5" xfId="2012" xr:uid="{00000000-0005-0000-0000-0000EC070000}"/>
    <cellStyle name="Comma 2 3 6 2 5 2" xfId="3701" xr:uid="{00000000-0005-0000-0000-0000860E0000}"/>
    <cellStyle name="Comma 2 3 6 2 5 2 2" xfId="13774" xr:uid="{00000000-0005-0000-0000-0000DF350000}"/>
    <cellStyle name="Comma 2 3 6 2 5 2 2 3" xfId="28868" xr:uid="{00000000-0005-0000-0000-0000D9700000}"/>
    <cellStyle name="Comma 2 3 6 2 5 2 3" xfId="8754" xr:uid="{00000000-0005-0000-0000-000043220000}"/>
    <cellStyle name="Comma 2 3 6 2 5 2 3 3" xfId="23851" xr:uid="{00000000-0005-0000-0000-0000405D0000}"/>
    <cellStyle name="Comma 2 3 6 2 5 2 5" xfId="18838" xr:uid="{00000000-0005-0000-0000-0000AB490000}"/>
    <cellStyle name="Comma 2 3 6 2 5 3" xfId="5393" xr:uid="{00000000-0005-0000-0000-000022150000}"/>
    <cellStyle name="Comma 2 3 6 2 5 3 2" xfId="15445" xr:uid="{00000000-0005-0000-0000-0000663C0000}"/>
    <cellStyle name="Comma 2 3 6 2 5 3 2 3" xfId="30539" xr:uid="{00000000-0005-0000-0000-000060770000}"/>
    <cellStyle name="Comma 2 3 6 2 5 3 3" xfId="10425" xr:uid="{00000000-0005-0000-0000-0000CA280000}"/>
    <cellStyle name="Comma 2 3 6 2 5 3 3 3" xfId="25522" xr:uid="{00000000-0005-0000-0000-0000C7630000}"/>
    <cellStyle name="Comma 2 3 6 2 5 3 5" xfId="20509" xr:uid="{00000000-0005-0000-0000-000032500000}"/>
    <cellStyle name="Comma 2 3 6 2 5 4" xfId="12103" xr:uid="{00000000-0005-0000-0000-0000582F0000}"/>
    <cellStyle name="Comma 2 3 6 2 5 4 3" xfId="27197" xr:uid="{00000000-0005-0000-0000-0000526A0000}"/>
    <cellStyle name="Comma 2 3 6 2 5 5" xfId="7082" xr:uid="{00000000-0005-0000-0000-0000BB1B0000}"/>
    <cellStyle name="Comma 2 3 6 2 5 5 3" xfId="22180" xr:uid="{00000000-0005-0000-0000-0000B9560000}"/>
    <cellStyle name="Comma 2 3 6 2 5 7" xfId="17167" xr:uid="{00000000-0005-0000-0000-000024430000}"/>
    <cellStyle name="Comma 2 3 6 2 6" xfId="2864" xr:uid="{00000000-0005-0000-0000-0000410B0000}"/>
    <cellStyle name="Comma 2 3 6 2 6 2" xfId="12938" xr:uid="{00000000-0005-0000-0000-00009B320000}"/>
    <cellStyle name="Comma 2 3 6 2 6 2 3" xfId="28032" xr:uid="{00000000-0005-0000-0000-0000956D0000}"/>
    <cellStyle name="Comma 2 3 6 2 6 3" xfId="7918" xr:uid="{00000000-0005-0000-0000-0000FF1E0000}"/>
    <cellStyle name="Comma 2 3 6 2 6 3 3" xfId="23015" xr:uid="{00000000-0005-0000-0000-0000FC590000}"/>
    <cellStyle name="Comma 2 3 6 2 6 5" xfId="18002" xr:uid="{00000000-0005-0000-0000-000067460000}"/>
    <cellStyle name="Comma 2 3 6 2 7" xfId="4557" xr:uid="{00000000-0005-0000-0000-0000DE110000}"/>
    <cellStyle name="Comma 2 3 6 2 7 2" xfId="14609" xr:uid="{00000000-0005-0000-0000-000022390000}"/>
    <cellStyle name="Comma 2 3 6 2 7 2 3" xfId="29703" xr:uid="{00000000-0005-0000-0000-00001C740000}"/>
    <cellStyle name="Comma 2 3 6 2 7 3" xfId="9589" xr:uid="{00000000-0005-0000-0000-000086250000}"/>
    <cellStyle name="Comma 2 3 6 2 7 3 3" xfId="24686" xr:uid="{00000000-0005-0000-0000-000083600000}"/>
    <cellStyle name="Comma 2 3 6 2 7 5" xfId="19673" xr:uid="{00000000-0005-0000-0000-0000EE4C0000}"/>
    <cellStyle name="Comma 2 3 6 2 8" xfId="11267" xr:uid="{00000000-0005-0000-0000-0000142C0000}"/>
    <cellStyle name="Comma 2 3 6 2 8 3" xfId="26361" xr:uid="{00000000-0005-0000-0000-00000E670000}"/>
    <cellStyle name="Comma 2 3 6 2 9" xfId="6246" xr:uid="{00000000-0005-0000-0000-000077180000}"/>
    <cellStyle name="Comma 2 3 6 2 9 3" xfId="21344" xr:uid="{00000000-0005-0000-0000-000075530000}"/>
    <cellStyle name="Comma 2 3 6 3" xfId="1211" xr:uid="{00000000-0005-0000-0000-0000CB040000}"/>
    <cellStyle name="Comma 2 3 6 3 10" xfId="16383" xr:uid="{00000000-0005-0000-0000-000014400000}"/>
    <cellStyle name="Comma 2 3 6 3 2" xfId="1430" xr:uid="{00000000-0005-0000-0000-0000A6050000}"/>
    <cellStyle name="Comma 2 3 6 3 2 2" xfId="1851" xr:uid="{00000000-0005-0000-0000-00004B070000}"/>
    <cellStyle name="Comma 2 3 6 3 2 2 2" xfId="2690" xr:uid="{00000000-0005-0000-0000-0000920A0000}"/>
    <cellStyle name="Comma 2 3 6 3 2 2 2 2" xfId="4379" xr:uid="{00000000-0005-0000-0000-00002C110000}"/>
    <cellStyle name="Comma 2 3 6 3 2 2 2 2 2" xfId="14452" xr:uid="{00000000-0005-0000-0000-000085380000}"/>
    <cellStyle name="Comma 2 3 6 3 2 2 2 2 2 3" xfId="29546" xr:uid="{00000000-0005-0000-0000-00007F730000}"/>
    <cellStyle name="Comma 2 3 6 3 2 2 2 2 3" xfId="9432" xr:uid="{00000000-0005-0000-0000-0000E9240000}"/>
    <cellStyle name="Comma 2 3 6 3 2 2 2 2 3 3" xfId="24529" xr:uid="{00000000-0005-0000-0000-0000E65F0000}"/>
    <cellStyle name="Comma 2 3 6 3 2 2 2 2 5" xfId="19516" xr:uid="{00000000-0005-0000-0000-0000514C0000}"/>
    <cellStyle name="Comma 2 3 6 3 2 2 2 3" xfId="6071" xr:uid="{00000000-0005-0000-0000-0000C8170000}"/>
    <cellStyle name="Comma 2 3 6 3 2 2 2 3 2" xfId="16123" xr:uid="{00000000-0005-0000-0000-00000C3F0000}"/>
    <cellStyle name="Comma 2 3 6 3 2 2 2 3 2 3" xfId="31217" xr:uid="{00000000-0005-0000-0000-0000067A0000}"/>
    <cellStyle name="Comma 2 3 6 3 2 2 2 3 3" xfId="11103" xr:uid="{00000000-0005-0000-0000-0000702B0000}"/>
    <cellStyle name="Comma 2 3 6 3 2 2 2 3 3 3" xfId="26200" xr:uid="{00000000-0005-0000-0000-00006D660000}"/>
    <cellStyle name="Comma 2 3 6 3 2 2 2 3 5" xfId="21187" xr:uid="{00000000-0005-0000-0000-0000D8520000}"/>
    <cellStyle name="Comma 2 3 6 3 2 2 2 4" xfId="12781" xr:uid="{00000000-0005-0000-0000-0000FE310000}"/>
    <cellStyle name="Comma 2 3 6 3 2 2 2 4 3" xfId="27875" xr:uid="{00000000-0005-0000-0000-0000F86C0000}"/>
    <cellStyle name="Comma 2 3 6 3 2 2 2 5" xfId="7760" xr:uid="{00000000-0005-0000-0000-0000611E0000}"/>
    <cellStyle name="Comma 2 3 6 3 2 2 2 5 3" xfId="22858" xr:uid="{00000000-0005-0000-0000-00005F590000}"/>
    <cellStyle name="Comma 2 3 6 3 2 2 2 7" xfId="17845" xr:uid="{00000000-0005-0000-0000-0000CA450000}"/>
    <cellStyle name="Comma 2 3 6 3 2 2 3" xfId="3542" xr:uid="{00000000-0005-0000-0000-0000E70D0000}"/>
    <cellStyle name="Comma 2 3 6 3 2 2 3 2" xfId="13616" xr:uid="{00000000-0005-0000-0000-000041350000}"/>
    <cellStyle name="Comma 2 3 6 3 2 2 3 2 3" xfId="28710" xr:uid="{00000000-0005-0000-0000-00003B700000}"/>
    <cellStyle name="Comma 2 3 6 3 2 2 3 3" xfId="8596" xr:uid="{00000000-0005-0000-0000-0000A5210000}"/>
    <cellStyle name="Comma 2 3 6 3 2 2 3 3 3" xfId="23693" xr:uid="{00000000-0005-0000-0000-0000A25C0000}"/>
    <cellStyle name="Comma 2 3 6 3 2 2 3 5" xfId="18680" xr:uid="{00000000-0005-0000-0000-00000D490000}"/>
    <cellStyle name="Comma 2 3 6 3 2 2 4" xfId="5235" xr:uid="{00000000-0005-0000-0000-000084140000}"/>
    <cellStyle name="Comma 2 3 6 3 2 2 4 2" xfId="15287" xr:uid="{00000000-0005-0000-0000-0000C83B0000}"/>
    <cellStyle name="Comma 2 3 6 3 2 2 4 2 3" xfId="30381" xr:uid="{00000000-0005-0000-0000-0000C2760000}"/>
    <cellStyle name="Comma 2 3 6 3 2 2 4 3" xfId="10267" xr:uid="{00000000-0005-0000-0000-00002C280000}"/>
    <cellStyle name="Comma 2 3 6 3 2 2 4 3 3" xfId="25364" xr:uid="{00000000-0005-0000-0000-000029630000}"/>
    <cellStyle name="Comma 2 3 6 3 2 2 4 5" xfId="20351" xr:uid="{00000000-0005-0000-0000-0000944F0000}"/>
    <cellStyle name="Comma 2 3 6 3 2 2 5" xfId="11945" xr:uid="{00000000-0005-0000-0000-0000BA2E0000}"/>
    <cellStyle name="Comma 2 3 6 3 2 2 5 3" xfId="27039" xr:uid="{00000000-0005-0000-0000-0000B4690000}"/>
    <cellStyle name="Comma 2 3 6 3 2 2 6" xfId="6924" xr:uid="{00000000-0005-0000-0000-00001D1B0000}"/>
    <cellStyle name="Comma 2 3 6 3 2 2 6 3" xfId="22022" xr:uid="{00000000-0005-0000-0000-00001B560000}"/>
    <cellStyle name="Comma 2 3 6 3 2 2 8" xfId="17009" xr:uid="{00000000-0005-0000-0000-000086420000}"/>
    <cellStyle name="Comma 2 3 6 3 2 3" xfId="2272" xr:uid="{00000000-0005-0000-0000-0000F0080000}"/>
    <cellStyle name="Comma 2 3 6 3 2 3 2" xfId="3961" xr:uid="{00000000-0005-0000-0000-00008A0F0000}"/>
    <cellStyle name="Comma 2 3 6 3 2 3 2 2" xfId="14034" xr:uid="{00000000-0005-0000-0000-0000E3360000}"/>
    <cellStyle name="Comma 2 3 6 3 2 3 2 2 3" xfId="29128" xr:uid="{00000000-0005-0000-0000-0000DD710000}"/>
    <cellStyle name="Comma 2 3 6 3 2 3 2 3" xfId="9014" xr:uid="{00000000-0005-0000-0000-000047230000}"/>
    <cellStyle name="Comma 2 3 6 3 2 3 2 3 3" xfId="24111" xr:uid="{00000000-0005-0000-0000-0000445E0000}"/>
    <cellStyle name="Comma 2 3 6 3 2 3 2 5" xfId="19098" xr:uid="{00000000-0005-0000-0000-0000AF4A0000}"/>
    <cellStyle name="Comma 2 3 6 3 2 3 3" xfId="5653" xr:uid="{00000000-0005-0000-0000-000026160000}"/>
    <cellStyle name="Comma 2 3 6 3 2 3 3 2" xfId="15705" xr:uid="{00000000-0005-0000-0000-00006A3D0000}"/>
    <cellStyle name="Comma 2 3 6 3 2 3 3 2 3" xfId="30799" xr:uid="{00000000-0005-0000-0000-000064780000}"/>
    <cellStyle name="Comma 2 3 6 3 2 3 3 3" xfId="10685" xr:uid="{00000000-0005-0000-0000-0000CE290000}"/>
    <cellStyle name="Comma 2 3 6 3 2 3 3 3 3" xfId="25782" xr:uid="{00000000-0005-0000-0000-0000CB640000}"/>
    <cellStyle name="Comma 2 3 6 3 2 3 3 5" xfId="20769" xr:uid="{00000000-0005-0000-0000-000036510000}"/>
    <cellStyle name="Comma 2 3 6 3 2 3 4" xfId="12363" xr:uid="{00000000-0005-0000-0000-00005C300000}"/>
    <cellStyle name="Comma 2 3 6 3 2 3 4 3" xfId="27457" xr:uid="{00000000-0005-0000-0000-0000566B0000}"/>
    <cellStyle name="Comma 2 3 6 3 2 3 5" xfId="7342" xr:uid="{00000000-0005-0000-0000-0000BF1C0000}"/>
    <cellStyle name="Comma 2 3 6 3 2 3 5 3" xfId="22440" xr:uid="{00000000-0005-0000-0000-0000BD570000}"/>
    <cellStyle name="Comma 2 3 6 3 2 3 7" xfId="17427" xr:uid="{00000000-0005-0000-0000-000028440000}"/>
    <cellStyle name="Comma 2 3 6 3 2 4" xfId="3124" xr:uid="{00000000-0005-0000-0000-0000450C0000}"/>
    <cellStyle name="Comma 2 3 6 3 2 4 2" xfId="13198" xr:uid="{00000000-0005-0000-0000-00009F330000}"/>
    <cellStyle name="Comma 2 3 6 3 2 4 2 3" xfId="28292" xr:uid="{00000000-0005-0000-0000-0000996E0000}"/>
    <cellStyle name="Comma 2 3 6 3 2 4 3" xfId="8178" xr:uid="{00000000-0005-0000-0000-000003200000}"/>
    <cellStyle name="Comma 2 3 6 3 2 4 3 3" xfId="23275" xr:uid="{00000000-0005-0000-0000-0000005B0000}"/>
    <cellStyle name="Comma 2 3 6 3 2 4 5" xfId="18262" xr:uid="{00000000-0005-0000-0000-00006B470000}"/>
    <cellStyle name="Comma 2 3 6 3 2 5" xfId="4817" xr:uid="{00000000-0005-0000-0000-0000E2120000}"/>
    <cellStyle name="Comma 2 3 6 3 2 5 2" xfId="14869" xr:uid="{00000000-0005-0000-0000-0000263A0000}"/>
    <cellStyle name="Comma 2 3 6 3 2 5 2 3" xfId="29963" xr:uid="{00000000-0005-0000-0000-000020750000}"/>
    <cellStyle name="Comma 2 3 6 3 2 5 3" xfId="9849" xr:uid="{00000000-0005-0000-0000-00008A260000}"/>
    <cellStyle name="Comma 2 3 6 3 2 5 3 3" xfId="24946" xr:uid="{00000000-0005-0000-0000-000087610000}"/>
    <cellStyle name="Comma 2 3 6 3 2 5 5" xfId="19933" xr:uid="{00000000-0005-0000-0000-0000F24D0000}"/>
    <cellStyle name="Comma 2 3 6 3 2 6" xfId="11527" xr:uid="{00000000-0005-0000-0000-0000182D0000}"/>
    <cellStyle name="Comma 2 3 6 3 2 6 3" xfId="26621" xr:uid="{00000000-0005-0000-0000-000012680000}"/>
    <cellStyle name="Comma 2 3 6 3 2 7" xfId="6506" xr:uid="{00000000-0005-0000-0000-00007B190000}"/>
    <cellStyle name="Comma 2 3 6 3 2 7 3" xfId="21604" xr:uid="{00000000-0005-0000-0000-000079540000}"/>
    <cellStyle name="Comma 2 3 6 3 2 9" xfId="16591" xr:uid="{00000000-0005-0000-0000-0000E4400000}"/>
    <cellStyle name="Comma 2 3 6 3 3" xfId="1643" xr:uid="{00000000-0005-0000-0000-00007B060000}"/>
    <cellStyle name="Comma 2 3 6 3 3 2" xfId="2482" xr:uid="{00000000-0005-0000-0000-0000C2090000}"/>
    <cellStyle name="Comma 2 3 6 3 3 2 2" xfId="4171" xr:uid="{00000000-0005-0000-0000-00005C100000}"/>
    <cellStyle name="Comma 2 3 6 3 3 2 2 2" xfId="14244" xr:uid="{00000000-0005-0000-0000-0000B5370000}"/>
    <cellStyle name="Comma 2 3 6 3 3 2 2 2 3" xfId="29338" xr:uid="{00000000-0005-0000-0000-0000AF720000}"/>
    <cellStyle name="Comma 2 3 6 3 3 2 2 3" xfId="9224" xr:uid="{00000000-0005-0000-0000-000019240000}"/>
    <cellStyle name="Comma 2 3 6 3 3 2 2 3 3" xfId="24321" xr:uid="{00000000-0005-0000-0000-0000165F0000}"/>
    <cellStyle name="Comma 2 3 6 3 3 2 2 5" xfId="19308" xr:uid="{00000000-0005-0000-0000-0000814B0000}"/>
    <cellStyle name="Comma 2 3 6 3 3 2 3" xfId="5863" xr:uid="{00000000-0005-0000-0000-0000F8160000}"/>
    <cellStyle name="Comma 2 3 6 3 3 2 3 2" xfId="15915" xr:uid="{00000000-0005-0000-0000-00003C3E0000}"/>
    <cellStyle name="Comma 2 3 6 3 3 2 3 2 3" xfId="31009" xr:uid="{00000000-0005-0000-0000-000036790000}"/>
    <cellStyle name="Comma 2 3 6 3 3 2 3 3" xfId="10895" xr:uid="{00000000-0005-0000-0000-0000A02A0000}"/>
    <cellStyle name="Comma 2 3 6 3 3 2 3 3 3" xfId="25992" xr:uid="{00000000-0005-0000-0000-00009D650000}"/>
    <cellStyle name="Comma 2 3 6 3 3 2 3 5" xfId="20979" xr:uid="{00000000-0005-0000-0000-000008520000}"/>
    <cellStyle name="Comma 2 3 6 3 3 2 4" xfId="12573" xr:uid="{00000000-0005-0000-0000-00002E310000}"/>
    <cellStyle name="Comma 2 3 6 3 3 2 4 3" xfId="27667" xr:uid="{00000000-0005-0000-0000-0000286C0000}"/>
    <cellStyle name="Comma 2 3 6 3 3 2 5" xfId="7552" xr:uid="{00000000-0005-0000-0000-0000911D0000}"/>
    <cellStyle name="Comma 2 3 6 3 3 2 5 3" xfId="22650" xr:uid="{00000000-0005-0000-0000-00008F580000}"/>
    <cellStyle name="Comma 2 3 6 3 3 2 7" xfId="17637" xr:uid="{00000000-0005-0000-0000-0000FA440000}"/>
    <cellStyle name="Comma 2 3 6 3 3 3" xfId="3334" xr:uid="{00000000-0005-0000-0000-0000170D0000}"/>
    <cellStyle name="Comma 2 3 6 3 3 3 2" xfId="13408" xr:uid="{00000000-0005-0000-0000-000071340000}"/>
    <cellStyle name="Comma 2 3 6 3 3 3 2 3" xfId="28502" xr:uid="{00000000-0005-0000-0000-00006B6F0000}"/>
    <cellStyle name="Comma 2 3 6 3 3 3 3" xfId="8388" xr:uid="{00000000-0005-0000-0000-0000D5200000}"/>
    <cellStyle name="Comma 2 3 6 3 3 3 3 3" xfId="23485" xr:uid="{00000000-0005-0000-0000-0000D25B0000}"/>
    <cellStyle name="Comma 2 3 6 3 3 3 5" xfId="18472" xr:uid="{00000000-0005-0000-0000-00003D480000}"/>
    <cellStyle name="Comma 2 3 6 3 3 4" xfId="5027" xr:uid="{00000000-0005-0000-0000-0000B4130000}"/>
    <cellStyle name="Comma 2 3 6 3 3 4 2" xfId="15079" xr:uid="{00000000-0005-0000-0000-0000F83A0000}"/>
    <cellStyle name="Comma 2 3 6 3 3 4 2 3" xfId="30173" xr:uid="{00000000-0005-0000-0000-0000F2750000}"/>
    <cellStyle name="Comma 2 3 6 3 3 4 3" xfId="10059" xr:uid="{00000000-0005-0000-0000-00005C270000}"/>
    <cellStyle name="Comma 2 3 6 3 3 4 3 3" xfId="25156" xr:uid="{00000000-0005-0000-0000-000059620000}"/>
    <cellStyle name="Comma 2 3 6 3 3 4 5" xfId="20143" xr:uid="{00000000-0005-0000-0000-0000C44E0000}"/>
    <cellStyle name="Comma 2 3 6 3 3 5" xfId="11737" xr:uid="{00000000-0005-0000-0000-0000EA2D0000}"/>
    <cellStyle name="Comma 2 3 6 3 3 5 3" xfId="26831" xr:uid="{00000000-0005-0000-0000-0000E4680000}"/>
    <cellStyle name="Comma 2 3 6 3 3 6" xfId="6716" xr:uid="{00000000-0005-0000-0000-00004D1A0000}"/>
    <cellStyle name="Comma 2 3 6 3 3 6 3" xfId="21814" xr:uid="{00000000-0005-0000-0000-00004B550000}"/>
    <cellStyle name="Comma 2 3 6 3 3 8" xfId="16801" xr:uid="{00000000-0005-0000-0000-0000B6410000}"/>
    <cellStyle name="Comma 2 3 6 3 4" xfId="2064" xr:uid="{00000000-0005-0000-0000-000020080000}"/>
    <cellStyle name="Comma 2 3 6 3 4 2" xfId="3753" xr:uid="{00000000-0005-0000-0000-0000BA0E0000}"/>
    <cellStyle name="Comma 2 3 6 3 4 2 2" xfId="13826" xr:uid="{00000000-0005-0000-0000-000013360000}"/>
    <cellStyle name="Comma 2 3 6 3 4 2 2 3" xfId="28920" xr:uid="{00000000-0005-0000-0000-00000D710000}"/>
    <cellStyle name="Comma 2 3 6 3 4 2 3" xfId="8806" xr:uid="{00000000-0005-0000-0000-000077220000}"/>
    <cellStyle name="Comma 2 3 6 3 4 2 3 3" xfId="23903" xr:uid="{00000000-0005-0000-0000-0000745D0000}"/>
    <cellStyle name="Comma 2 3 6 3 4 2 5" xfId="18890" xr:uid="{00000000-0005-0000-0000-0000DF490000}"/>
    <cellStyle name="Comma 2 3 6 3 4 3" xfId="5445" xr:uid="{00000000-0005-0000-0000-000056150000}"/>
    <cellStyle name="Comma 2 3 6 3 4 3 2" xfId="15497" xr:uid="{00000000-0005-0000-0000-00009A3C0000}"/>
    <cellStyle name="Comma 2 3 6 3 4 3 2 3" xfId="30591" xr:uid="{00000000-0005-0000-0000-000094770000}"/>
    <cellStyle name="Comma 2 3 6 3 4 3 3" xfId="10477" xr:uid="{00000000-0005-0000-0000-0000FE280000}"/>
    <cellStyle name="Comma 2 3 6 3 4 3 3 3" xfId="25574" xr:uid="{00000000-0005-0000-0000-0000FB630000}"/>
    <cellStyle name="Comma 2 3 6 3 4 3 5" xfId="20561" xr:uid="{00000000-0005-0000-0000-000066500000}"/>
    <cellStyle name="Comma 2 3 6 3 4 4" xfId="12155" xr:uid="{00000000-0005-0000-0000-00008C2F0000}"/>
    <cellStyle name="Comma 2 3 6 3 4 4 3" xfId="27249" xr:uid="{00000000-0005-0000-0000-0000866A0000}"/>
    <cellStyle name="Comma 2 3 6 3 4 5" xfId="7134" xr:uid="{00000000-0005-0000-0000-0000EF1B0000}"/>
    <cellStyle name="Comma 2 3 6 3 4 5 3" xfId="22232" xr:uid="{00000000-0005-0000-0000-0000ED560000}"/>
    <cellStyle name="Comma 2 3 6 3 4 7" xfId="17219" xr:uid="{00000000-0005-0000-0000-000058430000}"/>
    <cellStyle name="Comma 2 3 6 3 5" xfId="2916" xr:uid="{00000000-0005-0000-0000-0000750B0000}"/>
    <cellStyle name="Comma 2 3 6 3 5 2" xfId="12990" xr:uid="{00000000-0005-0000-0000-0000CF320000}"/>
    <cellStyle name="Comma 2 3 6 3 5 2 3" xfId="28084" xr:uid="{00000000-0005-0000-0000-0000C96D0000}"/>
    <cellStyle name="Comma 2 3 6 3 5 3" xfId="7970" xr:uid="{00000000-0005-0000-0000-0000331F0000}"/>
    <cellStyle name="Comma 2 3 6 3 5 3 3" xfId="23067" xr:uid="{00000000-0005-0000-0000-0000305A0000}"/>
    <cellStyle name="Comma 2 3 6 3 5 5" xfId="18054" xr:uid="{00000000-0005-0000-0000-00009B460000}"/>
    <cellStyle name="Comma 2 3 6 3 6" xfId="4609" xr:uid="{00000000-0005-0000-0000-000012120000}"/>
    <cellStyle name="Comma 2 3 6 3 6 2" xfId="14661" xr:uid="{00000000-0005-0000-0000-000056390000}"/>
    <cellStyle name="Comma 2 3 6 3 6 2 3" xfId="29755" xr:uid="{00000000-0005-0000-0000-000050740000}"/>
    <cellStyle name="Comma 2 3 6 3 6 3" xfId="9641" xr:uid="{00000000-0005-0000-0000-0000BA250000}"/>
    <cellStyle name="Comma 2 3 6 3 6 3 3" xfId="24738" xr:uid="{00000000-0005-0000-0000-0000B7600000}"/>
    <cellStyle name="Comma 2 3 6 3 6 5" xfId="19725" xr:uid="{00000000-0005-0000-0000-0000224D0000}"/>
    <cellStyle name="Comma 2 3 6 3 7" xfId="11319" xr:uid="{00000000-0005-0000-0000-0000482C0000}"/>
    <cellStyle name="Comma 2 3 6 3 7 3" xfId="26413" xr:uid="{00000000-0005-0000-0000-000042670000}"/>
    <cellStyle name="Comma 2 3 6 3 8" xfId="6298" xr:uid="{00000000-0005-0000-0000-0000AB180000}"/>
    <cellStyle name="Comma 2 3 6 3 8 3" xfId="21396" xr:uid="{00000000-0005-0000-0000-0000A9530000}"/>
    <cellStyle name="Comma 2 3 6 4" xfId="1324" xr:uid="{00000000-0005-0000-0000-00003C050000}"/>
    <cellStyle name="Comma 2 3 6 4 2" xfId="1747" xr:uid="{00000000-0005-0000-0000-0000E3060000}"/>
    <cellStyle name="Comma 2 3 6 4 2 2" xfId="2586" xr:uid="{00000000-0005-0000-0000-00002A0A0000}"/>
    <cellStyle name="Comma 2 3 6 4 2 2 2" xfId="4275" xr:uid="{00000000-0005-0000-0000-0000C4100000}"/>
    <cellStyle name="Comma 2 3 6 4 2 2 2 2" xfId="14348" xr:uid="{00000000-0005-0000-0000-00001D380000}"/>
    <cellStyle name="Comma 2 3 6 4 2 2 2 2 3" xfId="29442" xr:uid="{00000000-0005-0000-0000-000017730000}"/>
    <cellStyle name="Comma 2 3 6 4 2 2 2 3" xfId="9328" xr:uid="{00000000-0005-0000-0000-000081240000}"/>
    <cellStyle name="Comma 2 3 6 4 2 2 2 3 3" xfId="24425" xr:uid="{00000000-0005-0000-0000-00007E5F0000}"/>
    <cellStyle name="Comma 2 3 6 4 2 2 2 5" xfId="19412" xr:uid="{00000000-0005-0000-0000-0000E94B0000}"/>
    <cellStyle name="Comma 2 3 6 4 2 2 3" xfId="5967" xr:uid="{00000000-0005-0000-0000-000060170000}"/>
    <cellStyle name="Comma 2 3 6 4 2 2 3 2" xfId="16019" xr:uid="{00000000-0005-0000-0000-0000A43E0000}"/>
    <cellStyle name="Comma 2 3 6 4 2 2 3 2 3" xfId="31113" xr:uid="{00000000-0005-0000-0000-00009E790000}"/>
    <cellStyle name="Comma 2 3 6 4 2 2 3 3" xfId="10999" xr:uid="{00000000-0005-0000-0000-0000082B0000}"/>
    <cellStyle name="Comma 2 3 6 4 2 2 3 3 3" xfId="26096" xr:uid="{00000000-0005-0000-0000-000005660000}"/>
    <cellStyle name="Comma 2 3 6 4 2 2 3 5" xfId="21083" xr:uid="{00000000-0005-0000-0000-000070520000}"/>
    <cellStyle name="Comma 2 3 6 4 2 2 4" xfId="12677" xr:uid="{00000000-0005-0000-0000-000096310000}"/>
    <cellStyle name="Comma 2 3 6 4 2 2 4 3" xfId="27771" xr:uid="{00000000-0005-0000-0000-0000906C0000}"/>
    <cellStyle name="Comma 2 3 6 4 2 2 5" xfId="7656" xr:uid="{00000000-0005-0000-0000-0000F91D0000}"/>
    <cellStyle name="Comma 2 3 6 4 2 2 5 3" xfId="22754" xr:uid="{00000000-0005-0000-0000-0000F7580000}"/>
    <cellStyle name="Comma 2 3 6 4 2 2 7" xfId="17741" xr:uid="{00000000-0005-0000-0000-000062450000}"/>
    <cellStyle name="Comma 2 3 6 4 2 3" xfId="3438" xr:uid="{00000000-0005-0000-0000-00007F0D0000}"/>
    <cellStyle name="Comma 2 3 6 4 2 3 2" xfId="13512" xr:uid="{00000000-0005-0000-0000-0000D9340000}"/>
    <cellStyle name="Comma 2 3 6 4 2 3 2 3" xfId="28606" xr:uid="{00000000-0005-0000-0000-0000D36F0000}"/>
    <cellStyle name="Comma 2 3 6 4 2 3 3" xfId="8492" xr:uid="{00000000-0005-0000-0000-00003D210000}"/>
    <cellStyle name="Comma 2 3 6 4 2 3 3 3" xfId="23589" xr:uid="{00000000-0005-0000-0000-00003A5C0000}"/>
    <cellStyle name="Comma 2 3 6 4 2 3 5" xfId="18576" xr:uid="{00000000-0005-0000-0000-0000A5480000}"/>
    <cellStyle name="Comma 2 3 6 4 2 4" xfId="5131" xr:uid="{00000000-0005-0000-0000-00001C140000}"/>
    <cellStyle name="Comma 2 3 6 4 2 4 2" xfId="15183" xr:uid="{00000000-0005-0000-0000-0000603B0000}"/>
    <cellStyle name="Comma 2 3 6 4 2 4 2 3" xfId="30277" xr:uid="{00000000-0005-0000-0000-00005A760000}"/>
    <cellStyle name="Comma 2 3 6 4 2 4 3" xfId="10163" xr:uid="{00000000-0005-0000-0000-0000C4270000}"/>
    <cellStyle name="Comma 2 3 6 4 2 4 3 3" xfId="25260" xr:uid="{00000000-0005-0000-0000-0000C1620000}"/>
    <cellStyle name="Comma 2 3 6 4 2 4 5" xfId="20247" xr:uid="{00000000-0005-0000-0000-00002C4F0000}"/>
    <cellStyle name="Comma 2 3 6 4 2 5" xfId="11841" xr:uid="{00000000-0005-0000-0000-0000522E0000}"/>
    <cellStyle name="Comma 2 3 6 4 2 5 3" xfId="26935" xr:uid="{00000000-0005-0000-0000-00004C690000}"/>
    <cellStyle name="Comma 2 3 6 4 2 6" xfId="6820" xr:uid="{00000000-0005-0000-0000-0000B51A0000}"/>
    <cellStyle name="Comma 2 3 6 4 2 6 3" xfId="21918" xr:uid="{00000000-0005-0000-0000-0000B3550000}"/>
    <cellStyle name="Comma 2 3 6 4 2 8" xfId="16905" xr:uid="{00000000-0005-0000-0000-00001E420000}"/>
    <cellStyle name="Comma 2 3 6 4 3" xfId="2168" xr:uid="{00000000-0005-0000-0000-000088080000}"/>
    <cellStyle name="Comma 2 3 6 4 3 2" xfId="3857" xr:uid="{00000000-0005-0000-0000-0000220F0000}"/>
    <cellStyle name="Comma 2 3 6 4 3 2 2" xfId="13930" xr:uid="{00000000-0005-0000-0000-00007B360000}"/>
    <cellStyle name="Comma 2 3 6 4 3 2 2 3" xfId="29024" xr:uid="{00000000-0005-0000-0000-000075710000}"/>
    <cellStyle name="Comma 2 3 6 4 3 2 3" xfId="8910" xr:uid="{00000000-0005-0000-0000-0000DF220000}"/>
    <cellStyle name="Comma 2 3 6 4 3 2 3 3" xfId="24007" xr:uid="{00000000-0005-0000-0000-0000DC5D0000}"/>
    <cellStyle name="Comma 2 3 6 4 3 2 5" xfId="18994" xr:uid="{00000000-0005-0000-0000-0000474A0000}"/>
    <cellStyle name="Comma 2 3 6 4 3 3" xfId="5549" xr:uid="{00000000-0005-0000-0000-0000BE150000}"/>
    <cellStyle name="Comma 2 3 6 4 3 3 2" xfId="15601" xr:uid="{00000000-0005-0000-0000-0000023D0000}"/>
    <cellStyle name="Comma 2 3 6 4 3 3 2 3" xfId="30695" xr:uid="{00000000-0005-0000-0000-0000FC770000}"/>
    <cellStyle name="Comma 2 3 6 4 3 3 3" xfId="10581" xr:uid="{00000000-0005-0000-0000-000066290000}"/>
    <cellStyle name="Comma 2 3 6 4 3 3 3 3" xfId="25678" xr:uid="{00000000-0005-0000-0000-000063640000}"/>
    <cellStyle name="Comma 2 3 6 4 3 3 5" xfId="20665" xr:uid="{00000000-0005-0000-0000-0000CE500000}"/>
    <cellStyle name="Comma 2 3 6 4 3 4" xfId="12259" xr:uid="{00000000-0005-0000-0000-0000F42F0000}"/>
    <cellStyle name="Comma 2 3 6 4 3 4 3" xfId="27353" xr:uid="{00000000-0005-0000-0000-0000EE6A0000}"/>
    <cellStyle name="Comma 2 3 6 4 3 5" xfId="7238" xr:uid="{00000000-0005-0000-0000-0000571C0000}"/>
    <cellStyle name="Comma 2 3 6 4 3 5 3" xfId="22336" xr:uid="{00000000-0005-0000-0000-000055570000}"/>
    <cellStyle name="Comma 2 3 6 4 3 7" xfId="17323" xr:uid="{00000000-0005-0000-0000-0000C0430000}"/>
    <cellStyle name="Comma 2 3 6 4 4" xfId="3020" xr:uid="{00000000-0005-0000-0000-0000DD0B0000}"/>
    <cellStyle name="Comma 2 3 6 4 4 2" xfId="13094" xr:uid="{00000000-0005-0000-0000-000037330000}"/>
    <cellStyle name="Comma 2 3 6 4 4 2 3" xfId="28188" xr:uid="{00000000-0005-0000-0000-0000316E0000}"/>
    <cellStyle name="Comma 2 3 6 4 4 3" xfId="8074" xr:uid="{00000000-0005-0000-0000-00009B1F0000}"/>
    <cellStyle name="Comma 2 3 6 4 4 3 3" xfId="23171" xr:uid="{00000000-0005-0000-0000-0000985A0000}"/>
    <cellStyle name="Comma 2 3 6 4 4 5" xfId="18158" xr:uid="{00000000-0005-0000-0000-000003470000}"/>
    <cellStyle name="Comma 2 3 6 4 5" xfId="4713" xr:uid="{00000000-0005-0000-0000-00007A120000}"/>
    <cellStyle name="Comma 2 3 6 4 5 2" xfId="14765" xr:uid="{00000000-0005-0000-0000-0000BE390000}"/>
    <cellStyle name="Comma 2 3 6 4 5 2 3" xfId="29859" xr:uid="{00000000-0005-0000-0000-0000B8740000}"/>
    <cellStyle name="Comma 2 3 6 4 5 3" xfId="9745" xr:uid="{00000000-0005-0000-0000-000022260000}"/>
    <cellStyle name="Comma 2 3 6 4 5 3 3" xfId="24842" xr:uid="{00000000-0005-0000-0000-00001F610000}"/>
    <cellStyle name="Comma 2 3 6 4 5 5" xfId="19829" xr:uid="{00000000-0005-0000-0000-00008A4D0000}"/>
    <cellStyle name="Comma 2 3 6 4 6" xfId="11423" xr:uid="{00000000-0005-0000-0000-0000B02C0000}"/>
    <cellStyle name="Comma 2 3 6 4 6 3" xfId="26517" xr:uid="{00000000-0005-0000-0000-0000AA670000}"/>
    <cellStyle name="Comma 2 3 6 4 7" xfId="6402" xr:uid="{00000000-0005-0000-0000-000013190000}"/>
    <cellStyle name="Comma 2 3 6 4 7 3" xfId="21500" xr:uid="{00000000-0005-0000-0000-000011540000}"/>
    <cellStyle name="Comma 2 3 6 4 9" xfId="16487" xr:uid="{00000000-0005-0000-0000-00007C400000}"/>
    <cellStyle name="Comma 2 3 6 5" xfId="1537" xr:uid="{00000000-0005-0000-0000-000011060000}"/>
    <cellStyle name="Comma 2 3 6 5 2" xfId="2378" xr:uid="{00000000-0005-0000-0000-00005A090000}"/>
    <cellStyle name="Comma 2 3 6 5 2 2" xfId="4067" xr:uid="{00000000-0005-0000-0000-0000F40F0000}"/>
    <cellStyle name="Comma 2 3 6 5 2 2 2" xfId="14140" xr:uid="{00000000-0005-0000-0000-00004D370000}"/>
    <cellStyle name="Comma 2 3 6 5 2 2 2 3" xfId="29234" xr:uid="{00000000-0005-0000-0000-000047720000}"/>
    <cellStyle name="Comma 2 3 6 5 2 2 3" xfId="9120" xr:uid="{00000000-0005-0000-0000-0000B1230000}"/>
    <cellStyle name="Comma 2 3 6 5 2 2 3 3" xfId="24217" xr:uid="{00000000-0005-0000-0000-0000AE5E0000}"/>
    <cellStyle name="Comma 2 3 6 5 2 2 5" xfId="19204" xr:uid="{00000000-0005-0000-0000-0000194B0000}"/>
    <cellStyle name="Comma 2 3 6 5 2 3" xfId="5759" xr:uid="{00000000-0005-0000-0000-000090160000}"/>
    <cellStyle name="Comma 2 3 6 5 2 3 2" xfId="15811" xr:uid="{00000000-0005-0000-0000-0000D43D0000}"/>
    <cellStyle name="Comma 2 3 6 5 2 3 2 3" xfId="30905" xr:uid="{00000000-0005-0000-0000-0000CE780000}"/>
    <cellStyle name="Comma 2 3 6 5 2 3 3" xfId="10791" xr:uid="{00000000-0005-0000-0000-0000382A0000}"/>
    <cellStyle name="Comma 2 3 6 5 2 3 3 3" xfId="25888" xr:uid="{00000000-0005-0000-0000-000035650000}"/>
    <cellStyle name="Comma 2 3 6 5 2 3 5" xfId="20875" xr:uid="{00000000-0005-0000-0000-0000A0510000}"/>
    <cellStyle name="Comma 2 3 6 5 2 4" xfId="12469" xr:uid="{00000000-0005-0000-0000-0000C6300000}"/>
    <cellStyle name="Comma 2 3 6 5 2 4 3" xfId="27563" xr:uid="{00000000-0005-0000-0000-0000C06B0000}"/>
    <cellStyle name="Comma 2 3 6 5 2 5" xfId="7448" xr:uid="{00000000-0005-0000-0000-0000291D0000}"/>
    <cellStyle name="Comma 2 3 6 5 2 5 3" xfId="22546" xr:uid="{00000000-0005-0000-0000-000027580000}"/>
    <cellStyle name="Comma 2 3 6 5 2 7" xfId="17533" xr:uid="{00000000-0005-0000-0000-000092440000}"/>
    <cellStyle name="Comma 2 3 6 5 3" xfId="3230" xr:uid="{00000000-0005-0000-0000-0000AF0C0000}"/>
    <cellStyle name="Comma 2 3 6 5 3 2" xfId="13304" xr:uid="{00000000-0005-0000-0000-000009340000}"/>
    <cellStyle name="Comma 2 3 6 5 3 2 3" xfId="28398" xr:uid="{00000000-0005-0000-0000-0000036F0000}"/>
    <cellStyle name="Comma 2 3 6 5 3 3" xfId="8284" xr:uid="{00000000-0005-0000-0000-00006D200000}"/>
    <cellStyle name="Comma 2 3 6 5 3 3 3" xfId="23381" xr:uid="{00000000-0005-0000-0000-00006A5B0000}"/>
    <cellStyle name="Comma 2 3 6 5 3 5" xfId="18368" xr:uid="{00000000-0005-0000-0000-0000D5470000}"/>
    <cellStyle name="Comma 2 3 6 5 4" xfId="4923" xr:uid="{00000000-0005-0000-0000-00004C130000}"/>
    <cellStyle name="Comma 2 3 6 5 4 2" xfId="14975" xr:uid="{00000000-0005-0000-0000-0000903A0000}"/>
    <cellStyle name="Comma 2 3 6 5 4 2 3" xfId="30069" xr:uid="{00000000-0005-0000-0000-00008A750000}"/>
    <cellStyle name="Comma 2 3 6 5 4 3" xfId="9955" xr:uid="{00000000-0005-0000-0000-0000F4260000}"/>
    <cellStyle name="Comma 2 3 6 5 4 3 3" xfId="25052" xr:uid="{00000000-0005-0000-0000-0000F1610000}"/>
    <cellStyle name="Comma 2 3 6 5 4 5" xfId="20039" xr:uid="{00000000-0005-0000-0000-00005C4E0000}"/>
    <cellStyle name="Comma 2 3 6 5 5" xfId="11633" xr:uid="{00000000-0005-0000-0000-0000822D0000}"/>
    <cellStyle name="Comma 2 3 6 5 5 3" xfId="26727" xr:uid="{00000000-0005-0000-0000-00007C680000}"/>
    <cellStyle name="Comma 2 3 6 5 6" xfId="6612" xr:uid="{00000000-0005-0000-0000-0000E5190000}"/>
    <cellStyle name="Comma 2 3 6 5 6 3" xfId="21710" xr:uid="{00000000-0005-0000-0000-0000E3540000}"/>
    <cellStyle name="Comma 2 3 6 5 8" xfId="16697" xr:uid="{00000000-0005-0000-0000-00004E410000}"/>
    <cellStyle name="Comma 2 3 6 6" xfId="1958" xr:uid="{00000000-0005-0000-0000-0000B6070000}"/>
    <cellStyle name="Comma 2 3 6 6 2" xfId="3649" xr:uid="{00000000-0005-0000-0000-0000520E0000}"/>
    <cellStyle name="Comma 2 3 6 6 2 2" xfId="13722" xr:uid="{00000000-0005-0000-0000-0000AB350000}"/>
    <cellStyle name="Comma 2 3 6 6 2 2 3" xfId="28816" xr:uid="{00000000-0005-0000-0000-0000A5700000}"/>
    <cellStyle name="Comma 2 3 6 6 2 3" xfId="8702" xr:uid="{00000000-0005-0000-0000-00000F220000}"/>
    <cellStyle name="Comma 2 3 6 6 2 3 3" xfId="23799" xr:uid="{00000000-0005-0000-0000-00000C5D0000}"/>
    <cellStyle name="Comma 2 3 6 6 2 5" xfId="18786" xr:uid="{00000000-0005-0000-0000-000077490000}"/>
    <cellStyle name="Comma 2 3 6 6 3" xfId="5341" xr:uid="{00000000-0005-0000-0000-0000EE140000}"/>
    <cellStyle name="Comma 2 3 6 6 3 2" xfId="15393" xr:uid="{00000000-0005-0000-0000-0000323C0000}"/>
    <cellStyle name="Comma 2 3 6 6 3 2 3" xfId="30487" xr:uid="{00000000-0005-0000-0000-00002C770000}"/>
    <cellStyle name="Comma 2 3 6 6 3 3" xfId="10373" xr:uid="{00000000-0005-0000-0000-000096280000}"/>
    <cellStyle name="Comma 2 3 6 6 3 3 3" xfId="25470" xr:uid="{00000000-0005-0000-0000-000093630000}"/>
    <cellStyle name="Comma 2 3 6 6 3 5" xfId="20457" xr:uid="{00000000-0005-0000-0000-0000FE4F0000}"/>
    <cellStyle name="Comma 2 3 6 6 4" xfId="12051" xr:uid="{00000000-0005-0000-0000-0000242F0000}"/>
    <cellStyle name="Comma 2 3 6 6 4 3" xfId="27145" xr:uid="{00000000-0005-0000-0000-00001E6A0000}"/>
    <cellStyle name="Comma 2 3 6 6 5" xfId="7030" xr:uid="{00000000-0005-0000-0000-0000871B0000}"/>
    <cellStyle name="Comma 2 3 6 6 5 3" xfId="22128" xr:uid="{00000000-0005-0000-0000-000085560000}"/>
    <cellStyle name="Comma 2 3 6 6 7" xfId="17115" xr:uid="{00000000-0005-0000-0000-0000F0420000}"/>
    <cellStyle name="Comma 2 3 6 7" xfId="2806" xr:uid="{00000000-0005-0000-0000-0000070B0000}"/>
    <cellStyle name="Comma 2 3 6 7 2" xfId="12886" xr:uid="{00000000-0005-0000-0000-000067320000}"/>
    <cellStyle name="Comma 2 3 6 7 2 3" xfId="27980" xr:uid="{00000000-0005-0000-0000-0000616D0000}"/>
    <cellStyle name="Comma 2 3 6 7 3" xfId="7866" xr:uid="{00000000-0005-0000-0000-0000CB1E0000}"/>
    <cellStyle name="Comma 2 3 6 7 3 3" xfId="22963" xr:uid="{00000000-0005-0000-0000-0000C8590000}"/>
    <cellStyle name="Comma 2 3 6 7 5" xfId="17950" xr:uid="{00000000-0005-0000-0000-000033460000}"/>
    <cellStyle name="Comma 2 3 6 8" xfId="4501" xr:uid="{00000000-0005-0000-0000-0000A6110000}"/>
    <cellStyle name="Comma 2 3 6 8 2" xfId="14557" xr:uid="{00000000-0005-0000-0000-0000EE380000}"/>
    <cellStyle name="Comma 2 3 6 8 2 3" xfId="29651" xr:uid="{00000000-0005-0000-0000-0000E8730000}"/>
    <cellStyle name="Comma 2 3 6 8 3" xfId="9537" xr:uid="{00000000-0005-0000-0000-000052250000}"/>
    <cellStyle name="Comma 2 3 6 8 3 3" xfId="24634" xr:uid="{00000000-0005-0000-0000-00004F600000}"/>
    <cellStyle name="Comma 2 3 6 8 5" xfId="19621" xr:uid="{00000000-0005-0000-0000-0000BA4C0000}"/>
    <cellStyle name="Comma 2 3 6 9" xfId="11213" xr:uid="{00000000-0005-0000-0000-0000DE2B0000}"/>
    <cellStyle name="Comma 2 3 6 9 3" xfId="26309" xr:uid="{00000000-0005-0000-0000-0000DA660000}"/>
    <cellStyle name="Comma 2 3 7" xfId="662" xr:uid="{00000000-0005-0000-0000-0000A4020000}"/>
    <cellStyle name="Comma 2 3 8" xfId="656" xr:uid="{00000000-0005-0000-0000-00009E020000}"/>
    <cellStyle name="Comma 2 4" xfId="31328" xr:uid="{59F60335-AC42-48B2-873B-A3399E927F25}"/>
    <cellStyle name="Comma 20" xfId="1255" xr:uid="{00000000-0005-0000-0000-0000F7040000}"/>
    <cellStyle name="Comma 21" xfId="1312" xr:uid="{00000000-0005-0000-0000-000030050000}"/>
    <cellStyle name="Comma 22" xfId="1314" xr:uid="{00000000-0005-0000-0000-000032050000}"/>
    <cellStyle name="Comma 23" xfId="1368" xr:uid="{00000000-0005-0000-0000-000068050000}"/>
    <cellStyle name="Comma 24" xfId="1581" xr:uid="{00000000-0005-0000-0000-00003D060000}"/>
    <cellStyle name="Comma 25" xfId="2002" xr:uid="{00000000-0005-0000-0000-0000E2070000}"/>
    <cellStyle name="Comma 26" xfId="2792" xr:uid="{00000000-0005-0000-0000-0000F80A0000}"/>
    <cellStyle name="Comma 27" xfId="2790" xr:uid="{00000000-0005-0000-0000-0000F60A0000}"/>
    <cellStyle name="Comma 28" xfId="2854" xr:uid="{00000000-0005-0000-0000-0000370B0000}"/>
    <cellStyle name="Comma 29" xfId="4477" xr:uid="{00000000-0005-0000-0000-00008E110000}"/>
    <cellStyle name="Comma 3" xfId="50" xr:uid="{00000000-0005-0000-0000-000034000000}"/>
    <cellStyle name="Comma 3 2" xfId="51" xr:uid="{00000000-0005-0000-0000-000035000000}"/>
    <cellStyle name="Comma 30" xfId="4485" xr:uid="{00000000-0005-0000-0000-000096110000}"/>
    <cellStyle name="Comma 31" xfId="4484" xr:uid="{00000000-0005-0000-0000-000095110000}"/>
    <cellStyle name="Comma 32" xfId="4486" xr:uid="{00000000-0005-0000-0000-000097110000}"/>
    <cellStyle name="Comma 33" xfId="4483" xr:uid="{00000000-0005-0000-0000-000094110000}"/>
    <cellStyle name="Comma 34" xfId="4482" xr:uid="{00000000-0005-0000-0000-000093110000}"/>
    <cellStyle name="Comma 35" xfId="4479" xr:uid="{00000000-0005-0000-0000-000090110000}"/>
    <cellStyle name="Comma 36" xfId="4480" xr:uid="{00000000-0005-0000-0000-000091110000}"/>
    <cellStyle name="Comma 37" xfId="4487" xr:uid="{00000000-0005-0000-0000-000098110000}"/>
    <cellStyle name="Comma 38" xfId="4490" xr:uid="{00000000-0005-0000-0000-00009B110000}"/>
    <cellStyle name="Comma 39" xfId="2808" xr:uid="{00000000-0005-0000-0000-0000090B0000}"/>
    <cellStyle name="Comma 4" xfId="52" xr:uid="{00000000-0005-0000-0000-000036000000}"/>
    <cellStyle name="Comma 4 10" xfId="389" xr:uid="{00000000-0005-0000-0000-000090010000}"/>
    <cellStyle name="Comma 4 2" xfId="664" xr:uid="{00000000-0005-0000-0000-0000A6020000}"/>
    <cellStyle name="Comma 4 2 2" xfId="665" xr:uid="{00000000-0005-0000-0000-0000A7020000}"/>
    <cellStyle name="Comma 4 3" xfId="666" xr:uid="{00000000-0005-0000-0000-0000A8020000}"/>
    <cellStyle name="Comma 4 4" xfId="667" xr:uid="{00000000-0005-0000-0000-0000A9020000}"/>
    <cellStyle name="Comma 4 5" xfId="668" xr:uid="{00000000-0005-0000-0000-0000AA020000}"/>
    <cellStyle name="Comma 4 6" xfId="669" xr:uid="{00000000-0005-0000-0000-0000AB020000}"/>
    <cellStyle name="Comma 4 7" xfId="670" xr:uid="{00000000-0005-0000-0000-0000AC020000}"/>
    <cellStyle name="Comma 4 8" xfId="671" xr:uid="{00000000-0005-0000-0000-0000AD020000}"/>
    <cellStyle name="Comma 4 9" xfId="663" xr:uid="{00000000-0005-0000-0000-0000A5020000}"/>
    <cellStyle name="Comma 40" xfId="4488" xr:uid="{00000000-0005-0000-0000-000099110000}"/>
    <cellStyle name="Comma 41" xfId="4547" xr:uid="{00000000-0005-0000-0000-0000D4110000}"/>
    <cellStyle name="Comma 42" xfId="6168" xr:uid="{00000000-0005-0000-0000-000029180000}"/>
    <cellStyle name="Comma 43" xfId="6174" xr:uid="{00000000-0005-0000-0000-00002F180000}"/>
    <cellStyle name="Comma 44" xfId="6173" xr:uid="{00000000-0005-0000-0000-00002E180000}"/>
    <cellStyle name="Comma 45" xfId="6175" xr:uid="{00000000-0005-0000-0000-000030180000}"/>
    <cellStyle name="Comma 46" xfId="6172" xr:uid="{00000000-0005-0000-0000-00002D180000}"/>
    <cellStyle name="Comma 47" xfId="6171" xr:uid="{00000000-0005-0000-0000-00002C180000}"/>
    <cellStyle name="Comma 48" xfId="11257" xr:uid="{00000000-0005-0000-0000-00000A2C0000}"/>
    <cellStyle name="Comma 49" xfId="16229" xr:uid="{00000000-0005-0000-0000-0000763F0000}"/>
    <cellStyle name="Comma 5" xfId="53" xr:uid="{00000000-0005-0000-0000-000037000000}"/>
    <cellStyle name="Comma 5 2" xfId="672" xr:uid="{00000000-0005-0000-0000-0000AE020000}"/>
    <cellStyle name="Comma 50" xfId="16225" xr:uid="{00000000-0005-0000-0000-0000723F0000}"/>
    <cellStyle name="Comma 51" xfId="16222" xr:uid="{00000000-0005-0000-0000-00006F3F0000}"/>
    <cellStyle name="Comma 52" xfId="6236" xr:uid="{00000000-0005-0000-0000-00006D180000}"/>
    <cellStyle name="Comma 53" xfId="6190" xr:uid="{00000000-0005-0000-0000-00003F180000}"/>
    <cellStyle name="Comma 54" xfId="16248" xr:uid="{00000000-0005-0000-0000-00008B3F0000}"/>
    <cellStyle name="Comma 55" xfId="16255" xr:uid="{00000000-0005-0000-0000-0000943F0000}"/>
    <cellStyle name="Comma 56" xfId="16244" xr:uid="{00000000-0005-0000-0000-0000853F0000}"/>
    <cellStyle name="Comma 57" xfId="16236" xr:uid="{00000000-0005-0000-0000-00007D3F0000}"/>
    <cellStyle name="Comma 58" xfId="16264" xr:uid="{00000000-0005-0000-0000-00009D3F0000}"/>
    <cellStyle name="Comma 59" xfId="16246" xr:uid="{00000000-0005-0000-0000-0000893F0000}"/>
    <cellStyle name="Comma 6" xfId="54" xr:uid="{00000000-0005-0000-0000-000038000000}"/>
    <cellStyle name="Comma 6 2" xfId="673" xr:uid="{00000000-0005-0000-0000-0000AF020000}"/>
    <cellStyle name="Comma 60" xfId="16253" xr:uid="{00000000-0005-0000-0000-0000913F0000}"/>
    <cellStyle name="Comma 61" xfId="16234" xr:uid="{00000000-0005-0000-0000-00007B3F0000}"/>
    <cellStyle name="Comma 62" xfId="16243" xr:uid="{00000000-0005-0000-0000-0000843F0000}"/>
    <cellStyle name="Comma 63" xfId="16238" xr:uid="{00000000-0005-0000-0000-00007F3F0000}"/>
    <cellStyle name="Comma 64" xfId="16268" xr:uid="{00000000-0005-0000-0000-0000A13F0000}"/>
    <cellStyle name="Comma 65" xfId="16232" xr:uid="{00000000-0005-0000-0000-0000793F0000}"/>
    <cellStyle name="Comma 66" xfId="16257" xr:uid="{00000000-0005-0000-0000-0000963F0000}"/>
    <cellStyle name="Comma 67" xfId="16254" xr:uid="{00000000-0005-0000-0000-0000923F0000}"/>
    <cellStyle name="Comma 68" xfId="16260" xr:uid="{00000000-0005-0000-0000-0000993F0000}"/>
    <cellStyle name="Comma 69" xfId="31344" xr:uid="{6098931C-D995-4840-99D7-887ED6B06641}"/>
    <cellStyle name="Comma 7" xfId="55" xr:uid="{00000000-0005-0000-0000-000039000000}"/>
    <cellStyle name="Comma 7 2" xfId="674" xr:uid="{00000000-0005-0000-0000-0000B0020000}"/>
    <cellStyle name="Comma 70" xfId="31351" xr:uid="{1D70683C-2244-4C86-94E3-7AE9CB2A1283}"/>
    <cellStyle name="Comma 71" xfId="31354" xr:uid="{D0268DC6-A04B-4F80-A615-7F84EF44545F}"/>
    <cellStyle name="Comma 74" xfId="16321" xr:uid="{00000000-0005-0000-0000-0000D63F0000}"/>
    <cellStyle name="Comma 8" xfId="56" xr:uid="{00000000-0005-0000-0000-00003A000000}"/>
    <cellStyle name="Comma 9" xfId="57" xr:uid="{00000000-0005-0000-0000-00003B000000}"/>
    <cellStyle name="Comma 9 2" xfId="675" xr:uid="{00000000-0005-0000-0000-0000B1020000}"/>
    <cellStyle name="Comma0" xfId="58" xr:uid="{00000000-0005-0000-0000-00003C000000}"/>
    <cellStyle name="Comma0 10" xfId="677" xr:uid="{00000000-0005-0000-0000-0000B3020000}"/>
    <cellStyle name="Comma0 10 2" xfId="678" xr:uid="{00000000-0005-0000-0000-0000B4020000}"/>
    <cellStyle name="Comma0 11" xfId="676" xr:uid="{00000000-0005-0000-0000-0000B2020000}"/>
    <cellStyle name="Comma0 2" xfId="59" xr:uid="{00000000-0005-0000-0000-00003D000000}"/>
    <cellStyle name="Comma0 2 2" xfId="60" xr:uid="{00000000-0005-0000-0000-00003E000000}"/>
    <cellStyle name="Comma0 2 2 2" xfId="498" xr:uid="{00000000-0005-0000-0000-0000FD010000}"/>
    <cellStyle name="Comma0 2 3" xfId="497" xr:uid="{00000000-0005-0000-0000-0000FC010000}"/>
    <cellStyle name="Comma0 3" xfId="61" xr:uid="{00000000-0005-0000-0000-00003F000000}"/>
    <cellStyle name="Comma0 3 2" xfId="499" xr:uid="{00000000-0005-0000-0000-0000FE010000}"/>
    <cellStyle name="Comma0 4" xfId="679" xr:uid="{00000000-0005-0000-0000-0000B5020000}"/>
    <cellStyle name="Comma0 5" xfId="680" xr:uid="{00000000-0005-0000-0000-0000B6020000}"/>
    <cellStyle name="Comma0 5 2" xfId="681" xr:uid="{00000000-0005-0000-0000-0000B7020000}"/>
    <cellStyle name="Comma0 5 3" xfId="682" xr:uid="{00000000-0005-0000-0000-0000B8020000}"/>
    <cellStyle name="Comma0 6" xfId="683" xr:uid="{00000000-0005-0000-0000-0000B9020000}"/>
    <cellStyle name="Comma0 6 2" xfId="684" xr:uid="{00000000-0005-0000-0000-0000BA020000}"/>
    <cellStyle name="Comma0 7" xfId="685" xr:uid="{00000000-0005-0000-0000-0000BB020000}"/>
    <cellStyle name="Comma0 7 2" xfId="686" xr:uid="{00000000-0005-0000-0000-0000BC020000}"/>
    <cellStyle name="Comma0 8" xfId="687" xr:uid="{00000000-0005-0000-0000-0000BD020000}"/>
    <cellStyle name="Comma0 9" xfId="688" xr:uid="{00000000-0005-0000-0000-0000BE020000}"/>
    <cellStyle name="Comma0 9 2" xfId="689" xr:uid="{00000000-0005-0000-0000-0000BF020000}"/>
    <cellStyle name="Currency" xfId="2" xr:uid="{00000000-0005-0000-0000-000002000000}"/>
    <cellStyle name="Currency [0]" xfId="3" xr:uid="{00000000-0005-0000-0000-000003000000}"/>
    <cellStyle name="Currency 10" xfId="31339" xr:uid="{011D6231-685C-445E-B2EF-AC2919888B2B}"/>
    <cellStyle name="Currency 10 2" xfId="691" xr:uid="{00000000-0005-0000-0000-0000C2020000}"/>
    <cellStyle name="Currency 10 4" xfId="31329" xr:uid="{97C2A8A3-01DA-491B-A3A9-1E7B87950369}"/>
    <cellStyle name="Currency 11" xfId="692" xr:uid="{00000000-0005-0000-0000-0000C3020000}"/>
    <cellStyle name="Currency 11 2" xfId="693" xr:uid="{00000000-0005-0000-0000-0000C4020000}"/>
    <cellStyle name="Currency 12" xfId="694" xr:uid="{00000000-0005-0000-0000-0000C5020000}"/>
    <cellStyle name="Currency 13" xfId="695" xr:uid="{00000000-0005-0000-0000-0000C6020000}"/>
    <cellStyle name="Currency 14" xfId="690" xr:uid="{00000000-0005-0000-0000-0000C0020000}"/>
    <cellStyle name="Currency 15" xfId="31303" xr:uid="{D8F52CD7-1B47-4F8B-8B31-3476EE5754F0}"/>
    <cellStyle name="Currency 16" xfId="31308" xr:uid="{D1CC1DBE-5763-40F1-B8B3-997FE1E8BF2B}"/>
    <cellStyle name="Currency 17" xfId="31311" xr:uid="{ADFB15FD-01BC-4427-BBD1-7A84A3B136C1}"/>
    <cellStyle name="Currency 2" xfId="31334" xr:uid="{77FD2BD8-D5F6-4CE3-9244-4B61F4B931F0}"/>
    <cellStyle name="Currency 2 2" xfId="62" xr:uid="{00000000-0005-0000-0000-000041000000}"/>
    <cellStyle name="Currency 2 2 2" xfId="500" xr:uid="{00000000-0005-0000-0000-000000020000}"/>
    <cellStyle name="Currency 25" xfId="31331" xr:uid="{DFCFC01F-B5BB-4AEF-BA88-C326CE15EE81}"/>
    <cellStyle name="Currency 3" xfId="63" xr:uid="{00000000-0005-0000-0000-000042000000}"/>
    <cellStyle name="Currency 3 2" xfId="64" xr:uid="{00000000-0005-0000-0000-000043000000}"/>
    <cellStyle name="Currency 4" xfId="65" xr:uid="{00000000-0005-0000-0000-000044000000}"/>
    <cellStyle name="Currency 5" xfId="66" xr:uid="{00000000-0005-0000-0000-000045000000}"/>
    <cellStyle name="Currency 5 2" xfId="696" xr:uid="{00000000-0005-0000-0000-0000C7020000}"/>
    <cellStyle name="Currency 5 3" xfId="697" xr:uid="{00000000-0005-0000-0000-0000C8020000}"/>
    <cellStyle name="Currency 6" xfId="698" xr:uid="{00000000-0005-0000-0000-0000C9020000}"/>
    <cellStyle name="Currency 6 2" xfId="699" xr:uid="{00000000-0005-0000-0000-0000CA020000}"/>
    <cellStyle name="Currency 7" xfId="700" xr:uid="{00000000-0005-0000-0000-0000CB020000}"/>
    <cellStyle name="Currency 7 2" xfId="701" xr:uid="{00000000-0005-0000-0000-0000CC020000}"/>
    <cellStyle name="Currency 8" xfId="702" xr:uid="{00000000-0005-0000-0000-0000CD020000}"/>
    <cellStyle name="Currency 8 2" xfId="703" xr:uid="{00000000-0005-0000-0000-0000CE020000}"/>
    <cellStyle name="Currency 9" xfId="704" xr:uid="{00000000-0005-0000-0000-0000CF020000}"/>
    <cellStyle name="Currency0" xfId="67" xr:uid="{00000000-0005-0000-0000-000046000000}"/>
    <cellStyle name="Currency0 10" xfId="706" xr:uid="{00000000-0005-0000-0000-0000D1020000}"/>
    <cellStyle name="Currency0 10 2" xfId="707" xr:uid="{00000000-0005-0000-0000-0000D2020000}"/>
    <cellStyle name="Currency0 11" xfId="705" xr:uid="{00000000-0005-0000-0000-0000D0020000}"/>
    <cellStyle name="Currency0 12" xfId="408" xr:uid="{00000000-0005-0000-0000-0000A3010000}"/>
    <cellStyle name="Currency0 2" xfId="68" xr:uid="{00000000-0005-0000-0000-000047000000}"/>
    <cellStyle name="Currency0 2 2" xfId="69" xr:uid="{00000000-0005-0000-0000-000048000000}"/>
    <cellStyle name="Currency0 2 2 2" xfId="502" xr:uid="{00000000-0005-0000-0000-000002020000}"/>
    <cellStyle name="Currency0 2 2 3" xfId="410" xr:uid="{00000000-0005-0000-0000-0000A5010000}"/>
    <cellStyle name="Currency0 2 3" xfId="501" xr:uid="{00000000-0005-0000-0000-000001020000}"/>
    <cellStyle name="Currency0 2 4" xfId="409" xr:uid="{00000000-0005-0000-0000-0000A4010000}"/>
    <cellStyle name="Currency0 3" xfId="70" xr:uid="{00000000-0005-0000-0000-000049000000}"/>
    <cellStyle name="Currency0 3 2" xfId="503" xr:uid="{00000000-0005-0000-0000-000003020000}"/>
    <cellStyle name="Currency0 3 3" xfId="411" xr:uid="{00000000-0005-0000-0000-0000A6010000}"/>
    <cellStyle name="Currency0 4" xfId="708" xr:uid="{00000000-0005-0000-0000-0000D3020000}"/>
    <cellStyle name="Currency0 5" xfId="709" xr:uid="{00000000-0005-0000-0000-0000D4020000}"/>
    <cellStyle name="Currency0 5 2" xfId="710" xr:uid="{00000000-0005-0000-0000-0000D5020000}"/>
    <cellStyle name="Currency0 5 3" xfId="711" xr:uid="{00000000-0005-0000-0000-0000D6020000}"/>
    <cellStyle name="Currency0 6" xfId="712" xr:uid="{00000000-0005-0000-0000-0000D7020000}"/>
    <cellStyle name="Currency0 6 2" xfId="713" xr:uid="{00000000-0005-0000-0000-0000D8020000}"/>
    <cellStyle name="Currency0 7" xfId="714" xr:uid="{00000000-0005-0000-0000-0000D9020000}"/>
    <cellStyle name="Currency0 7 2" xfId="715" xr:uid="{00000000-0005-0000-0000-0000DA020000}"/>
    <cellStyle name="Currency0 8" xfId="716" xr:uid="{00000000-0005-0000-0000-0000DB020000}"/>
    <cellStyle name="Currency0 9" xfId="717" xr:uid="{00000000-0005-0000-0000-0000DC020000}"/>
    <cellStyle name="Currency0 9 2" xfId="718" xr:uid="{00000000-0005-0000-0000-0000DD020000}"/>
    <cellStyle name="Date" xfId="71" xr:uid="{00000000-0005-0000-0000-00004A000000}"/>
    <cellStyle name="Date 10" xfId="720" xr:uid="{00000000-0005-0000-0000-0000DF020000}"/>
    <cellStyle name="Date 10 2" xfId="721" xr:uid="{00000000-0005-0000-0000-0000E0020000}"/>
    <cellStyle name="Date 11" xfId="719" xr:uid="{00000000-0005-0000-0000-0000DE020000}"/>
    <cellStyle name="Date 2" xfId="72" xr:uid="{00000000-0005-0000-0000-00004B000000}"/>
    <cellStyle name="Date 2 2" xfId="73" xr:uid="{00000000-0005-0000-0000-00004C000000}"/>
    <cellStyle name="Date 2 2 2" xfId="505" xr:uid="{00000000-0005-0000-0000-000005020000}"/>
    <cellStyle name="Date 2 3" xfId="504" xr:uid="{00000000-0005-0000-0000-000004020000}"/>
    <cellStyle name="Date 3" xfId="74" xr:uid="{00000000-0005-0000-0000-00004D000000}"/>
    <cellStyle name="Date 3 2" xfId="506" xr:uid="{00000000-0005-0000-0000-000006020000}"/>
    <cellStyle name="Date 4" xfId="722" xr:uid="{00000000-0005-0000-0000-0000E1020000}"/>
    <cellStyle name="Date 5" xfId="723" xr:uid="{00000000-0005-0000-0000-0000E2020000}"/>
    <cellStyle name="Date 5 2" xfId="724" xr:uid="{00000000-0005-0000-0000-0000E3020000}"/>
    <cellStyle name="Date 5 3" xfId="725" xr:uid="{00000000-0005-0000-0000-0000E4020000}"/>
    <cellStyle name="Date 6" xfId="726" xr:uid="{00000000-0005-0000-0000-0000E5020000}"/>
    <cellStyle name="Date 6 2" xfId="727" xr:uid="{00000000-0005-0000-0000-0000E6020000}"/>
    <cellStyle name="Date 7" xfId="728" xr:uid="{00000000-0005-0000-0000-0000E7020000}"/>
    <cellStyle name="Date 7 2" xfId="729" xr:uid="{00000000-0005-0000-0000-0000E8020000}"/>
    <cellStyle name="Date 8" xfId="730" xr:uid="{00000000-0005-0000-0000-0000E9020000}"/>
    <cellStyle name="Date 9" xfId="731" xr:uid="{00000000-0005-0000-0000-0000EA020000}"/>
    <cellStyle name="Date 9 2" xfId="732" xr:uid="{00000000-0005-0000-0000-0000EB020000}"/>
    <cellStyle name="Explanatory Text 2" xfId="75" xr:uid="{00000000-0005-0000-0000-00004E000000}"/>
    <cellStyle name="Explanatory Text 2 2" xfId="390" xr:uid="{00000000-0005-0000-0000-000091010000}"/>
    <cellStyle name="Fixed" xfId="76" xr:uid="{00000000-0005-0000-0000-00004F000000}"/>
    <cellStyle name="Fixed 10" xfId="734" xr:uid="{00000000-0005-0000-0000-0000ED020000}"/>
    <cellStyle name="Fixed 10 2" xfId="735" xr:uid="{00000000-0005-0000-0000-0000EE020000}"/>
    <cellStyle name="Fixed 11" xfId="733" xr:uid="{00000000-0005-0000-0000-0000EC020000}"/>
    <cellStyle name="Fixed 2" xfId="77" xr:uid="{00000000-0005-0000-0000-000050000000}"/>
    <cellStyle name="Fixed 2 2" xfId="78" xr:uid="{00000000-0005-0000-0000-000051000000}"/>
    <cellStyle name="Fixed 2 2 2" xfId="508" xr:uid="{00000000-0005-0000-0000-000008020000}"/>
    <cellStyle name="Fixed 2 3" xfId="507" xr:uid="{00000000-0005-0000-0000-000007020000}"/>
    <cellStyle name="Fixed 3" xfId="79" xr:uid="{00000000-0005-0000-0000-000052000000}"/>
    <cellStyle name="Fixed 3 2" xfId="509" xr:uid="{00000000-0005-0000-0000-000009020000}"/>
    <cellStyle name="Fixed 4" xfId="736" xr:uid="{00000000-0005-0000-0000-0000EF020000}"/>
    <cellStyle name="Fixed 5" xfId="737" xr:uid="{00000000-0005-0000-0000-0000F0020000}"/>
    <cellStyle name="Fixed 5 2" xfId="738" xr:uid="{00000000-0005-0000-0000-0000F1020000}"/>
    <cellStyle name="Fixed 5 3" xfId="739" xr:uid="{00000000-0005-0000-0000-0000F2020000}"/>
    <cellStyle name="Fixed 6" xfId="740" xr:uid="{00000000-0005-0000-0000-0000F3020000}"/>
    <cellStyle name="Fixed 6 2" xfId="741" xr:uid="{00000000-0005-0000-0000-0000F4020000}"/>
    <cellStyle name="Fixed 7" xfId="742" xr:uid="{00000000-0005-0000-0000-0000F5020000}"/>
    <cellStyle name="Fixed 7 2" xfId="743" xr:uid="{00000000-0005-0000-0000-0000F6020000}"/>
    <cellStyle name="Fixed 8" xfId="744" xr:uid="{00000000-0005-0000-0000-0000F7020000}"/>
    <cellStyle name="Fixed 9" xfId="745" xr:uid="{00000000-0005-0000-0000-0000F8020000}"/>
    <cellStyle name="Fixed 9 2" xfId="746" xr:uid="{00000000-0005-0000-0000-0000F9020000}"/>
    <cellStyle name="Good 2" xfId="80" xr:uid="{00000000-0005-0000-0000-000053000000}"/>
    <cellStyle name="Good 2 2" xfId="391" xr:uid="{00000000-0005-0000-0000-000092010000}"/>
    <cellStyle name="Grey" xfId="81" xr:uid="{00000000-0005-0000-0000-000054000000}"/>
    <cellStyle name="Grey 2" xfId="82" xr:uid="{00000000-0005-0000-0000-000055000000}"/>
    <cellStyle name="HEADER" xfId="83" xr:uid="{00000000-0005-0000-0000-000056000000}"/>
    <cellStyle name="HEADER 2" xfId="413" xr:uid="{00000000-0005-0000-0000-0000A8010000}"/>
    <cellStyle name="Header1" xfId="84" xr:uid="{00000000-0005-0000-0000-000057000000}"/>
    <cellStyle name="Header1 2" xfId="414" xr:uid="{00000000-0005-0000-0000-0000A9010000}"/>
    <cellStyle name="Header2" xfId="85" xr:uid="{00000000-0005-0000-0000-000058000000}"/>
    <cellStyle name="Header2 2" xfId="415" xr:uid="{00000000-0005-0000-0000-0000AA010000}"/>
    <cellStyle name="Heading 1 2" xfId="86" xr:uid="{00000000-0005-0000-0000-000059000000}"/>
    <cellStyle name="Heading 1 2 2" xfId="87" xr:uid="{00000000-0005-0000-0000-00005A000000}"/>
    <cellStyle name="Heading 1 2 3" xfId="416" xr:uid="{00000000-0005-0000-0000-0000AB010000}"/>
    <cellStyle name="Heading 1 3" xfId="88" xr:uid="{00000000-0005-0000-0000-00005B000000}"/>
    <cellStyle name="Heading 1 3 2" xfId="748" xr:uid="{00000000-0005-0000-0000-0000FB020000}"/>
    <cellStyle name="Heading 1 3 3" xfId="749" xr:uid="{00000000-0005-0000-0000-0000FC020000}"/>
    <cellStyle name="Heading 1 3 4" xfId="750" xr:uid="{00000000-0005-0000-0000-0000FD020000}"/>
    <cellStyle name="Heading 1 3 5" xfId="751" xr:uid="{00000000-0005-0000-0000-0000FE020000}"/>
    <cellStyle name="Heading 1 3 6" xfId="752" xr:uid="{00000000-0005-0000-0000-0000FF020000}"/>
    <cellStyle name="Heading 1 3 7" xfId="747" xr:uid="{00000000-0005-0000-0000-0000FA020000}"/>
    <cellStyle name="Heading 1 3 8" xfId="392" xr:uid="{00000000-0005-0000-0000-000093010000}"/>
    <cellStyle name="Heading 1 4" xfId="753" xr:uid="{00000000-0005-0000-0000-000000030000}"/>
    <cellStyle name="Heading 1 5" xfId="754" xr:uid="{00000000-0005-0000-0000-000001030000}"/>
    <cellStyle name="Heading 1 6" xfId="755" xr:uid="{00000000-0005-0000-0000-000002030000}"/>
    <cellStyle name="Heading 1 7" xfId="756" xr:uid="{00000000-0005-0000-0000-000003030000}"/>
    <cellStyle name="Heading 1 8" xfId="757" xr:uid="{00000000-0005-0000-0000-000004030000}"/>
    <cellStyle name="Heading 1 9" xfId="758" xr:uid="{00000000-0005-0000-0000-000005030000}"/>
    <cellStyle name="Heading 2 10" xfId="759" xr:uid="{00000000-0005-0000-0000-000006030000}"/>
    <cellStyle name="Heading 2 2" xfId="89" xr:uid="{00000000-0005-0000-0000-00005C000000}"/>
    <cellStyle name="Heading 2 2 2" xfId="90" xr:uid="{00000000-0005-0000-0000-00005D000000}"/>
    <cellStyle name="Heading 2 2 3" xfId="418" xr:uid="{00000000-0005-0000-0000-0000AD010000}"/>
    <cellStyle name="Heading 2 3" xfId="91" xr:uid="{00000000-0005-0000-0000-00005E000000}"/>
    <cellStyle name="Heading 2 3 2" xfId="417" xr:uid="{00000000-0005-0000-0000-0000AC010000}"/>
    <cellStyle name="Heading 2 4" xfId="393" xr:uid="{00000000-0005-0000-0000-000094010000}"/>
    <cellStyle name="Heading 2 4 2" xfId="761" xr:uid="{00000000-0005-0000-0000-000008030000}"/>
    <cellStyle name="Heading 2 4 3" xfId="762" xr:uid="{00000000-0005-0000-0000-000009030000}"/>
    <cellStyle name="Heading 2 4 4" xfId="763" xr:uid="{00000000-0005-0000-0000-00000A030000}"/>
    <cellStyle name="Heading 2 4 5" xfId="764" xr:uid="{00000000-0005-0000-0000-00000B030000}"/>
    <cellStyle name="Heading 2 4 6" xfId="765" xr:uid="{00000000-0005-0000-0000-00000C030000}"/>
    <cellStyle name="Heading 2 4 7" xfId="760" xr:uid="{00000000-0005-0000-0000-000007030000}"/>
    <cellStyle name="Heading 2 5" xfId="766" xr:uid="{00000000-0005-0000-0000-00000D030000}"/>
    <cellStyle name="Heading 2 6" xfId="767" xr:uid="{00000000-0005-0000-0000-00000E030000}"/>
    <cellStyle name="Heading 2 7" xfId="768" xr:uid="{00000000-0005-0000-0000-00000F030000}"/>
    <cellStyle name="Heading 2 8" xfId="769" xr:uid="{00000000-0005-0000-0000-000010030000}"/>
    <cellStyle name="Heading 2 9" xfId="770" xr:uid="{00000000-0005-0000-0000-000011030000}"/>
    <cellStyle name="Heading 3 2" xfId="92" xr:uid="{00000000-0005-0000-0000-00005F000000}"/>
    <cellStyle name="Heading 3 2 2" xfId="772" xr:uid="{00000000-0005-0000-0000-000013030000}"/>
    <cellStyle name="Heading 3 2 3" xfId="773" xr:uid="{00000000-0005-0000-0000-000014030000}"/>
    <cellStyle name="Heading 3 2 4" xfId="774" xr:uid="{00000000-0005-0000-0000-000015030000}"/>
    <cellStyle name="Heading 3 2 5" xfId="775" xr:uid="{00000000-0005-0000-0000-000016030000}"/>
    <cellStyle name="Heading 3 2 6" xfId="776" xr:uid="{00000000-0005-0000-0000-000017030000}"/>
    <cellStyle name="Heading 3 2 7" xfId="771" xr:uid="{00000000-0005-0000-0000-000012030000}"/>
    <cellStyle name="Heading 3 2 8" xfId="394" xr:uid="{00000000-0005-0000-0000-000095010000}"/>
    <cellStyle name="Heading 4 2" xfId="93" xr:uid="{00000000-0005-0000-0000-000060000000}"/>
    <cellStyle name="Heading 4 2 2" xfId="778" xr:uid="{00000000-0005-0000-0000-000019030000}"/>
    <cellStyle name="Heading 4 2 3" xfId="779" xr:uid="{00000000-0005-0000-0000-00001A030000}"/>
    <cellStyle name="Heading 4 2 4" xfId="780" xr:uid="{00000000-0005-0000-0000-00001B030000}"/>
    <cellStyle name="Heading 4 2 5" xfId="781" xr:uid="{00000000-0005-0000-0000-00001C030000}"/>
    <cellStyle name="Heading 4 2 6" xfId="782" xr:uid="{00000000-0005-0000-0000-00001D030000}"/>
    <cellStyle name="Heading 4 2 7" xfId="777" xr:uid="{00000000-0005-0000-0000-000018030000}"/>
    <cellStyle name="Heading 4 2 8" xfId="395" xr:uid="{00000000-0005-0000-0000-000096010000}"/>
    <cellStyle name="Heading1" xfId="94" xr:uid="{00000000-0005-0000-0000-000061000000}"/>
    <cellStyle name="Heading1 10" xfId="784" xr:uid="{00000000-0005-0000-0000-00001F030000}"/>
    <cellStyle name="Heading1 10 2" xfId="785" xr:uid="{00000000-0005-0000-0000-000020030000}"/>
    <cellStyle name="Heading1 11" xfId="783" xr:uid="{00000000-0005-0000-0000-00001E030000}"/>
    <cellStyle name="Heading1 2" xfId="95" xr:uid="{00000000-0005-0000-0000-000062000000}"/>
    <cellStyle name="Heading1 2 2" xfId="96" xr:uid="{00000000-0005-0000-0000-000063000000}"/>
    <cellStyle name="Heading1 2 2 2" xfId="511" xr:uid="{00000000-0005-0000-0000-00000B020000}"/>
    <cellStyle name="Heading1 2 3" xfId="510" xr:uid="{00000000-0005-0000-0000-00000A020000}"/>
    <cellStyle name="Heading1 3" xfId="97" xr:uid="{00000000-0005-0000-0000-000064000000}"/>
    <cellStyle name="Heading1 3 2" xfId="512" xr:uid="{00000000-0005-0000-0000-00000C020000}"/>
    <cellStyle name="Heading1 4" xfId="786" xr:uid="{00000000-0005-0000-0000-000021030000}"/>
    <cellStyle name="Heading1 5" xfId="787" xr:uid="{00000000-0005-0000-0000-000022030000}"/>
    <cellStyle name="Heading1 5 2" xfId="788" xr:uid="{00000000-0005-0000-0000-000023030000}"/>
    <cellStyle name="Heading1 5 3" xfId="789" xr:uid="{00000000-0005-0000-0000-000024030000}"/>
    <cellStyle name="Heading1 6" xfId="790" xr:uid="{00000000-0005-0000-0000-000025030000}"/>
    <cellStyle name="Heading1 6 2" xfId="791" xr:uid="{00000000-0005-0000-0000-000026030000}"/>
    <cellStyle name="Heading1 7" xfId="792" xr:uid="{00000000-0005-0000-0000-000027030000}"/>
    <cellStyle name="Heading1 7 2" xfId="793" xr:uid="{00000000-0005-0000-0000-000028030000}"/>
    <cellStyle name="Heading1 8" xfId="794" xr:uid="{00000000-0005-0000-0000-000029030000}"/>
    <cellStyle name="Heading1 9" xfId="795" xr:uid="{00000000-0005-0000-0000-00002A030000}"/>
    <cellStyle name="Heading1 9 2" xfId="796" xr:uid="{00000000-0005-0000-0000-00002B030000}"/>
    <cellStyle name="Heading1_2011-10 LIEE Table 6 (2)" xfId="98" xr:uid="{00000000-0005-0000-0000-000065000000}"/>
    <cellStyle name="Heading2" xfId="99" xr:uid="{00000000-0005-0000-0000-000066000000}"/>
    <cellStyle name="Heading2 10" xfId="798" xr:uid="{00000000-0005-0000-0000-00002D030000}"/>
    <cellStyle name="Heading2 10 2" xfId="799" xr:uid="{00000000-0005-0000-0000-00002E030000}"/>
    <cellStyle name="Heading2 11" xfId="797" xr:uid="{00000000-0005-0000-0000-00002C030000}"/>
    <cellStyle name="Heading2 2" xfId="100" xr:uid="{00000000-0005-0000-0000-000067000000}"/>
    <cellStyle name="Heading2 2 2" xfId="101" xr:uid="{00000000-0005-0000-0000-000068000000}"/>
    <cellStyle name="Heading2 2 2 2" xfId="514" xr:uid="{00000000-0005-0000-0000-00000E020000}"/>
    <cellStyle name="Heading2 2 3" xfId="513" xr:uid="{00000000-0005-0000-0000-00000D020000}"/>
    <cellStyle name="Heading2 3" xfId="102" xr:uid="{00000000-0005-0000-0000-000069000000}"/>
    <cellStyle name="Heading2 3 2" xfId="515" xr:uid="{00000000-0005-0000-0000-00000F020000}"/>
    <cellStyle name="Heading2 4" xfId="800" xr:uid="{00000000-0005-0000-0000-00002F030000}"/>
    <cellStyle name="Heading2 5" xfId="801" xr:uid="{00000000-0005-0000-0000-000030030000}"/>
    <cellStyle name="Heading2 5 2" xfId="802" xr:uid="{00000000-0005-0000-0000-000031030000}"/>
    <cellStyle name="Heading2 5 3" xfId="803" xr:uid="{00000000-0005-0000-0000-000032030000}"/>
    <cellStyle name="Heading2 6" xfId="804" xr:uid="{00000000-0005-0000-0000-000033030000}"/>
    <cellStyle name="Heading2 6 2" xfId="805" xr:uid="{00000000-0005-0000-0000-000034030000}"/>
    <cellStyle name="Heading2 7" xfId="806" xr:uid="{00000000-0005-0000-0000-000035030000}"/>
    <cellStyle name="Heading2 7 2" xfId="807" xr:uid="{00000000-0005-0000-0000-000036030000}"/>
    <cellStyle name="Heading2 8" xfId="808" xr:uid="{00000000-0005-0000-0000-000037030000}"/>
    <cellStyle name="Heading2 9" xfId="809" xr:uid="{00000000-0005-0000-0000-000038030000}"/>
    <cellStyle name="Heading2 9 2" xfId="810" xr:uid="{00000000-0005-0000-0000-000039030000}"/>
    <cellStyle name="Heading2_2011-10 LIEE Table 6 (2)" xfId="103" xr:uid="{00000000-0005-0000-0000-00006A000000}"/>
    <cellStyle name="Hidden" xfId="104" xr:uid="{00000000-0005-0000-0000-00006B000000}"/>
    <cellStyle name="Hidden 2" xfId="516" xr:uid="{00000000-0005-0000-0000-000010020000}"/>
    <cellStyle name="HIGHLIGHT" xfId="105" xr:uid="{00000000-0005-0000-0000-00006C000000}"/>
    <cellStyle name="HIGHLIGHT 2" xfId="419" xr:uid="{00000000-0005-0000-0000-0000AE010000}"/>
    <cellStyle name="Hyperlink 2" xfId="106" xr:uid="{00000000-0005-0000-0000-00006D000000}"/>
    <cellStyle name="Hyperlink 3" xfId="31314" xr:uid="{E96399A0-5971-4D3A-ABFB-C3091EDEA91E}"/>
    <cellStyle name="Hyperlink 4" xfId="31349" xr:uid="{59B7F727-93D4-46B5-A3F9-508023E7FE9F}"/>
    <cellStyle name="Input [yellow]" xfId="107" xr:uid="{00000000-0005-0000-0000-00006E000000}"/>
    <cellStyle name="Input [yellow] 2" xfId="108" xr:uid="{00000000-0005-0000-0000-00006F000000}"/>
    <cellStyle name="Input 10" xfId="16226" xr:uid="{00000000-0005-0000-0000-0000733F0000}"/>
    <cellStyle name="Input 2" xfId="109" xr:uid="{00000000-0005-0000-0000-000070000000}"/>
    <cellStyle name="Input 2 2" xfId="812" xr:uid="{00000000-0005-0000-0000-00003B030000}"/>
    <cellStyle name="Input 2 3" xfId="813" xr:uid="{00000000-0005-0000-0000-00003C030000}"/>
    <cellStyle name="Input 2 4" xfId="814" xr:uid="{00000000-0005-0000-0000-00003D030000}"/>
    <cellStyle name="Input 2 5" xfId="815" xr:uid="{00000000-0005-0000-0000-00003E030000}"/>
    <cellStyle name="Input 2 6" xfId="816" xr:uid="{00000000-0005-0000-0000-00003F030000}"/>
    <cellStyle name="Input 2 7" xfId="811" xr:uid="{00000000-0005-0000-0000-00003A030000}"/>
    <cellStyle name="Input 2 8" xfId="396" xr:uid="{00000000-0005-0000-0000-000097010000}"/>
    <cellStyle name="Input 3" xfId="110" xr:uid="{00000000-0005-0000-0000-000071000000}"/>
    <cellStyle name="Input 3 2" xfId="817" xr:uid="{00000000-0005-0000-0000-000040030000}"/>
    <cellStyle name="Input 4" xfId="111" xr:uid="{00000000-0005-0000-0000-000072000000}"/>
    <cellStyle name="Input 4 2" xfId="818" xr:uid="{00000000-0005-0000-0000-000041030000}"/>
    <cellStyle name="Input 5" xfId="112" xr:uid="{00000000-0005-0000-0000-000073000000}"/>
    <cellStyle name="Input 5 2" xfId="819" xr:uid="{00000000-0005-0000-0000-000042030000}"/>
    <cellStyle name="Input 6" xfId="113" xr:uid="{00000000-0005-0000-0000-000074000000}"/>
    <cellStyle name="Input 6 2" xfId="820" xr:uid="{00000000-0005-0000-0000-000043030000}"/>
    <cellStyle name="Input 7" xfId="821" xr:uid="{00000000-0005-0000-0000-000044030000}"/>
    <cellStyle name="Input 8" xfId="2789" xr:uid="{00000000-0005-0000-0000-0000F50A0000}"/>
    <cellStyle name="Input 9" xfId="16228" xr:uid="{00000000-0005-0000-0000-0000753F0000}"/>
    <cellStyle name="Linked Cell 2" xfId="114" xr:uid="{00000000-0005-0000-0000-000075000000}"/>
    <cellStyle name="Linked Cell 2 2" xfId="397" xr:uid="{00000000-0005-0000-0000-000098010000}"/>
    <cellStyle name="Neutral 2" xfId="115" xr:uid="{00000000-0005-0000-0000-000076000000}"/>
    <cellStyle name="Neutral 2 2" xfId="398" xr:uid="{00000000-0005-0000-0000-000099010000}"/>
    <cellStyle name="no dec" xfId="116" xr:uid="{00000000-0005-0000-0000-000077000000}"/>
    <cellStyle name="no dec 2" xfId="117" xr:uid="{00000000-0005-0000-0000-000078000000}"/>
    <cellStyle name="no dec 2 2" xfId="118" xr:uid="{00000000-0005-0000-0000-000079000000}"/>
    <cellStyle name="no dec_2011-12 LIEE Table 1 Updated budget" xfId="119" xr:uid="{00000000-0005-0000-0000-00007A000000}"/>
    <cellStyle name="Normal" xfId="0" builtinId="0"/>
    <cellStyle name="Normal - Style1" xfId="120" xr:uid="{00000000-0005-0000-0000-00007B000000}"/>
    <cellStyle name="Normal - Style1 2" xfId="121" xr:uid="{00000000-0005-0000-0000-00007C000000}"/>
    <cellStyle name="Normal - Style1 2 2" xfId="122" xr:uid="{00000000-0005-0000-0000-00007D000000}"/>
    <cellStyle name="Normal - Style1_2011-12 LIEE Table 1 Updated budget" xfId="123" xr:uid="{00000000-0005-0000-0000-00007E000000}"/>
    <cellStyle name="Normal 10" xfId="31335" xr:uid="{8404183B-4E37-4C80-8C85-35FEB16C28FA}"/>
    <cellStyle name="Normal 10 2" xfId="31352" xr:uid="{2D23008E-1E2E-4878-9912-71FAF59691BA}"/>
    <cellStyle name="Normal 10 3" xfId="822" xr:uid="{00000000-0005-0000-0000-000045030000}"/>
    <cellStyle name="Normal 100" xfId="16223" xr:uid="{00000000-0005-0000-0000-0000703F0000}"/>
    <cellStyle name="Normal 101" xfId="16227" xr:uid="{00000000-0005-0000-0000-0000743F0000}"/>
    <cellStyle name="Normal 102" xfId="11200" xr:uid="{00000000-0005-0000-0000-0000D12B0000}"/>
    <cellStyle name="Normal 102 3" xfId="26297" xr:uid="{00000000-0005-0000-0000-0000CE660000}"/>
    <cellStyle name="Normal 103" xfId="11205" xr:uid="{00000000-0005-0000-0000-0000D62B0000}"/>
    <cellStyle name="Normal 103 3" xfId="26301" xr:uid="{00000000-0005-0000-0000-0000D2660000}"/>
    <cellStyle name="Normal 104" xfId="11203" xr:uid="{00000000-0005-0000-0000-0000D42B0000}"/>
    <cellStyle name="Normal 104 3" xfId="26299" xr:uid="{00000000-0005-0000-0000-0000D0660000}"/>
    <cellStyle name="Normal 105" xfId="11202" xr:uid="{00000000-0005-0000-0000-0000D32B0000}"/>
    <cellStyle name="Normal 105 3" xfId="26298" xr:uid="{00000000-0005-0000-0000-0000CF660000}"/>
    <cellStyle name="Normal 106" xfId="6178" xr:uid="{00000000-0005-0000-0000-000033180000}"/>
    <cellStyle name="Normal 107" xfId="6183" xr:uid="{00000000-0005-0000-0000-000038180000}"/>
    <cellStyle name="Normal 108" xfId="7863" xr:uid="{00000000-0005-0000-0000-0000C81E0000}"/>
    <cellStyle name="Normal 109" xfId="6180" xr:uid="{00000000-0005-0000-0000-000035180000}"/>
    <cellStyle name="Normal 11" xfId="124" xr:uid="{00000000-0005-0000-0000-000081000000}"/>
    <cellStyle name="Normal 110" xfId="16256" xr:uid="{00000000-0005-0000-0000-0000953F0000}"/>
    <cellStyle name="Normal 111" xfId="16252" xr:uid="{00000000-0005-0000-0000-0000903F0000}"/>
    <cellStyle name="Normal 112" xfId="16242" xr:uid="{00000000-0005-0000-0000-0000833F0000}"/>
    <cellStyle name="Normal 113" xfId="16247" xr:uid="{00000000-0005-0000-0000-00008A3F0000}"/>
    <cellStyle name="Normal 114" xfId="16245" xr:uid="{00000000-0005-0000-0000-0000873F0000}"/>
    <cellStyle name="Normal 115" xfId="16258" xr:uid="{00000000-0005-0000-0000-0000973F0000}"/>
    <cellStyle name="Normal 116" xfId="16251" xr:uid="{00000000-0005-0000-0000-00008F3F0000}"/>
    <cellStyle name="Normal 117" xfId="31340" xr:uid="{0548E0DD-7F59-448A-B9B7-AF604CB23E9E}"/>
    <cellStyle name="Normal 118" xfId="31343" xr:uid="{1DBA7F44-A7E8-471F-BFC4-C1657414591D}"/>
    <cellStyle name="Normal 119" xfId="31350" xr:uid="{79A9A894-E035-4247-A56F-FCF8BF8DD275}"/>
    <cellStyle name="Normal 12" xfId="125" xr:uid="{00000000-0005-0000-0000-000082000000}"/>
    <cellStyle name="Normal 120" xfId="31347" xr:uid="{9AF6DD48-1433-4ACB-81C7-8E80D567C25B}"/>
    <cellStyle name="Normal 121" xfId="16265" xr:uid="{00000000-0005-0000-0000-00009E3F0000}"/>
    <cellStyle name="Normal 122" xfId="16261" xr:uid="{00000000-0005-0000-0000-00009A3F0000}"/>
    <cellStyle name="Normal 123" xfId="31288" xr:uid="{FBEA2D99-D369-483B-BED7-C1998B835B34}"/>
    <cellStyle name="Normal 124" xfId="31289" xr:uid="{2E2B97BA-E12D-44EF-B247-B34495F81688}"/>
    <cellStyle name="Normal 125" xfId="31290" xr:uid="{168E5EE2-6DA5-4A0C-835E-FAFE1783EA56}"/>
    <cellStyle name="Normal 126" xfId="31291" xr:uid="{758ADC18-A6D0-4793-A4B6-34E020A56F42}"/>
    <cellStyle name="Normal 127" xfId="31293" xr:uid="{E6A7E0B2-4E19-4BB5-A533-33E1C6A48C64}"/>
    <cellStyle name="Normal 128" xfId="31295" xr:uid="{22752D76-EDF5-489D-A8A0-4F4526848F1A}"/>
    <cellStyle name="Normal 128 2" xfId="31297" xr:uid="{5B81C9FA-D312-475B-A660-014560E53EB0}"/>
    <cellStyle name="Normal 129" xfId="31298" xr:uid="{AD19CD9E-2C4E-425B-9C94-361D0B209E0B}"/>
    <cellStyle name="Normal 13" xfId="126" xr:uid="{00000000-0005-0000-0000-000083000000}"/>
    <cellStyle name="Normal 130" xfId="31300" xr:uid="{42E10912-0766-4472-9EA6-9A56619DF6E8}"/>
    <cellStyle name="Normal 131" xfId="31302" xr:uid="{699AB908-9802-4D43-AE19-650B56949FF5}"/>
    <cellStyle name="Normal 131 2" xfId="31345" xr:uid="{1F6CE920-45FE-4D7B-BF92-C4C77BB03B78}"/>
    <cellStyle name="Normal 132" xfId="31307" xr:uid="{9AE3A9E9-F5BE-4A10-85BB-DB5BA10E36F6}"/>
    <cellStyle name="Normal 133" xfId="31310" xr:uid="{0E40748E-13BC-47E8-ACE5-3AD91954FA01}"/>
    <cellStyle name="Normal 134" xfId="31312" xr:uid="{0825EE89-4506-4C94-B097-97DF63D2C3D0}"/>
    <cellStyle name="Normal 134 2" xfId="31313" xr:uid="{0AF70000-9F9B-4FDB-897D-16EE7DB64404}"/>
    <cellStyle name="Normal 134 2 2" xfId="31316" xr:uid="{F7300E3A-3374-4803-AE8E-3CD5F79DA2DF}"/>
    <cellStyle name="Normal 134 2 2 2" xfId="31318" xr:uid="{968617F6-37E5-4F71-8F99-40F894EEDACA}"/>
    <cellStyle name="Normal 134 2 2 3" xfId="31320" xr:uid="{3D50098E-1E59-49A0-9DA9-FCFF9C3469F5}"/>
    <cellStyle name="Normal 135" xfId="31353" xr:uid="{2926DF06-51D8-4653-A46B-E106EAC33313}"/>
    <cellStyle name="Normal 136" xfId="31287" xr:uid="{00000000-0005-0000-0000-00004E7A0000}"/>
    <cellStyle name="Normal 137" xfId="31315" xr:uid="{3FE242D7-0086-4CC4-B631-27D3399A42D0}"/>
    <cellStyle name="Normal 137 2" xfId="31317" xr:uid="{11B9AF39-1B1C-4B67-B8C5-8E7A163A7AB7}"/>
    <cellStyle name="Normal 137 2 2" xfId="31325" xr:uid="{DD7EC4F0-C6E1-4C76-BEAF-76113E4E5221}"/>
    <cellStyle name="Normal 137 2 3" xfId="31327" xr:uid="{AE0B605E-6A28-4D95-AFEF-9ECD2DBA2328}"/>
    <cellStyle name="Normal 137 3" xfId="31319" xr:uid="{443EA6D9-DFEB-4827-B5BE-BFDE206FEC3A}"/>
    <cellStyle name="Normal 137 4" xfId="31323" xr:uid="{7A47A7AD-312B-437A-8CEE-96B4DFE341BC}"/>
    <cellStyle name="Normal 137 4 2" xfId="31324" xr:uid="{926105B8-B46B-4A7E-9E70-7318C44FEF82}"/>
    <cellStyle name="Normal 137 5" xfId="31326" xr:uid="{6C4980C7-3D00-4E6F-82FF-E96BAB9ECE8D}"/>
    <cellStyle name="Normal 138" xfId="31321" xr:uid="{ED1C11B3-0286-45BF-B11F-A19C9839A8AE}"/>
    <cellStyle name="Normal 139" xfId="31333" xr:uid="{0700CF37-42E1-40E8-839B-F5813285C8A1}"/>
    <cellStyle name="Normal 14" xfId="31336" xr:uid="{561849E4-94C8-4382-9E7A-7058F1E99549}"/>
    <cellStyle name="Normal 14 2" xfId="823" xr:uid="{00000000-0005-0000-0000-000046030000}"/>
    <cellStyle name="Normal 140" xfId="31355" xr:uid="{B99C3378-4383-42B1-84BD-2BA20FE795C4}"/>
    <cellStyle name="Normal 147" xfId="31330" xr:uid="{EA8E3BE7-A17C-4534-9EF0-81159E913A97}"/>
    <cellStyle name="Normal 15" xfId="127" xr:uid="{00000000-0005-0000-0000-000085000000}"/>
    <cellStyle name="Normal 16" xfId="128" xr:uid="{00000000-0005-0000-0000-000086000000}"/>
    <cellStyle name="Normal 17" xfId="129" xr:uid="{00000000-0005-0000-0000-000087000000}"/>
    <cellStyle name="Normal 17 2" xfId="824" xr:uid="{00000000-0005-0000-0000-000047030000}"/>
    <cellStyle name="Normal 17 3" xfId="825" xr:uid="{00000000-0005-0000-0000-000048030000}"/>
    <cellStyle name="Normal 18" xfId="130" xr:uid="{00000000-0005-0000-0000-000088000000}"/>
    <cellStyle name="Normal 18 2" xfId="826" xr:uid="{00000000-0005-0000-0000-000049030000}"/>
    <cellStyle name="Normal 18 2 10" xfId="6193" xr:uid="{00000000-0005-0000-0000-000042180000}"/>
    <cellStyle name="Normal 18 2 10 3" xfId="21293" xr:uid="{00000000-0005-0000-0000-000042530000}"/>
    <cellStyle name="Normal 18 2 12" xfId="16278" xr:uid="{00000000-0005-0000-0000-0000AB3F0000}"/>
    <cellStyle name="Normal 18 2 2" xfId="1158" xr:uid="{00000000-0005-0000-0000-000096040000}"/>
    <cellStyle name="Normal 18 2 2 11" xfId="16332" xr:uid="{00000000-0005-0000-0000-0000E13F0000}"/>
    <cellStyle name="Normal 18 2 2 2" xfId="1266" xr:uid="{00000000-0005-0000-0000-000002050000}"/>
    <cellStyle name="Normal 18 2 2 2 10" xfId="16436" xr:uid="{00000000-0005-0000-0000-000049400000}"/>
    <cellStyle name="Normal 18 2 2 2 2" xfId="1483" xr:uid="{00000000-0005-0000-0000-0000DB050000}"/>
    <cellStyle name="Normal 18 2 2 2 2 2" xfId="1904" xr:uid="{00000000-0005-0000-0000-000080070000}"/>
    <cellStyle name="Normal 18 2 2 2 2 2 2" xfId="2743" xr:uid="{00000000-0005-0000-0000-0000C70A0000}"/>
    <cellStyle name="Normal 18 2 2 2 2 2 2 2" xfId="4432" xr:uid="{00000000-0005-0000-0000-000061110000}"/>
    <cellStyle name="Normal 18 2 2 2 2 2 2 2 2" xfId="14505" xr:uid="{00000000-0005-0000-0000-0000BA380000}"/>
    <cellStyle name="Normal 18 2 2 2 2 2 2 2 2 3" xfId="29599" xr:uid="{00000000-0005-0000-0000-0000B4730000}"/>
    <cellStyle name="Normal 18 2 2 2 2 2 2 2 3" xfId="9485" xr:uid="{00000000-0005-0000-0000-00001E250000}"/>
    <cellStyle name="Normal 18 2 2 2 2 2 2 2 3 3" xfId="24582" xr:uid="{00000000-0005-0000-0000-00001B600000}"/>
    <cellStyle name="Normal 18 2 2 2 2 2 2 2 5" xfId="19569" xr:uid="{00000000-0005-0000-0000-0000864C0000}"/>
    <cellStyle name="Normal 18 2 2 2 2 2 2 3" xfId="6124" xr:uid="{00000000-0005-0000-0000-0000FD170000}"/>
    <cellStyle name="Normal 18 2 2 2 2 2 2 3 2" xfId="16176" xr:uid="{00000000-0005-0000-0000-0000413F0000}"/>
    <cellStyle name="Normal 18 2 2 2 2 2 2 3 2 3" xfId="31270" xr:uid="{00000000-0005-0000-0000-00003B7A0000}"/>
    <cellStyle name="Normal 18 2 2 2 2 2 2 3 3" xfId="11156" xr:uid="{00000000-0005-0000-0000-0000A52B0000}"/>
    <cellStyle name="Normal 18 2 2 2 2 2 2 3 3 3" xfId="26253" xr:uid="{00000000-0005-0000-0000-0000A2660000}"/>
    <cellStyle name="Normal 18 2 2 2 2 2 2 3 5" xfId="21240" xr:uid="{00000000-0005-0000-0000-00000D530000}"/>
    <cellStyle name="Normal 18 2 2 2 2 2 2 4" xfId="12834" xr:uid="{00000000-0005-0000-0000-000033320000}"/>
    <cellStyle name="Normal 18 2 2 2 2 2 2 4 3" xfId="27928" xr:uid="{00000000-0005-0000-0000-00002D6D0000}"/>
    <cellStyle name="Normal 18 2 2 2 2 2 2 5" xfId="7813" xr:uid="{00000000-0005-0000-0000-0000961E0000}"/>
    <cellStyle name="Normal 18 2 2 2 2 2 2 5 3" xfId="22911" xr:uid="{00000000-0005-0000-0000-000094590000}"/>
    <cellStyle name="Normal 18 2 2 2 2 2 2 7" xfId="17898" xr:uid="{00000000-0005-0000-0000-0000FF450000}"/>
    <cellStyle name="Normal 18 2 2 2 2 2 3" xfId="3595" xr:uid="{00000000-0005-0000-0000-00001C0E0000}"/>
    <cellStyle name="Normal 18 2 2 2 2 2 3 2" xfId="13669" xr:uid="{00000000-0005-0000-0000-000076350000}"/>
    <cellStyle name="Normal 18 2 2 2 2 2 3 2 3" xfId="28763" xr:uid="{00000000-0005-0000-0000-000070700000}"/>
    <cellStyle name="Normal 18 2 2 2 2 2 3 3" xfId="8649" xr:uid="{00000000-0005-0000-0000-0000DA210000}"/>
    <cellStyle name="Normal 18 2 2 2 2 2 3 3 3" xfId="23746" xr:uid="{00000000-0005-0000-0000-0000D75C0000}"/>
    <cellStyle name="Normal 18 2 2 2 2 2 3 5" xfId="18733" xr:uid="{00000000-0005-0000-0000-000042490000}"/>
    <cellStyle name="Normal 18 2 2 2 2 2 4" xfId="5288" xr:uid="{00000000-0005-0000-0000-0000B9140000}"/>
    <cellStyle name="Normal 18 2 2 2 2 2 4 2" xfId="15340" xr:uid="{00000000-0005-0000-0000-0000FD3B0000}"/>
    <cellStyle name="Normal 18 2 2 2 2 2 4 2 3" xfId="30434" xr:uid="{00000000-0005-0000-0000-0000F7760000}"/>
    <cellStyle name="Normal 18 2 2 2 2 2 4 3" xfId="10320" xr:uid="{00000000-0005-0000-0000-000061280000}"/>
    <cellStyle name="Normal 18 2 2 2 2 2 4 3 3" xfId="25417" xr:uid="{00000000-0005-0000-0000-00005E630000}"/>
    <cellStyle name="Normal 18 2 2 2 2 2 4 5" xfId="20404" xr:uid="{00000000-0005-0000-0000-0000C94F0000}"/>
    <cellStyle name="Normal 18 2 2 2 2 2 5" xfId="11998" xr:uid="{00000000-0005-0000-0000-0000EF2E0000}"/>
    <cellStyle name="Normal 18 2 2 2 2 2 5 3" xfId="27092" xr:uid="{00000000-0005-0000-0000-0000E9690000}"/>
    <cellStyle name="Normal 18 2 2 2 2 2 6" xfId="6977" xr:uid="{00000000-0005-0000-0000-0000521B0000}"/>
    <cellStyle name="Normal 18 2 2 2 2 2 6 3" xfId="22075" xr:uid="{00000000-0005-0000-0000-000050560000}"/>
    <cellStyle name="Normal 18 2 2 2 2 2 8" xfId="17062" xr:uid="{00000000-0005-0000-0000-0000BB420000}"/>
    <cellStyle name="Normal 18 2 2 2 2 3" xfId="2325" xr:uid="{00000000-0005-0000-0000-000025090000}"/>
    <cellStyle name="Normal 18 2 2 2 2 3 2" xfId="4014" xr:uid="{00000000-0005-0000-0000-0000BF0F0000}"/>
    <cellStyle name="Normal 18 2 2 2 2 3 2 2" xfId="14087" xr:uid="{00000000-0005-0000-0000-000018370000}"/>
    <cellStyle name="Normal 18 2 2 2 2 3 2 2 3" xfId="29181" xr:uid="{00000000-0005-0000-0000-000012720000}"/>
    <cellStyle name="Normal 18 2 2 2 2 3 2 3" xfId="9067" xr:uid="{00000000-0005-0000-0000-00007C230000}"/>
    <cellStyle name="Normal 18 2 2 2 2 3 2 3 3" xfId="24164" xr:uid="{00000000-0005-0000-0000-0000795E0000}"/>
    <cellStyle name="Normal 18 2 2 2 2 3 2 5" xfId="19151" xr:uid="{00000000-0005-0000-0000-0000E44A0000}"/>
    <cellStyle name="Normal 18 2 2 2 2 3 3" xfId="5706" xr:uid="{00000000-0005-0000-0000-00005B160000}"/>
    <cellStyle name="Normal 18 2 2 2 2 3 3 2" xfId="15758" xr:uid="{00000000-0005-0000-0000-00009F3D0000}"/>
    <cellStyle name="Normal 18 2 2 2 2 3 3 2 3" xfId="30852" xr:uid="{00000000-0005-0000-0000-000099780000}"/>
    <cellStyle name="Normal 18 2 2 2 2 3 3 3" xfId="10738" xr:uid="{00000000-0005-0000-0000-0000032A0000}"/>
    <cellStyle name="Normal 18 2 2 2 2 3 3 3 3" xfId="25835" xr:uid="{00000000-0005-0000-0000-000000650000}"/>
    <cellStyle name="Normal 18 2 2 2 2 3 3 5" xfId="20822" xr:uid="{00000000-0005-0000-0000-00006B510000}"/>
    <cellStyle name="Normal 18 2 2 2 2 3 4" xfId="12416" xr:uid="{00000000-0005-0000-0000-000091300000}"/>
    <cellStyle name="Normal 18 2 2 2 2 3 4 3" xfId="27510" xr:uid="{00000000-0005-0000-0000-00008B6B0000}"/>
    <cellStyle name="Normal 18 2 2 2 2 3 5" xfId="7395" xr:uid="{00000000-0005-0000-0000-0000F41C0000}"/>
    <cellStyle name="Normal 18 2 2 2 2 3 5 3" xfId="22493" xr:uid="{00000000-0005-0000-0000-0000F2570000}"/>
    <cellStyle name="Normal 18 2 2 2 2 3 7" xfId="17480" xr:uid="{00000000-0005-0000-0000-00005D440000}"/>
    <cellStyle name="Normal 18 2 2 2 2 4" xfId="3177" xr:uid="{00000000-0005-0000-0000-00007A0C0000}"/>
    <cellStyle name="Normal 18 2 2 2 2 4 2" xfId="13251" xr:uid="{00000000-0005-0000-0000-0000D4330000}"/>
    <cellStyle name="Normal 18 2 2 2 2 4 2 3" xfId="28345" xr:uid="{00000000-0005-0000-0000-0000CE6E0000}"/>
    <cellStyle name="Normal 18 2 2 2 2 4 3" xfId="8231" xr:uid="{00000000-0005-0000-0000-000038200000}"/>
    <cellStyle name="Normal 18 2 2 2 2 4 3 3" xfId="23328" xr:uid="{00000000-0005-0000-0000-0000355B0000}"/>
    <cellStyle name="Normal 18 2 2 2 2 4 5" xfId="18315" xr:uid="{00000000-0005-0000-0000-0000A0470000}"/>
    <cellStyle name="Normal 18 2 2 2 2 5" xfId="4870" xr:uid="{00000000-0005-0000-0000-000017130000}"/>
    <cellStyle name="Normal 18 2 2 2 2 5 2" xfId="14922" xr:uid="{00000000-0005-0000-0000-00005B3A0000}"/>
    <cellStyle name="Normal 18 2 2 2 2 5 2 3" xfId="30016" xr:uid="{00000000-0005-0000-0000-000055750000}"/>
    <cellStyle name="Normal 18 2 2 2 2 5 3" xfId="9902" xr:uid="{00000000-0005-0000-0000-0000BF260000}"/>
    <cellStyle name="Normal 18 2 2 2 2 5 3 3" xfId="24999" xr:uid="{00000000-0005-0000-0000-0000BC610000}"/>
    <cellStyle name="Normal 18 2 2 2 2 5 5" xfId="19986" xr:uid="{00000000-0005-0000-0000-0000274E0000}"/>
    <cellStyle name="Normal 18 2 2 2 2 6" xfId="11580" xr:uid="{00000000-0005-0000-0000-00004D2D0000}"/>
    <cellStyle name="Normal 18 2 2 2 2 6 3" xfId="26674" xr:uid="{00000000-0005-0000-0000-000047680000}"/>
    <cellStyle name="Normal 18 2 2 2 2 7" xfId="6559" xr:uid="{00000000-0005-0000-0000-0000B0190000}"/>
    <cellStyle name="Normal 18 2 2 2 2 7 3" xfId="21657" xr:uid="{00000000-0005-0000-0000-0000AE540000}"/>
    <cellStyle name="Normal 18 2 2 2 2 9" xfId="16644" xr:uid="{00000000-0005-0000-0000-000019410000}"/>
    <cellStyle name="Normal 18 2 2 2 3" xfId="1696" xr:uid="{00000000-0005-0000-0000-0000B0060000}"/>
    <cellStyle name="Normal 18 2 2 2 3 2" xfId="2535" xr:uid="{00000000-0005-0000-0000-0000F7090000}"/>
    <cellStyle name="Normal 18 2 2 2 3 2 2" xfId="4224" xr:uid="{00000000-0005-0000-0000-000091100000}"/>
    <cellStyle name="Normal 18 2 2 2 3 2 2 2" xfId="14297" xr:uid="{00000000-0005-0000-0000-0000EA370000}"/>
    <cellStyle name="Normal 18 2 2 2 3 2 2 2 3" xfId="29391" xr:uid="{00000000-0005-0000-0000-0000E4720000}"/>
    <cellStyle name="Normal 18 2 2 2 3 2 2 3" xfId="9277" xr:uid="{00000000-0005-0000-0000-00004E240000}"/>
    <cellStyle name="Normal 18 2 2 2 3 2 2 3 3" xfId="24374" xr:uid="{00000000-0005-0000-0000-00004B5F0000}"/>
    <cellStyle name="Normal 18 2 2 2 3 2 2 5" xfId="19361" xr:uid="{00000000-0005-0000-0000-0000B64B0000}"/>
    <cellStyle name="Normal 18 2 2 2 3 2 3" xfId="5916" xr:uid="{00000000-0005-0000-0000-00002D170000}"/>
    <cellStyle name="Normal 18 2 2 2 3 2 3 2" xfId="15968" xr:uid="{00000000-0005-0000-0000-0000713E0000}"/>
    <cellStyle name="Normal 18 2 2 2 3 2 3 2 3" xfId="31062" xr:uid="{00000000-0005-0000-0000-00006B790000}"/>
    <cellStyle name="Normal 18 2 2 2 3 2 3 3" xfId="10948" xr:uid="{00000000-0005-0000-0000-0000D52A0000}"/>
    <cellStyle name="Normal 18 2 2 2 3 2 3 3 3" xfId="26045" xr:uid="{00000000-0005-0000-0000-0000D2650000}"/>
    <cellStyle name="Normal 18 2 2 2 3 2 3 5" xfId="21032" xr:uid="{00000000-0005-0000-0000-00003D520000}"/>
    <cellStyle name="Normal 18 2 2 2 3 2 4" xfId="12626" xr:uid="{00000000-0005-0000-0000-000063310000}"/>
    <cellStyle name="Normal 18 2 2 2 3 2 4 3" xfId="27720" xr:uid="{00000000-0005-0000-0000-00005D6C0000}"/>
    <cellStyle name="Normal 18 2 2 2 3 2 5" xfId="7605" xr:uid="{00000000-0005-0000-0000-0000C61D0000}"/>
    <cellStyle name="Normal 18 2 2 2 3 2 5 3" xfId="22703" xr:uid="{00000000-0005-0000-0000-0000C4580000}"/>
    <cellStyle name="Normal 18 2 2 2 3 2 7" xfId="17690" xr:uid="{00000000-0005-0000-0000-00002F450000}"/>
    <cellStyle name="Normal 18 2 2 2 3 3" xfId="3387" xr:uid="{00000000-0005-0000-0000-00004C0D0000}"/>
    <cellStyle name="Normal 18 2 2 2 3 3 2" xfId="13461" xr:uid="{00000000-0005-0000-0000-0000A6340000}"/>
    <cellStyle name="Normal 18 2 2 2 3 3 2 3" xfId="28555" xr:uid="{00000000-0005-0000-0000-0000A06F0000}"/>
    <cellStyle name="Normal 18 2 2 2 3 3 3" xfId="8441" xr:uid="{00000000-0005-0000-0000-00000A210000}"/>
    <cellStyle name="Normal 18 2 2 2 3 3 3 3" xfId="23538" xr:uid="{00000000-0005-0000-0000-0000075C0000}"/>
    <cellStyle name="Normal 18 2 2 2 3 3 5" xfId="18525" xr:uid="{00000000-0005-0000-0000-000072480000}"/>
    <cellStyle name="Normal 18 2 2 2 3 4" xfId="5080" xr:uid="{00000000-0005-0000-0000-0000E9130000}"/>
    <cellStyle name="Normal 18 2 2 2 3 4 2" xfId="15132" xr:uid="{00000000-0005-0000-0000-00002D3B0000}"/>
    <cellStyle name="Normal 18 2 2 2 3 4 2 3" xfId="30226" xr:uid="{00000000-0005-0000-0000-000027760000}"/>
    <cellStyle name="Normal 18 2 2 2 3 4 3" xfId="10112" xr:uid="{00000000-0005-0000-0000-000091270000}"/>
    <cellStyle name="Normal 18 2 2 2 3 4 3 3" xfId="25209" xr:uid="{00000000-0005-0000-0000-00008E620000}"/>
    <cellStyle name="Normal 18 2 2 2 3 4 5" xfId="20196" xr:uid="{00000000-0005-0000-0000-0000F94E0000}"/>
    <cellStyle name="Normal 18 2 2 2 3 5" xfId="11790" xr:uid="{00000000-0005-0000-0000-00001F2E0000}"/>
    <cellStyle name="Normal 18 2 2 2 3 5 3" xfId="26884" xr:uid="{00000000-0005-0000-0000-000019690000}"/>
    <cellStyle name="Normal 18 2 2 2 3 6" xfId="6769" xr:uid="{00000000-0005-0000-0000-0000821A0000}"/>
    <cellStyle name="Normal 18 2 2 2 3 6 3" xfId="21867" xr:uid="{00000000-0005-0000-0000-000080550000}"/>
    <cellStyle name="Normal 18 2 2 2 3 8" xfId="16854" xr:uid="{00000000-0005-0000-0000-0000EB410000}"/>
    <cellStyle name="Normal 18 2 2 2 4" xfId="2117" xr:uid="{00000000-0005-0000-0000-000055080000}"/>
    <cellStyle name="Normal 18 2 2 2 4 2" xfId="3806" xr:uid="{00000000-0005-0000-0000-0000EF0E0000}"/>
    <cellStyle name="Normal 18 2 2 2 4 2 2" xfId="13879" xr:uid="{00000000-0005-0000-0000-000048360000}"/>
    <cellStyle name="Normal 18 2 2 2 4 2 2 3" xfId="28973" xr:uid="{00000000-0005-0000-0000-000042710000}"/>
    <cellStyle name="Normal 18 2 2 2 4 2 3" xfId="8859" xr:uid="{00000000-0005-0000-0000-0000AC220000}"/>
    <cellStyle name="Normal 18 2 2 2 4 2 3 3" xfId="23956" xr:uid="{00000000-0005-0000-0000-0000A95D0000}"/>
    <cellStyle name="Normal 18 2 2 2 4 2 5" xfId="18943" xr:uid="{00000000-0005-0000-0000-0000144A0000}"/>
    <cellStyle name="Normal 18 2 2 2 4 3" xfId="5498" xr:uid="{00000000-0005-0000-0000-00008B150000}"/>
    <cellStyle name="Normal 18 2 2 2 4 3 2" xfId="15550" xr:uid="{00000000-0005-0000-0000-0000CF3C0000}"/>
    <cellStyle name="Normal 18 2 2 2 4 3 2 3" xfId="30644" xr:uid="{00000000-0005-0000-0000-0000C9770000}"/>
    <cellStyle name="Normal 18 2 2 2 4 3 3" xfId="10530" xr:uid="{00000000-0005-0000-0000-000033290000}"/>
    <cellStyle name="Normal 18 2 2 2 4 3 3 3" xfId="25627" xr:uid="{00000000-0005-0000-0000-000030640000}"/>
    <cellStyle name="Normal 18 2 2 2 4 3 5" xfId="20614" xr:uid="{00000000-0005-0000-0000-00009B500000}"/>
    <cellStyle name="Normal 18 2 2 2 4 4" xfId="12208" xr:uid="{00000000-0005-0000-0000-0000C12F0000}"/>
    <cellStyle name="Normal 18 2 2 2 4 4 3" xfId="27302" xr:uid="{00000000-0005-0000-0000-0000BB6A0000}"/>
    <cellStyle name="Normal 18 2 2 2 4 5" xfId="7187" xr:uid="{00000000-0005-0000-0000-0000241C0000}"/>
    <cellStyle name="Normal 18 2 2 2 4 5 3" xfId="22285" xr:uid="{00000000-0005-0000-0000-000022570000}"/>
    <cellStyle name="Normal 18 2 2 2 4 7" xfId="17272" xr:uid="{00000000-0005-0000-0000-00008D430000}"/>
    <cellStyle name="Normal 18 2 2 2 5" xfId="2969" xr:uid="{00000000-0005-0000-0000-0000AA0B0000}"/>
    <cellStyle name="Normal 18 2 2 2 5 2" xfId="13043" xr:uid="{00000000-0005-0000-0000-000004330000}"/>
    <cellStyle name="Normal 18 2 2 2 5 2 3" xfId="28137" xr:uid="{00000000-0005-0000-0000-0000FE6D0000}"/>
    <cellStyle name="Normal 18 2 2 2 5 3" xfId="8023" xr:uid="{00000000-0005-0000-0000-0000681F0000}"/>
    <cellStyle name="Normal 18 2 2 2 5 3 3" xfId="23120" xr:uid="{00000000-0005-0000-0000-0000655A0000}"/>
    <cellStyle name="Normal 18 2 2 2 5 5" xfId="18107" xr:uid="{00000000-0005-0000-0000-0000D0460000}"/>
    <cellStyle name="Normal 18 2 2 2 6" xfId="4662" xr:uid="{00000000-0005-0000-0000-000047120000}"/>
    <cellStyle name="Normal 18 2 2 2 6 2" xfId="14714" xr:uid="{00000000-0005-0000-0000-00008B390000}"/>
    <cellStyle name="Normal 18 2 2 2 6 2 3" xfId="29808" xr:uid="{00000000-0005-0000-0000-000085740000}"/>
    <cellStyle name="Normal 18 2 2 2 6 3" xfId="9694" xr:uid="{00000000-0005-0000-0000-0000EF250000}"/>
    <cellStyle name="Normal 18 2 2 2 6 3 3" xfId="24791" xr:uid="{00000000-0005-0000-0000-0000EC600000}"/>
    <cellStyle name="Normal 18 2 2 2 6 5" xfId="19778" xr:uid="{00000000-0005-0000-0000-0000574D0000}"/>
    <cellStyle name="Normal 18 2 2 2 7" xfId="11372" xr:uid="{00000000-0005-0000-0000-00007D2C0000}"/>
    <cellStyle name="Normal 18 2 2 2 7 3" xfId="26466" xr:uid="{00000000-0005-0000-0000-000077670000}"/>
    <cellStyle name="Normal 18 2 2 2 8" xfId="6351" xr:uid="{00000000-0005-0000-0000-0000E0180000}"/>
    <cellStyle name="Normal 18 2 2 2 8 3" xfId="21449" xr:uid="{00000000-0005-0000-0000-0000DE530000}"/>
    <cellStyle name="Normal 18 2 2 3" xfId="1379" xr:uid="{00000000-0005-0000-0000-000073050000}"/>
    <cellStyle name="Normal 18 2 2 3 2" xfId="1800" xr:uid="{00000000-0005-0000-0000-000018070000}"/>
    <cellStyle name="Normal 18 2 2 3 2 2" xfId="2639" xr:uid="{00000000-0005-0000-0000-00005F0A0000}"/>
    <cellStyle name="Normal 18 2 2 3 2 2 2" xfId="4328" xr:uid="{00000000-0005-0000-0000-0000F9100000}"/>
    <cellStyle name="Normal 18 2 2 3 2 2 2 2" xfId="14401" xr:uid="{00000000-0005-0000-0000-000052380000}"/>
    <cellStyle name="Normal 18 2 2 3 2 2 2 2 3" xfId="29495" xr:uid="{00000000-0005-0000-0000-00004C730000}"/>
    <cellStyle name="Normal 18 2 2 3 2 2 2 3" xfId="9381" xr:uid="{00000000-0005-0000-0000-0000B6240000}"/>
    <cellStyle name="Normal 18 2 2 3 2 2 2 3 3" xfId="24478" xr:uid="{00000000-0005-0000-0000-0000B35F0000}"/>
    <cellStyle name="Normal 18 2 2 3 2 2 2 5" xfId="19465" xr:uid="{00000000-0005-0000-0000-00001E4C0000}"/>
    <cellStyle name="Normal 18 2 2 3 2 2 3" xfId="6020" xr:uid="{00000000-0005-0000-0000-000095170000}"/>
    <cellStyle name="Normal 18 2 2 3 2 2 3 2" xfId="16072" xr:uid="{00000000-0005-0000-0000-0000D93E0000}"/>
    <cellStyle name="Normal 18 2 2 3 2 2 3 2 3" xfId="31166" xr:uid="{00000000-0005-0000-0000-0000D3790000}"/>
    <cellStyle name="Normal 18 2 2 3 2 2 3 3" xfId="11052" xr:uid="{00000000-0005-0000-0000-00003D2B0000}"/>
    <cellStyle name="Normal 18 2 2 3 2 2 3 3 3" xfId="26149" xr:uid="{00000000-0005-0000-0000-00003A660000}"/>
    <cellStyle name="Normal 18 2 2 3 2 2 3 5" xfId="21136" xr:uid="{00000000-0005-0000-0000-0000A5520000}"/>
    <cellStyle name="Normal 18 2 2 3 2 2 4" xfId="12730" xr:uid="{00000000-0005-0000-0000-0000CB310000}"/>
    <cellStyle name="Normal 18 2 2 3 2 2 4 3" xfId="27824" xr:uid="{00000000-0005-0000-0000-0000C56C0000}"/>
    <cellStyle name="Normal 18 2 2 3 2 2 5" xfId="7709" xr:uid="{00000000-0005-0000-0000-00002E1E0000}"/>
    <cellStyle name="Normal 18 2 2 3 2 2 5 3" xfId="22807" xr:uid="{00000000-0005-0000-0000-00002C590000}"/>
    <cellStyle name="Normal 18 2 2 3 2 2 7" xfId="17794" xr:uid="{00000000-0005-0000-0000-000097450000}"/>
    <cellStyle name="Normal 18 2 2 3 2 3" xfId="3491" xr:uid="{00000000-0005-0000-0000-0000B40D0000}"/>
    <cellStyle name="Normal 18 2 2 3 2 3 2" xfId="13565" xr:uid="{00000000-0005-0000-0000-00000E350000}"/>
    <cellStyle name="Normal 18 2 2 3 2 3 2 3" xfId="28659" xr:uid="{00000000-0005-0000-0000-000008700000}"/>
    <cellStyle name="Normal 18 2 2 3 2 3 3" xfId="8545" xr:uid="{00000000-0005-0000-0000-000072210000}"/>
    <cellStyle name="Normal 18 2 2 3 2 3 3 3" xfId="23642" xr:uid="{00000000-0005-0000-0000-00006F5C0000}"/>
    <cellStyle name="Normal 18 2 2 3 2 3 5" xfId="18629" xr:uid="{00000000-0005-0000-0000-0000DA480000}"/>
    <cellStyle name="Normal 18 2 2 3 2 4" xfId="5184" xr:uid="{00000000-0005-0000-0000-000051140000}"/>
    <cellStyle name="Normal 18 2 2 3 2 4 2" xfId="15236" xr:uid="{00000000-0005-0000-0000-0000953B0000}"/>
    <cellStyle name="Normal 18 2 2 3 2 4 2 3" xfId="30330" xr:uid="{00000000-0005-0000-0000-00008F760000}"/>
    <cellStyle name="Normal 18 2 2 3 2 4 3" xfId="10216" xr:uid="{00000000-0005-0000-0000-0000F9270000}"/>
    <cellStyle name="Normal 18 2 2 3 2 4 3 3" xfId="25313" xr:uid="{00000000-0005-0000-0000-0000F6620000}"/>
    <cellStyle name="Normal 18 2 2 3 2 4 5" xfId="20300" xr:uid="{00000000-0005-0000-0000-0000614F0000}"/>
    <cellStyle name="Normal 18 2 2 3 2 5" xfId="11894" xr:uid="{00000000-0005-0000-0000-0000872E0000}"/>
    <cellStyle name="Normal 18 2 2 3 2 5 3" xfId="26988" xr:uid="{00000000-0005-0000-0000-000081690000}"/>
    <cellStyle name="Normal 18 2 2 3 2 6" xfId="6873" xr:uid="{00000000-0005-0000-0000-0000EA1A0000}"/>
    <cellStyle name="Normal 18 2 2 3 2 6 3" xfId="21971" xr:uid="{00000000-0005-0000-0000-0000E8550000}"/>
    <cellStyle name="Normal 18 2 2 3 2 8" xfId="16958" xr:uid="{00000000-0005-0000-0000-000053420000}"/>
    <cellStyle name="Normal 18 2 2 3 3" xfId="2221" xr:uid="{00000000-0005-0000-0000-0000BD080000}"/>
    <cellStyle name="Normal 18 2 2 3 3 2" xfId="3910" xr:uid="{00000000-0005-0000-0000-0000570F0000}"/>
    <cellStyle name="Normal 18 2 2 3 3 2 2" xfId="13983" xr:uid="{00000000-0005-0000-0000-0000B0360000}"/>
    <cellStyle name="Normal 18 2 2 3 3 2 2 3" xfId="29077" xr:uid="{00000000-0005-0000-0000-0000AA710000}"/>
    <cellStyle name="Normal 18 2 2 3 3 2 3" xfId="8963" xr:uid="{00000000-0005-0000-0000-000014230000}"/>
    <cellStyle name="Normal 18 2 2 3 3 2 3 3" xfId="24060" xr:uid="{00000000-0005-0000-0000-0000115E0000}"/>
    <cellStyle name="Normal 18 2 2 3 3 2 5" xfId="19047" xr:uid="{00000000-0005-0000-0000-00007C4A0000}"/>
    <cellStyle name="Normal 18 2 2 3 3 3" xfId="5602" xr:uid="{00000000-0005-0000-0000-0000F3150000}"/>
    <cellStyle name="Normal 18 2 2 3 3 3 2" xfId="15654" xr:uid="{00000000-0005-0000-0000-0000373D0000}"/>
    <cellStyle name="Normal 18 2 2 3 3 3 2 3" xfId="30748" xr:uid="{00000000-0005-0000-0000-000031780000}"/>
    <cellStyle name="Normal 18 2 2 3 3 3 3" xfId="10634" xr:uid="{00000000-0005-0000-0000-00009B290000}"/>
    <cellStyle name="Normal 18 2 2 3 3 3 3 3" xfId="25731" xr:uid="{00000000-0005-0000-0000-000098640000}"/>
    <cellStyle name="Normal 18 2 2 3 3 3 5" xfId="20718" xr:uid="{00000000-0005-0000-0000-000003510000}"/>
    <cellStyle name="Normal 18 2 2 3 3 4" xfId="12312" xr:uid="{00000000-0005-0000-0000-000029300000}"/>
    <cellStyle name="Normal 18 2 2 3 3 4 3" xfId="27406" xr:uid="{00000000-0005-0000-0000-0000236B0000}"/>
    <cellStyle name="Normal 18 2 2 3 3 5" xfId="7291" xr:uid="{00000000-0005-0000-0000-00008C1C0000}"/>
    <cellStyle name="Normal 18 2 2 3 3 5 3" xfId="22389" xr:uid="{00000000-0005-0000-0000-00008A570000}"/>
    <cellStyle name="Normal 18 2 2 3 3 7" xfId="17376" xr:uid="{00000000-0005-0000-0000-0000F5430000}"/>
    <cellStyle name="Normal 18 2 2 3 4" xfId="3073" xr:uid="{00000000-0005-0000-0000-0000120C0000}"/>
    <cellStyle name="Normal 18 2 2 3 4 2" xfId="13147" xr:uid="{00000000-0005-0000-0000-00006C330000}"/>
    <cellStyle name="Normal 18 2 2 3 4 2 3" xfId="28241" xr:uid="{00000000-0005-0000-0000-0000666E0000}"/>
    <cellStyle name="Normal 18 2 2 3 4 3" xfId="8127" xr:uid="{00000000-0005-0000-0000-0000D01F0000}"/>
    <cellStyle name="Normal 18 2 2 3 4 3 3" xfId="23224" xr:uid="{00000000-0005-0000-0000-0000CD5A0000}"/>
    <cellStyle name="Normal 18 2 2 3 4 5" xfId="18211" xr:uid="{00000000-0005-0000-0000-000038470000}"/>
    <cellStyle name="Normal 18 2 2 3 5" xfId="4766" xr:uid="{00000000-0005-0000-0000-0000AF120000}"/>
    <cellStyle name="Normal 18 2 2 3 5 2" xfId="14818" xr:uid="{00000000-0005-0000-0000-0000F3390000}"/>
    <cellStyle name="Normal 18 2 2 3 5 2 3" xfId="29912" xr:uid="{00000000-0005-0000-0000-0000ED740000}"/>
    <cellStyle name="Normal 18 2 2 3 5 3" xfId="9798" xr:uid="{00000000-0005-0000-0000-000057260000}"/>
    <cellStyle name="Normal 18 2 2 3 5 3 3" xfId="24895" xr:uid="{00000000-0005-0000-0000-000054610000}"/>
    <cellStyle name="Normal 18 2 2 3 5 5" xfId="19882" xr:uid="{00000000-0005-0000-0000-0000BF4D0000}"/>
    <cellStyle name="Normal 18 2 2 3 6" xfId="11476" xr:uid="{00000000-0005-0000-0000-0000E52C0000}"/>
    <cellStyle name="Normal 18 2 2 3 6 3" xfId="26570" xr:uid="{00000000-0005-0000-0000-0000DF670000}"/>
    <cellStyle name="Normal 18 2 2 3 7" xfId="6455" xr:uid="{00000000-0005-0000-0000-000048190000}"/>
    <cellStyle name="Normal 18 2 2 3 7 3" xfId="21553" xr:uid="{00000000-0005-0000-0000-000046540000}"/>
    <cellStyle name="Normal 18 2 2 3 9" xfId="16540" xr:uid="{00000000-0005-0000-0000-0000B1400000}"/>
    <cellStyle name="Normal 18 2 2 4" xfId="1592" xr:uid="{00000000-0005-0000-0000-000048060000}"/>
    <cellStyle name="Normal 18 2 2 4 2" xfId="2431" xr:uid="{00000000-0005-0000-0000-00008F090000}"/>
    <cellStyle name="Normal 18 2 2 4 2 2" xfId="4120" xr:uid="{00000000-0005-0000-0000-000029100000}"/>
    <cellStyle name="Normal 18 2 2 4 2 2 2" xfId="14193" xr:uid="{00000000-0005-0000-0000-000082370000}"/>
    <cellStyle name="Normal 18 2 2 4 2 2 2 3" xfId="29287" xr:uid="{00000000-0005-0000-0000-00007C720000}"/>
    <cellStyle name="Normal 18 2 2 4 2 2 3" xfId="9173" xr:uid="{00000000-0005-0000-0000-0000E6230000}"/>
    <cellStyle name="Normal 18 2 2 4 2 2 3 3" xfId="24270" xr:uid="{00000000-0005-0000-0000-0000E35E0000}"/>
    <cellStyle name="Normal 18 2 2 4 2 2 5" xfId="19257" xr:uid="{00000000-0005-0000-0000-00004E4B0000}"/>
    <cellStyle name="Normal 18 2 2 4 2 3" xfId="5812" xr:uid="{00000000-0005-0000-0000-0000C5160000}"/>
    <cellStyle name="Normal 18 2 2 4 2 3 2" xfId="15864" xr:uid="{00000000-0005-0000-0000-0000093E0000}"/>
    <cellStyle name="Normal 18 2 2 4 2 3 2 3" xfId="30958" xr:uid="{00000000-0005-0000-0000-000003790000}"/>
    <cellStyle name="Normal 18 2 2 4 2 3 3" xfId="10844" xr:uid="{00000000-0005-0000-0000-00006D2A0000}"/>
    <cellStyle name="Normal 18 2 2 4 2 3 3 3" xfId="25941" xr:uid="{00000000-0005-0000-0000-00006A650000}"/>
    <cellStyle name="Normal 18 2 2 4 2 3 5" xfId="20928" xr:uid="{00000000-0005-0000-0000-0000D5510000}"/>
    <cellStyle name="Normal 18 2 2 4 2 4" xfId="12522" xr:uid="{00000000-0005-0000-0000-0000FB300000}"/>
    <cellStyle name="Normal 18 2 2 4 2 4 3" xfId="27616" xr:uid="{00000000-0005-0000-0000-0000F56B0000}"/>
    <cellStyle name="Normal 18 2 2 4 2 5" xfId="7501" xr:uid="{00000000-0005-0000-0000-00005E1D0000}"/>
    <cellStyle name="Normal 18 2 2 4 2 5 3" xfId="22599" xr:uid="{00000000-0005-0000-0000-00005C580000}"/>
    <cellStyle name="Normal 18 2 2 4 2 7" xfId="17586" xr:uid="{00000000-0005-0000-0000-0000C7440000}"/>
    <cellStyle name="Normal 18 2 2 4 3" xfId="3283" xr:uid="{00000000-0005-0000-0000-0000E40C0000}"/>
    <cellStyle name="Normal 18 2 2 4 3 2" xfId="13357" xr:uid="{00000000-0005-0000-0000-00003E340000}"/>
    <cellStyle name="Normal 18 2 2 4 3 2 3" xfId="28451" xr:uid="{00000000-0005-0000-0000-0000386F0000}"/>
    <cellStyle name="Normal 18 2 2 4 3 3" xfId="8337" xr:uid="{00000000-0005-0000-0000-0000A2200000}"/>
    <cellStyle name="Normal 18 2 2 4 3 3 3" xfId="23434" xr:uid="{00000000-0005-0000-0000-00009F5B0000}"/>
    <cellStyle name="Normal 18 2 2 4 3 5" xfId="18421" xr:uid="{00000000-0005-0000-0000-00000A480000}"/>
    <cellStyle name="Normal 18 2 2 4 4" xfId="4976" xr:uid="{00000000-0005-0000-0000-000081130000}"/>
    <cellStyle name="Normal 18 2 2 4 4 2" xfId="15028" xr:uid="{00000000-0005-0000-0000-0000C53A0000}"/>
    <cellStyle name="Normal 18 2 2 4 4 2 3" xfId="30122" xr:uid="{00000000-0005-0000-0000-0000BF750000}"/>
    <cellStyle name="Normal 18 2 2 4 4 3" xfId="10008" xr:uid="{00000000-0005-0000-0000-000029270000}"/>
    <cellStyle name="Normal 18 2 2 4 4 3 3" xfId="25105" xr:uid="{00000000-0005-0000-0000-000026620000}"/>
    <cellStyle name="Normal 18 2 2 4 4 5" xfId="20092" xr:uid="{00000000-0005-0000-0000-0000914E0000}"/>
    <cellStyle name="Normal 18 2 2 4 5" xfId="11686" xr:uid="{00000000-0005-0000-0000-0000B72D0000}"/>
    <cellStyle name="Normal 18 2 2 4 5 3" xfId="26780" xr:uid="{00000000-0005-0000-0000-0000B1680000}"/>
    <cellStyle name="Normal 18 2 2 4 6" xfId="6665" xr:uid="{00000000-0005-0000-0000-00001A1A0000}"/>
    <cellStyle name="Normal 18 2 2 4 6 3" xfId="21763" xr:uid="{00000000-0005-0000-0000-000018550000}"/>
    <cellStyle name="Normal 18 2 2 4 8" xfId="16750" xr:uid="{00000000-0005-0000-0000-000083410000}"/>
    <cellStyle name="Normal 18 2 2 5" xfId="2013" xr:uid="{00000000-0005-0000-0000-0000ED070000}"/>
    <cellStyle name="Normal 18 2 2 5 2" xfId="3702" xr:uid="{00000000-0005-0000-0000-0000870E0000}"/>
    <cellStyle name="Normal 18 2 2 5 2 2" xfId="13775" xr:uid="{00000000-0005-0000-0000-0000E0350000}"/>
    <cellStyle name="Normal 18 2 2 5 2 2 3" xfId="28869" xr:uid="{00000000-0005-0000-0000-0000DA700000}"/>
    <cellStyle name="Normal 18 2 2 5 2 3" xfId="8755" xr:uid="{00000000-0005-0000-0000-000044220000}"/>
    <cellStyle name="Normal 18 2 2 5 2 3 3" xfId="23852" xr:uid="{00000000-0005-0000-0000-0000415D0000}"/>
    <cellStyle name="Normal 18 2 2 5 2 5" xfId="18839" xr:uid="{00000000-0005-0000-0000-0000AC490000}"/>
    <cellStyle name="Normal 18 2 2 5 3" xfId="5394" xr:uid="{00000000-0005-0000-0000-000023150000}"/>
    <cellStyle name="Normal 18 2 2 5 3 2" xfId="15446" xr:uid="{00000000-0005-0000-0000-0000673C0000}"/>
    <cellStyle name="Normal 18 2 2 5 3 2 3" xfId="30540" xr:uid="{00000000-0005-0000-0000-000061770000}"/>
    <cellStyle name="Normal 18 2 2 5 3 3" xfId="10426" xr:uid="{00000000-0005-0000-0000-0000CB280000}"/>
    <cellStyle name="Normal 18 2 2 5 3 3 3" xfId="25523" xr:uid="{00000000-0005-0000-0000-0000C8630000}"/>
    <cellStyle name="Normal 18 2 2 5 3 5" xfId="20510" xr:uid="{00000000-0005-0000-0000-000033500000}"/>
    <cellStyle name="Normal 18 2 2 5 4" xfId="12104" xr:uid="{00000000-0005-0000-0000-0000592F0000}"/>
    <cellStyle name="Normal 18 2 2 5 4 3" xfId="27198" xr:uid="{00000000-0005-0000-0000-0000536A0000}"/>
    <cellStyle name="Normal 18 2 2 5 5" xfId="7083" xr:uid="{00000000-0005-0000-0000-0000BC1B0000}"/>
    <cellStyle name="Normal 18 2 2 5 5 3" xfId="22181" xr:uid="{00000000-0005-0000-0000-0000BA560000}"/>
    <cellStyle name="Normal 18 2 2 5 7" xfId="17168" xr:uid="{00000000-0005-0000-0000-000025430000}"/>
    <cellStyle name="Normal 18 2 2 6" xfId="2865" xr:uid="{00000000-0005-0000-0000-0000420B0000}"/>
    <cellStyle name="Normal 18 2 2 6 2" xfId="12939" xr:uid="{00000000-0005-0000-0000-00009C320000}"/>
    <cellStyle name="Normal 18 2 2 6 2 3" xfId="28033" xr:uid="{00000000-0005-0000-0000-0000966D0000}"/>
    <cellStyle name="Normal 18 2 2 6 3" xfId="7919" xr:uid="{00000000-0005-0000-0000-0000001F0000}"/>
    <cellStyle name="Normal 18 2 2 6 3 3" xfId="23016" xr:uid="{00000000-0005-0000-0000-0000FD590000}"/>
    <cellStyle name="Normal 18 2 2 6 5" xfId="18003" xr:uid="{00000000-0005-0000-0000-000068460000}"/>
    <cellStyle name="Normal 18 2 2 7" xfId="4558" xr:uid="{00000000-0005-0000-0000-0000DF110000}"/>
    <cellStyle name="Normal 18 2 2 7 2" xfId="14610" xr:uid="{00000000-0005-0000-0000-000023390000}"/>
    <cellStyle name="Normal 18 2 2 7 2 3" xfId="29704" xr:uid="{00000000-0005-0000-0000-00001D740000}"/>
    <cellStyle name="Normal 18 2 2 7 3" xfId="9590" xr:uid="{00000000-0005-0000-0000-000087250000}"/>
    <cellStyle name="Normal 18 2 2 7 3 3" xfId="24687" xr:uid="{00000000-0005-0000-0000-000084600000}"/>
    <cellStyle name="Normal 18 2 2 7 5" xfId="19674" xr:uid="{00000000-0005-0000-0000-0000EF4C0000}"/>
    <cellStyle name="Normal 18 2 2 8" xfId="11268" xr:uid="{00000000-0005-0000-0000-0000152C0000}"/>
    <cellStyle name="Normal 18 2 2 8 3" xfId="26362" xr:uid="{00000000-0005-0000-0000-00000F670000}"/>
    <cellStyle name="Normal 18 2 2 9" xfId="6247" xr:uid="{00000000-0005-0000-0000-000078180000}"/>
    <cellStyle name="Normal 18 2 2 9 3" xfId="21345" xr:uid="{00000000-0005-0000-0000-000076530000}"/>
    <cellStyle name="Normal 18 2 3" xfId="1212" xr:uid="{00000000-0005-0000-0000-0000CC040000}"/>
    <cellStyle name="Normal 18 2 3 10" xfId="16384" xr:uid="{00000000-0005-0000-0000-000015400000}"/>
    <cellStyle name="Normal 18 2 3 2" xfId="1431" xr:uid="{00000000-0005-0000-0000-0000A7050000}"/>
    <cellStyle name="Normal 18 2 3 2 2" xfId="1852" xr:uid="{00000000-0005-0000-0000-00004C070000}"/>
    <cellStyle name="Normal 18 2 3 2 2 2" xfId="2691" xr:uid="{00000000-0005-0000-0000-0000930A0000}"/>
    <cellStyle name="Normal 18 2 3 2 2 2 2" xfId="4380" xr:uid="{00000000-0005-0000-0000-00002D110000}"/>
    <cellStyle name="Normal 18 2 3 2 2 2 2 2" xfId="14453" xr:uid="{00000000-0005-0000-0000-000086380000}"/>
    <cellStyle name="Normal 18 2 3 2 2 2 2 2 3" xfId="29547" xr:uid="{00000000-0005-0000-0000-000080730000}"/>
    <cellStyle name="Normal 18 2 3 2 2 2 2 3" xfId="9433" xr:uid="{00000000-0005-0000-0000-0000EA240000}"/>
    <cellStyle name="Normal 18 2 3 2 2 2 2 3 3" xfId="24530" xr:uid="{00000000-0005-0000-0000-0000E75F0000}"/>
    <cellStyle name="Normal 18 2 3 2 2 2 2 5" xfId="19517" xr:uid="{00000000-0005-0000-0000-0000524C0000}"/>
    <cellStyle name="Normal 18 2 3 2 2 2 3" xfId="6072" xr:uid="{00000000-0005-0000-0000-0000C9170000}"/>
    <cellStyle name="Normal 18 2 3 2 2 2 3 2" xfId="16124" xr:uid="{00000000-0005-0000-0000-00000D3F0000}"/>
    <cellStyle name="Normal 18 2 3 2 2 2 3 2 3" xfId="31218" xr:uid="{00000000-0005-0000-0000-0000077A0000}"/>
    <cellStyle name="Normal 18 2 3 2 2 2 3 3" xfId="11104" xr:uid="{00000000-0005-0000-0000-0000712B0000}"/>
    <cellStyle name="Normal 18 2 3 2 2 2 3 3 3" xfId="26201" xr:uid="{00000000-0005-0000-0000-00006E660000}"/>
    <cellStyle name="Normal 18 2 3 2 2 2 3 5" xfId="21188" xr:uid="{00000000-0005-0000-0000-0000D9520000}"/>
    <cellStyle name="Normal 18 2 3 2 2 2 4" xfId="12782" xr:uid="{00000000-0005-0000-0000-0000FF310000}"/>
    <cellStyle name="Normal 18 2 3 2 2 2 4 3" xfId="27876" xr:uid="{00000000-0005-0000-0000-0000F96C0000}"/>
    <cellStyle name="Normal 18 2 3 2 2 2 5" xfId="7761" xr:uid="{00000000-0005-0000-0000-0000621E0000}"/>
    <cellStyle name="Normal 18 2 3 2 2 2 5 3" xfId="22859" xr:uid="{00000000-0005-0000-0000-000060590000}"/>
    <cellStyle name="Normal 18 2 3 2 2 2 7" xfId="17846" xr:uid="{00000000-0005-0000-0000-0000CB450000}"/>
    <cellStyle name="Normal 18 2 3 2 2 3" xfId="3543" xr:uid="{00000000-0005-0000-0000-0000E80D0000}"/>
    <cellStyle name="Normal 18 2 3 2 2 3 2" xfId="13617" xr:uid="{00000000-0005-0000-0000-000042350000}"/>
    <cellStyle name="Normal 18 2 3 2 2 3 2 3" xfId="28711" xr:uid="{00000000-0005-0000-0000-00003C700000}"/>
    <cellStyle name="Normal 18 2 3 2 2 3 3" xfId="8597" xr:uid="{00000000-0005-0000-0000-0000A6210000}"/>
    <cellStyle name="Normal 18 2 3 2 2 3 3 3" xfId="23694" xr:uid="{00000000-0005-0000-0000-0000A35C0000}"/>
    <cellStyle name="Normal 18 2 3 2 2 3 5" xfId="18681" xr:uid="{00000000-0005-0000-0000-00000E490000}"/>
    <cellStyle name="Normal 18 2 3 2 2 4" xfId="5236" xr:uid="{00000000-0005-0000-0000-000085140000}"/>
    <cellStyle name="Normal 18 2 3 2 2 4 2" xfId="15288" xr:uid="{00000000-0005-0000-0000-0000C93B0000}"/>
    <cellStyle name="Normal 18 2 3 2 2 4 2 3" xfId="30382" xr:uid="{00000000-0005-0000-0000-0000C3760000}"/>
    <cellStyle name="Normal 18 2 3 2 2 4 3" xfId="10268" xr:uid="{00000000-0005-0000-0000-00002D280000}"/>
    <cellStyle name="Normal 18 2 3 2 2 4 3 3" xfId="25365" xr:uid="{00000000-0005-0000-0000-00002A630000}"/>
    <cellStyle name="Normal 18 2 3 2 2 4 5" xfId="20352" xr:uid="{00000000-0005-0000-0000-0000954F0000}"/>
    <cellStyle name="Normal 18 2 3 2 2 5" xfId="11946" xr:uid="{00000000-0005-0000-0000-0000BB2E0000}"/>
    <cellStyle name="Normal 18 2 3 2 2 5 3" xfId="27040" xr:uid="{00000000-0005-0000-0000-0000B5690000}"/>
    <cellStyle name="Normal 18 2 3 2 2 6" xfId="6925" xr:uid="{00000000-0005-0000-0000-00001E1B0000}"/>
    <cellStyle name="Normal 18 2 3 2 2 6 3" xfId="22023" xr:uid="{00000000-0005-0000-0000-00001C560000}"/>
    <cellStyle name="Normal 18 2 3 2 2 8" xfId="17010" xr:uid="{00000000-0005-0000-0000-000087420000}"/>
    <cellStyle name="Normal 18 2 3 2 3" xfId="2273" xr:uid="{00000000-0005-0000-0000-0000F1080000}"/>
    <cellStyle name="Normal 18 2 3 2 3 2" xfId="3962" xr:uid="{00000000-0005-0000-0000-00008B0F0000}"/>
    <cellStyle name="Normal 18 2 3 2 3 2 2" xfId="14035" xr:uid="{00000000-0005-0000-0000-0000E4360000}"/>
    <cellStyle name="Normal 18 2 3 2 3 2 2 3" xfId="29129" xr:uid="{00000000-0005-0000-0000-0000DE710000}"/>
    <cellStyle name="Normal 18 2 3 2 3 2 3" xfId="9015" xr:uid="{00000000-0005-0000-0000-000048230000}"/>
    <cellStyle name="Normal 18 2 3 2 3 2 3 3" xfId="24112" xr:uid="{00000000-0005-0000-0000-0000455E0000}"/>
    <cellStyle name="Normal 18 2 3 2 3 2 5" xfId="19099" xr:uid="{00000000-0005-0000-0000-0000B04A0000}"/>
    <cellStyle name="Normal 18 2 3 2 3 3" xfId="5654" xr:uid="{00000000-0005-0000-0000-000027160000}"/>
    <cellStyle name="Normal 18 2 3 2 3 3 2" xfId="15706" xr:uid="{00000000-0005-0000-0000-00006B3D0000}"/>
    <cellStyle name="Normal 18 2 3 2 3 3 2 3" xfId="30800" xr:uid="{00000000-0005-0000-0000-000065780000}"/>
    <cellStyle name="Normal 18 2 3 2 3 3 3" xfId="10686" xr:uid="{00000000-0005-0000-0000-0000CF290000}"/>
    <cellStyle name="Normal 18 2 3 2 3 3 3 3" xfId="25783" xr:uid="{00000000-0005-0000-0000-0000CC640000}"/>
    <cellStyle name="Normal 18 2 3 2 3 3 5" xfId="20770" xr:uid="{00000000-0005-0000-0000-000037510000}"/>
    <cellStyle name="Normal 18 2 3 2 3 4" xfId="12364" xr:uid="{00000000-0005-0000-0000-00005D300000}"/>
    <cellStyle name="Normal 18 2 3 2 3 4 3" xfId="27458" xr:uid="{00000000-0005-0000-0000-0000576B0000}"/>
    <cellStyle name="Normal 18 2 3 2 3 5" xfId="7343" xr:uid="{00000000-0005-0000-0000-0000C01C0000}"/>
    <cellStyle name="Normal 18 2 3 2 3 5 3" xfId="22441" xr:uid="{00000000-0005-0000-0000-0000BE570000}"/>
    <cellStyle name="Normal 18 2 3 2 3 7" xfId="17428" xr:uid="{00000000-0005-0000-0000-000029440000}"/>
    <cellStyle name="Normal 18 2 3 2 4" xfId="3125" xr:uid="{00000000-0005-0000-0000-0000460C0000}"/>
    <cellStyle name="Normal 18 2 3 2 4 2" xfId="13199" xr:uid="{00000000-0005-0000-0000-0000A0330000}"/>
    <cellStyle name="Normal 18 2 3 2 4 2 3" xfId="28293" xr:uid="{00000000-0005-0000-0000-00009A6E0000}"/>
    <cellStyle name="Normal 18 2 3 2 4 3" xfId="8179" xr:uid="{00000000-0005-0000-0000-000004200000}"/>
    <cellStyle name="Normal 18 2 3 2 4 3 3" xfId="23276" xr:uid="{00000000-0005-0000-0000-0000015B0000}"/>
    <cellStyle name="Normal 18 2 3 2 4 5" xfId="18263" xr:uid="{00000000-0005-0000-0000-00006C470000}"/>
    <cellStyle name="Normal 18 2 3 2 5" xfId="4818" xr:uid="{00000000-0005-0000-0000-0000E3120000}"/>
    <cellStyle name="Normal 18 2 3 2 5 2" xfId="14870" xr:uid="{00000000-0005-0000-0000-0000273A0000}"/>
    <cellStyle name="Normal 18 2 3 2 5 2 3" xfId="29964" xr:uid="{00000000-0005-0000-0000-000021750000}"/>
    <cellStyle name="Normal 18 2 3 2 5 3" xfId="9850" xr:uid="{00000000-0005-0000-0000-00008B260000}"/>
    <cellStyle name="Normal 18 2 3 2 5 3 3" xfId="24947" xr:uid="{00000000-0005-0000-0000-000088610000}"/>
    <cellStyle name="Normal 18 2 3 2 5 5" xfId="19934" xr:uid="{00000000-0005-0000-0000-0000F34D0000}"/>
    <cellStyle name="Normal 18 2 3 2 6" xfId="11528" xr:uid="{00000000-0005-0000-0000-0000192D0000}"/>
    <cellStyle name="Normal 18 2 3 2 6 3" xfId="26622" xr:uid="{00000000-0005-0000-0000-000013680000}"/>
    <cellStyle name="Normal 18 2 3 2 7" xfId="6507" xr:uid="{00000000-0005-0000-0000-00007C190000}"/>
    <cellStyle name="Normal 18 2 3 2 7 3" xfId="21605" xr:uid="{00000000-0005-0000-0000-00007A540000}"/>
    <cellStyle name="Normal 18 2 3 2 9" xfId="16592" xr:uid="{00000000-0005-0000-0000-0000E5400000}"/>
    <cellStyle name="Normal 18 2 3 3" xfId="1644" xr:uid="{00000000-0005-0000-0000-00007C060000}"/>
    <cellStyle name="Normal 18 2 3 3 2" xfId="2483" xr:uid="{00000000-0005-0000-0000-0000C3090000}"/>
    <cellStyle name="Normal 18 2 3 3 2 2" xfId="4172" xr:uid="{00000000-0005-0000-0000-00005D100000}"/>
    <cellStyle name="Normal 18 2 3 3 2 2 2" xfId="14245" xr:uid="{00000000-0005-0000-0000-0000B6370000}"/>
    <cellStyle name="Normal 18 2 3 3 2 2 2 3" xfId="29339" xr:uid="{00000000-0005-0000-0000-0000B0720000}"/>
    <cellStyle name="Normal 18 2 3 3 2 2 3" xfId="9225" xr:uid="{00000000-0005-0000-0000-00001A240000}"/>
    <cellStyle name="Normal 18 2 3 3 2 2 3 3" xfId="24322" xr:uid="{00000000-0005-0000-0000-0000175F0000}"/>
    <cellStyle name="Normal 18 2 3 3 2 2 5" xfId="19309" xr:uid="{00000000-0005-0000-0000-0000824B0000}"/>
    <cellStyle name="Normal 18 2 3 3 2 3" xfId="5864" xr:uid="{00000000-0005-0000-0000-0000F9160000}"/>
    <cellStyle name="Normal 18 2 3 3 2 3 2" xfId="15916" xr:uid="{00000000-0005-0000-0000-00003D3E0000}"/>
    <cellStyle name="Normal 18 2 3 3 2 3 2 3" xfId="31010" xr:uid="{00000000-0005-0000-0000-000037790000}"/>
    <cellStyle name="Normal 18 2 3 3 2 3 3" xfId="10896" xr:uid="{00000000-0005-0000-0000-0000A12A0000}"/>
    <cellStyle name="Normal 18 2 3 3 2 3 3 3" xfId="25993" xr:uid="{00000000-0005-0000-0000-00009E650000}"/>
    <cellStyle name="Normal 18 2 3 3 2 3 5" xfId="20980" xr:uid="{00000000-0005-0000-0000-000009520000}"/>
    <cellStyle name="Normal 18 2 3 3 2 4" xfId="12574" xr:uid="{00000000-0005-0000-0000-00002F310000}"/>
    <cellStyle name="Normal 18 2 3 3 2 4 3" xfId="27668" xr:uid="{00000000-0005-0000-0000-0000296C0000}"/>
    <cellStyle name="Normal 18 2 3 3 2 5" xfId="7553" xr:uid="{00000000-0005-0000-0000-0000921D0000}"/>
    <cellStyle name="Normal 18 2 3 3 2 5 3" xfId="22651" xr:uid="{00000000-0005-0000-0000-000090580000}"/>
    <cellStyle name="Normal 18 2 3 3 2 7" xfId="17638" xr:uid="{00000000-0005-0000-0000-0000FB440000}"/>
    <cellStyle name="Normal 18 2 3 3 3" xfId="3335" xr:uid="{00000000-0005-0000-0000-0000180D0000}"/>
    <cellStyle name="Normal 18 2 3 3 3 2" xfId="13409" xr:uid="{00000000-0005-0000-0000-000072340000}"/>
    <cellStyle name="Normal 18 2 3 3 3 2 3" xfId="28503" xr:uid="{00000000-0005-0000-0000-00006C6F0000}"/>
    <cellStyle name="Normal 18 2 3 3 3 3" xfId="8389" xr:uid="{00000000-0005-0000-0000-0000D6200000}"/>
    <cellStyle name="Normal 18 2 3 3 3 3 3" xfId="23486" xr:uid="{00000000-0005-0000-0000-0000D35B0000}"/>
    <cellStyle name="Normal 18 2 3 3 3 5" xfId="18473" xr:uid="{00000000-0005-0000-0000-00003E480000}"/>
    <cellStyle name="Normal 18 2 3 3 4" xfId="5028" xr:uid="{00000000-0005-0000-0000-0000B5130000}"/>
    <cellStyle name="Normal 18 2 3 3 4 2" xfId="15080" xr:uid="{00000000-0005-0000-0000-0000F93A0000}"/>
    <cellStyle name="Normal 18 2 3 3 4 2 3" xfId="30174" xr:uid="{00000000-0005-0000-0000-0000F3750000}"/>
    <cellStyle name="Normal 18 2 3 3 4 3" xfId="10060" xr:uid="{00000000-0005-0000-0000-00005D270000}"/>
    <cellStyle name="Normal 18 2 3 3 4 3 3" xfId="25157" xr:uid="{00000000-0005-0000-0000-00005A620000}"/>
    <cellStyle name="Normal 18 2 3 3 4 5" xfId="20144" xr:uid="{00000000-0005-0000-0000-0000C54E0000}"/>
    <cellStyle name="Normal 18 2 3 3 5" xfId="11738" xr:uid="{00000000-0005-0000-0000-0000EB2D0000}"/>
    <cellStyle name="Normal 18 2 3 3 5 3" xfId="26832" xr:uid="{00000000-0005-0000-0000-0000E5680000}"/>
    <cellStyle name="Normal 18 2 3 3 6" xfId="6717" xr:uid="{00000000-0005-0000-0000-00004E1A0000}"/>
    <cellStyle name="Normal 18 2 3 3 6 3" xfId="21815" xr:uid="{00000000-0005-0000-0000-00004C550000}"/>
    <cellStyle name="Normal 18 2 3 3 8" xfId="16802" xr:uid="{00000000-0005-0000-0000-0000B7410000}"/>
    <cellStyle name="Normal 18 2 3 4" xfId="2065" xr:uid="{00000000-0005-0000-0000-000021080000}"/>
    <cellStyle name="Normal 18 2 3 4 2" xfId="3754" xr:uid="{00000000-0005-0000-0000-0000BB0E0000}"/>
    <cellStyle name="Normal 18 2 3 4 2 2" xfId="13827" xr:uid="{00000000-0005-0000-0000-000014360000}"/>
    <cellStyle name="Normal 18 2 3 4 2 2 3" xfId="28921" xr:uid="{00000000-0005-0000-0000-00000E710000}"/>
    <cellStyle name="Normal 18 2 3 4 2 3" xfId="8807" xr:uid="{00000000-0005-0000-0000-000078220000}"/>
    <cellStyle name="Normal 18 2 3 4 2 3 3" xfId="23904" xr:uid="{00000000-0005-0000-0000-0000755D0000}"/>
    <cellStyle name="Normal 18 2 3 4 2 5" xfId="18891" xr:uid="{00000000-0005-0000-0000-0000E0490000}"/>
    <cellStyle name="Normal 18 2 3 4 3" xfId="5446" xr:uid="{00000000-0005-0000-0000-000057150000}"/>
    <cellStyle name="Normal 18 2 3 4 3 2" xfId="15498" xr:uid="{00000000-0005-0000-0000-00009B3C0000}"/>
    <cellStyle name="Normal 18 2 3 4 3 2 3" xfId="30592" xr:uid="{00000000-0005-0000-0000-000095770000}"/>
    <cellStyle name="Normal 18 2 3 4 3 3" xfId="10478" xr:uid="{00000000-0005-0000-0000-0000FF280000}"/>
    <cellStyle name="Normal 18 2 3 4 3 3 3" xfId="25575" xr:uid="{00000000-0005-0000-0000-0000FC630000}"/>
    <cellStyle name="Normal 18 2 3 4 3 5" xfId="20562" xr:uid="{00000000-0005-0000-0000-000067500000}"/>
    <cellStyle name="Normal 18 2 3 4 4" xfId="12156" xr:uid="{00000000-0005-0000-0000-00008D2F0000}"/>
    <cellStyle name="Normal 18 2 3 4 4 3" xfId="27250" xr:uid="{00000000-0005-0000-0000-0000876A0000}"/>
    <cellStyle name="Normal 18 2 3 4 5" xfId="7135" xr:uid="{00000000-0005-0000-0000-0000F01B0000}"/>
    <cellStyle name="Normal 18 2 3 4 5 3" xfId="22233" xr:uid="{00000000-0005-0000-0000-0000EE560000}"/>
    <cellStyle name="Normal 18 2 3 4 7" xfId="17220" xr:uid="{00000000-0005-0000-0000-000059430000}"/>
    <cellStyle name="Normal 18 2 3 5" xfId="2917" xr:uid="{00000000-0005-0000-0000-0000760B0000}"/>
    <cellStyle name="Normal 18 2 3 5 2" xfId="12991" xr:uid="{00000000-0005-0000-0000-0000D0320000}"/>
    <cellStyle name="Normal 18 2 3 5 2 3" xfId="28085" xr:uid="{00000000-0005-0000-0000-0000CA6D0000}"/>
    <cellStyle name="Normal 18 2 3 5 3" xfId="7971" xr:uid="{00000000-0005-0000-0000-0000341F0000}"/>
    <cellStyle name="Normal 18 2 3 5 3 3" xfId="23068" xr:uid="{00000000-0005-0000-0000-0000315A0000}"/>
    <cellStyle name="Normal 18 2 3 5 5" xfId="18055" xr:uid="{00000000-0005-0000-0000-00009C460000}"/>
    <cellStyle name="Normal 18 2 3 6" xfId="4610" xr:uid="{00000000-0005-0000-0000-000013120000}"/>
    <cellStyle name="Normal 18 2 3 6 2" xfId="14662" xr:uid="{00000000-0005-0000-0000-000057390000}"/>
    <cellStyle name="Normal 18 2 3 6 2 3" xfId="29756" xr:uid="{00000000-0005-0000-0000-000051740000}"/>
    <cellStyle name="Normal 18 2 3 6 3" xfId="9642" xr:uid="{00000000-0005-0000-0000-0000BB250000}"/>
    <cellStyle name="Normal 18 2 3 6 3 3" xfId="24739" xr:uid="{00000000-0005-0000-0000-0000B8600000}"/>
    <cellStyle name="Normal 18 2 3 6 5" xfId="19726" xr:uid="{00000000-0005-0000-0000-0000234D0000}"/>
    <cellStyle name="Normal 18 2 3 7" xfId="11320" xr:uid="{00000000-0005-0000-0000-0000492C0000}"/>
    <cellStyle name="Normal 18 2 3 7 3" xfId="26414" xr:uid="{00000000-0005-0000-0000-000043670000}"/>
    <cellStyle name="Normal 18 2 3 8" xfId="6299" xr:uid="{00000000-0005-0000-0000-0000AC180000}"/>
    <cellStyle name="Normal 18 2 3 8 3" xfId="21397" xr:uid="{00000000-0005-0000-0000-0000AA530000}"/>
    <cellStyle name="Normal 18 2 4" xfId="1325" xr:uid="{00000000-0005-0000-0000-00003D050000}"/>
    <cellStyle name="Normal 18 2 4 2" xfId="1748" xr:uid="{00000000-0005-0000-0000-0000E4060000}"/>
    <cellStyle name="Normal 18 2 4 2 2" xfId="2587" xr:uid="{00000000-0005-0000-0000-00002B0A0000}"/>
    <cellStyle name="Normal 18 2 4 2 2 2" xfId="4276" xr:uid="{00000000-0005-0000-0000-0000C5100000}"/>
    <cellStyle name="Normal 18 2 4 2 2 2 2" xfId="14349" xr:uid="{00000000-0005-0000-0000-00001E380000}"/>
    <cellStyle name="Normal 18 2 4 2 2 2 2 3" xfId="29443" xr:uid="{00000000-0005-0000-0000-000018730000}"/>
    <cellStyle name="Normal 18 2 4 2 2 2 3" xfId="9329" xr:uid="{00000000-0005-0000-0000-000082240000}"/>
    <cellStyle name="Normal 18 2 4 2 2 2 3 3" xfId="24426" xr:uid="{00000000-0005-0000-0000-00007F5F0000}"/>
    <cellStyle name="Normal 18 2 4 2 2 2 5" xfId="19413" xr:uid="{00000000-0005-0000-0000-0000EA4B0000}"/>
    <cellStyle name="Normal 18 2 4 2 2 3" xfId="5968" xr:uid="{00000000-0005-0000-0000-000061170000}"/>
    <cellStyle name="Normal 18 2 4 2 2 3 2" xfId="16020" xr:uid="{00000000-0005-0000-0000-0000A53E0000}"/>
    <cellStyle name="Normal 18 2 4 2 2 3 2 3" xfId="31114" xr:uid="{00000000-0005-0000-0000-00009F790000}"/>
    <cellStyle name="Normal 18 2 4 2 2 3 3" xfId="11000" xr:uid="{00000000-0005-0000-0000-0000092B0000}"/>
    <cellStyle name="Normal 18 2 4 2 2 3 3 3" xfId="26097" xr:uid="{00000000-0005-0000-0000-000006660000}"/>
    <cellStyle name="Normal 18 2 4 2 2 3 5" xfId="21084" xr:uid="{00000000-0005-0000-0000-000071520000}"/>
    <cellStyle name="Normal 18 2 4 2 2 4" xfId="12678" xr:uid="{00000000-0005-0000-0000-000097310000}"/>
    <cellStyle name="Normal 18 2 4 2 2 4 3" xfId="27772" xr:uid="{00000000-0005-0000-0000-0000916C0000}"/>
    <cellStyle name="Normal 18 2 4 2 2 5" xfId="7657" xr:uid="{00000000-0005-0000-0000-0000FA1D0000}"/>
    <cellStyle name="Normal 18 2 4 2 2 5 3" xfId="22755" xr:uid="{00000000-0005-0000-0000-0000F8580000}"/>
    <cellStyle name="Normal 18 2 4 2 2 7" xfId="17742" xr:uid="{00000000-0005-0000-0000-000063450000}"/>
    <cellStyle name="Normal 18 2 4 2 3" xfId="3439" xr:uid="{00000000-0005-0000-0000-0000800D0000}"/>
    <cellStyle name="Normal 18 2 4 2 3 2" xfId="13513" xr:uid="{00000000-0005-0000-0000-0000DA340000}"/>
    <cellStyle name="Normal 18 2 4 2 3 2 3" xfId="28607" xr:uid="{00000000-0005-0000-0000-0000D46F0000}"/>
    <cellStyle name="Normal 18 2 4 2 3 3" xfId="8493" xr:uid="{00000000-0005-0000-0000-00003E210000}"/>
    <cellStyle name="Normal 18 2 4 2 3 3 3" xfId="23590" xr:uid="{00000000-0005-0000-0000-00003B5C0000}"/>
    <cellStyle name="Normal 18 2 4 2 3 5" xfId="18577" xr:uid="{00000000-0005-0000-0000-0000A6480000}"/>
    <cellStyle name="Normal 18 2 4 2 4" xfId="5132" xr:uid="{00000000-0005-0000-0000-00001D140000}"/>
    <cellStyle name="Normal 18 2 4 2 4 2" xfId="15184" xr:uid="{00000000-0005-0000-0000-0000613B0000}"/>
    <cellStyle name="Normal 18 2 4 2 4 2 3" xfId="30278" xr:uid="{00000000-0005-0000-0000-00005B760000}"/>
    <cellStyle name="Normal 18 2 4 2 4 3" xfId="10164" xr:uid="{00000000-0005-0000-0000-0000C5270000}"/>
    <cellStyle name="Normal 18 2 4 2 4 3 3" xfId="25261" xr:uid="{00000000-0005-0000-0000-0000C2620000}"/>
    <cellStyle name="Normal 18 2 4 2 4 5" xfId="20248" xr:uid="{00000000-0005-0000-0000-00002D4F0000}"/>
    <cellStyle name="Normal 18 2 4 2 5" xfId="11842" xr:uid="{00000000-0005-0000-0000-0000532E0000}"/>
    <cellStyle name="Normal 18 2 4 2 5 3" xfId="26936" xr:uid="{00000000-0005-0000-0000-00004D690000}"/>
    <cellStyle name="Normal 18 2 4 2 6" xfId="6821" xr:uid="{00000000-0005-0000-0000-0000B61A0000}"/>
    <cellStyle name="Normal 18 2 4 2 6 3" xfId="21919" xr:uid="{00000000-0005-0000-0000-0000B4550000}"/>
    <cellStyle name="Normal 18 2 4 2 8" xfId="16906" xr:uid="{00000000-0005-0000-0000-00001F420000}"/>
    <cellStyle name="Normal 18 2 4 3" xfId="2169" xr:uid="{00000000-0005-0000-0000-000089080000}"/>
    <cellStyle name="Normal 18 2 4 3 2" xfId="3858" xr:uid="{00000000-0005-0000-0000-0000230F0000}"/>
    <cellStyle name="Normal 18 2 4 3 2 2" xfId="13931" xr:uid="{00000000-0005-0000-0000-00007C360000}"/>
    <cellStyle name="Normal 18 2 4 3 2 2 3" xfId="29025" xr:uid="{00000000-0005-0000-0000-000076710000}"/>
    <cellStyle name="Normal 18 2 4 3 2 3" xfId="8911" xr:uid="{00000000-0005-0000-0000-0000E0220000}"/>
    <cellStyle name="Normal 18 2 4 3 2 3 3" xfId="24008" xr:uid="{00000000-0005-0000-0000-0000DD5D0000}"/>
    <cellStyle name="Normal 18 2 4 3 2 5" xfId="18995" xr:uid="{00000000-0005-0000-0000-0000484A0000}"/>
    <cellStyle name="Normal 18 2 4 3 3" xfId="5550" xr:uid="{00000000-0005-0000-0000-0000BF150000}"/>
    <cellStyle name="Normal 18 2 4 3 3 2" xfId="15602" xr:uid="{00000000-0005-0000-0000-0000033D0000}"/>
    <cellStyle name="Normal 18 2 4 3 3 2 3" xfId="30696" xr:uid="{00000000-0005-0000-0000-0000FD770000}"/>
    <cellStyle name="Normal 18 2 4 3 3 3" xfId="10582" xr:uid="{00000000-0005-0000-0000-000067290000}"/>
    <cellStyle name="Normal 18 2 4 3 3 3 3" xfId="25679" xr:uid="{00000000-0005-0000-0000-000064640000}"/>
    <cellStyle name="Normal 18 2 4 3 3 5" xfId="20666" xr:uid="{00000000-0005-0000-0000-0000CF500000}"/>
    <cellStyle name="Normal 18 2 4 3 4" xfId="12260" xr:uid="{00000000-0005-0000-0000-0000F52F0000}"/>
    <cellStyle name="Normal 18 2 4 3 4 3" xfId="27354" xr:uid="{00000000-0005-0000-0000-0000EF6A0000}"/>
    <cellStyle name="Normal 18 2 4 3 5" xfId="7239" xr:uid="{00000000-0005-0000-0000-0000581C0000}"/>
    <cellStyle name="Normal 18 2 4 3 5 3" xfId="22337" xr:uid="{00000000-0005-0000-0000-000056570000}"/>
    <cellStyle name="Normal 18 2 4 3 7" xfId="17324" xr:uid="{00000000-0005-0000-0000-0000C1430000}"/>
    <cellStyle name="Normal 18 2 4 4" xfId="3021" xr:uid="{00000000-0005-0000-0000-0000DE0B0000}"/>
    <cellStyle name="Normal 18 2 4 4 2" xfId="13095" xr:uid="{00000000-0005-0000-0000-000038330000}"/>
    <cellStyle name="Normal 18 2 4 4 2 3" xfId="28189" xr:uid="{00000000-0005-0000-0000-0000326E0000}"/>
    <cellStyle name="Normal 18 2 4 4 3" xfId="8075" xr:uid="{00000000-0005-0000-0000-00009C1F0000}"/>
    <cellStyle name="Normal 18 2 4 4 3 3" xfId="23172" xr:uid="{00000000-0005-0000-0000-0000995A0000}"/>
    <cellStyle name="Normal 18 2 4 4 5" xfId="18159" xr:uid="{00000000-0005-0000-0000-000004470000}"/>
    <cellStyle name="Normal 18 2 4 5" xfId="4714" xr:uid="{00000000-0005-0000-0000-00007B120000}"/>
    <cellStyle name="Normal 18 2 4 5 2" xfId="14766" xr:uid="{00000000-0005-0000-0000-0000BF390000}"/>
    <cellStyle name="Normal 18 2 4 5 2 3" xfId="29860" xr:uid="{00000000-0005-0000-0000-0000B9740000}"/>
    <cellStyle name="Normal 18 2 4 5 3" xfId="9746" xr:uid="{00000000-0005-0000-0000-000023260000}"/>
    <cellStyle name="Normal 18 2 4 5 3 3" xfId="24843" xr:uid="{00000000-0005-0000-0000-000020610000}"/>
    <cellStyle name="Normal 18 2 4 5 5" xfId="19830" xr:uid="{00000000-0005-0000-0000-00008B4D0000}"/>
    <cellStyle name="Normal 18 2 4 6" xfId="11424" xr:uid="{00000000-0005-0000-0000-0000B12C0000}"/>
    <cellStyle name="Normal 18 2 4 6 3" xfId="26518" xr:uid="{00000000-0005-0000-0000-0000AB670000}"/>
    <cellStyle name="Normal 18 2 4 7" xfId="6403" xr:uid="{00000000-0005-0000-0000-000014190000}"/>
    <cellStyle name="Normal 18 2 4 7 3" xfId="21501" xr:uid="{00000000-0005-0000-0000-000012540000}"/>
    <cellStyle name="Normal 18 2 4 9" xfId="16488" xr:uid="{00000000-0005-0000-0000-00007D400000}"/>
    <cellStyle name="Normal 18 2 5" xfId="1538" xr:uid="{00000000-0005-0000-0000-000012060000}"/>
    <cellStyle name="Normal 18 2 5 2" xfId="2379" xr:uid="{00000000-0005-0000-0000-00005B090000}"/>
    <cellStyle name="Normal 18 2 5 2 2" xfId="4068" xr:uid="{00000000-0005-0000-0000-0000F50F0000}"/>
    <cellStyle name="Normal 18 2 5 2 2 2" xfId="14141" xr:uid="{00000000-0005-0000-0000-00004E370000}"/>
    <cellStyle name="Normal 18 2 5 2 2 2 3" xfId="29235" xr:uid="{00000000-0005-0000-0000-000048720000}"/>
    <cellStyle name="Normal 18 2 5 2 2 3" xfId="9121" xr:uid="{00000000-0005-0000-0000-0000B2230000}"/>
    <cellStyle name="Normal 18 2 5 2 2 3 3" xfId="24218" xr:uid="{00000000-0005-0000-0000-0000AF5E0000}"/>
    <cellStyle name="Normal 18 2 5 2 2 5" xfId="19205" xr:uid="{00000000-0005-0000-0000-00001A4B0000}"/>
    <cellStyle name="Normal 18 2 5 2 3" xfId="5760" xr:uid="{00000000-0005-0000-0000-000091160000}"/>
    <cellStyle name="Normal 18 2 5 2 3 2" xfId="15812" xr:uid="{00000000-0005-0000-0000-0000D53D0000}"/>
    <cellStyle name="Normal 18 2 5 2 3 2 3" xfId="30906" xr:uid="{00000000-0005-0000-0000-0000CF780000}"/>
    <cellStyle name="Normal 18 2 5 2 3 3" xfId="10792" xr:uid="{00000000-0005-0000-0000-0000392A0000}"/>
    <cellStyle name="Normal 18 2 5 2 3 3 3" xfId="25889" xr:uid="{00000000-0005-0000-0000-000036650000}"/>
    <cellStyle name="Normal 18 2 5 2 3 5" xfId="20876" xr:uid="{00000000-0005-0000-0000-0000A1510000}"/>
    <cellStyle name="Normal 18 2 5 2 4" xfId="12470" xr:uid="{00000000-0005-0000-0000-0000C7300000}"/>
    <cellStyle name="Normal 18 2 5 2 4 3" xfId="27564" xr:uid="{00000000-0005-0000-0000-0000C16B0000}"/>
    <cellStyle name="Normal 18 2 5 2 5" xfId="7449" xr:uid="{00000000-0005-0000-0000-00002A1D0000}"/>
    <cellStyle name="Normal 18 2 5 2 5 3" xfId="22547" xr:uid="{00000000-0005-0000-0000-000028580000}"/>
    <cellStyle name="Normal 18 2 5 2 7" xfId="17534" xr:uid="{00000000-0005-0000-0000-000093440000}"/>
    <cellStyle name="Normal 18 2 5 3" xfId="3231" xr:uid="{00000000-0005-0000-0000-0000B00C0000}"/>
    <cellStyle name="Normal 18 2 5 3 2" xfId="13305" xr:uid="{00000000-0005-0000-0000-00000A340000}"/>
    <cellStyle name="Normal 18 2 5 3 2 3" xfId="28399" xr:uid="{00000000-0005-0000-0000-0000046F0000}"/>
    <cellStyle name="Normal 18 2 5 3 3" xfId="8285" xr:uid="{00000000-0005-0000-0000-00006E200000}"/>
    <cellStyle name="Normal 18 2 5 3 3 3" xfId="23382" xr:uid="{00000000-0005-0000-0000-00006B5B0000}"/>
    <cellStyle name="Normal 18 2 5 3 5" xfId="18369" xr:uid="{00000000-0005-0000-0000-0000D6470000}"/>
    <cellStyle name="Normal 18 2 5 4" xfId="4924" xr:uid="{00000000-0005-0000-0000-00004D130000}"/>
    <cellStyle name="Normal 18 2 5 4 2" xfId="14976" xr:uid="{00000000-0005-0000-0000-0000913A0000}"/>
    <cellStyle name="Normal 18 2 5 4 2 3" xfId="30070" xr:uid="{00000000-0005-0000-0000-00008B750000}"/>
    <cellStyle name="Normal 18 2 5 4 3" xfId="9956" xr:uid="{00000000-0005-0000-0000-0000F5260000}"/>
    <cellStyle name="Normal 18 2 5 4 3 3" xfId="25053" xr:uid="{00000000-0005-0000-0000-0000F2610000}"/>
    <cellStyle name="Normal 18 2 5 4 5" xfId="20040" xr:uid="{00000000-0005-0000-0000-00005D4E0000}"/>
    <cellStyle name="Normal 18 2 5 5" xfId="11634" xr:uid="{00000000-0005-0000-0000-0000832D0000}"/>
    <cellStyle name="Normal 18 2 5 5 3" xfId="26728" xr:uid="{00000000-0005-0000-0000-00007D680000}"/>
    <cellStyle name="Normal 18 2 5 6" xfId="6613" xr:uid="{00000000-0005-0000-0000-0000E6190000}"/>
    <cellStyle name="Normal 18 2 5 6 3" xfId="21711" xr:uid="{00000000-0005-0000-0000-0000E4540000}"/>
    <cellStyle name="Normal 18 2 5 8" xfId="16698" xr:uid="{00000000-0005-0000-0000-00004F410000}"/>
    <cellStyle name="Normal 18 2 6" xfId="1959" xr:uid="{00000000-0005-0000-0000-0000B7070000}"/>
    <cellStyle name="Normal 18 2 6 2" xfId="3650" xr:uid="{00000000-0005-0000-0000-0000530E0000}"/>
    <cellStyle name="Normal 18 2 6 2 2" xfId="13723" xr:uid="{00000000-0005-0000-0000-0000AC350000}"/>
    <cellStyle name="Normal 18 2 6 2 2 3" xfId="28817" xr:uid="{00000000-0005-0000-0000-0000A6700000}"/>
    <cellStyle name="Normal 18 2 6 2 3" xfId="8703" xr:uid="{00000000-0005-0000-0000-000010220000}"/>
    <cellStyle name="Normal 18 2 6 2 3 3" xfId="23800" xr:uid="{00000000-0005-0000-0000-00000D5D0000}"/>
    <cellStyle name="Normal 18 2 6 2 5" xfId="18787" xr:uid="{00000000-0005-0000-0000-000078490000}"/>
    <cellStyle name="Normal 18 2 6 3" xfId="5342" xr:uid="{00000000-0005-0000-0000-0000EF140000}"/>
    <cellStyle name="Normal 18 2 6 3 2" xfId="15394" xr:uid="{00000000-0005-0000-0000-0000333C0000}"/>
    <cellStyle name="Normal 18 2 6 3 2 3" xfId="30488" xr:uid="{00000000-0005-0000-0000-00002D770000}"/>
    <cellStyle name="Normal 18 2 6 3 3" xfId="10374" xr:uid="{00000000-0005-0000-0000-000097280000}"/>
    <cellStyle name="Normal 18 2 6 3 3 3" xfId="25471" xr:uid="{00000000-0005-0000-0000-000094630000}"/>
    <cellStyle name="Normal 18 2 6 3 5" xfId="20458" xr:uid="{00000000-0005-0000-0000-0000FF4F0000}"/>
    <cellStyle name="Normal 18 2 6 4" xfId="12052" xr:uid="{00000000-0005-0000-0000-0000252F0000}"/>
    <cellStyle name="Normal 18 2 6 4 3" xfId="27146" xr:uid="{00000000-0005-0000-0000-00001F6A0000}"/>
    <cellStyle name="Normal 18 2 6 5" xfId="7031" xr:uid="{00000000-0005-0000-0000-0000881B0000}"/>
    <cellStyle name="Normal 18 2 6 5 3" xfId="22129" xr:uid="{00000000-0005-0000-0000-000086560000}"/>
    <cellStyle name="Normal 18 2 6 7" xfId="17116" xr:uid="{00000000-0005-0000-0000-0000F1420000}"/>
    <cellStyle name="Normal 18 2 7" xfId="2809" xr:uid="{00000000-0005-0000-0000-00000A0B0000}"/>
    <cellStyle name="Normal 18 2 7 2" xfId="12887" xr:uid="{00000000-0005-0000-0000-000068320000}"/>
    <cellStyle name="Normal 18 2 7 2 3" xfId="27981" xr:uid="{00000000-0005-0000-0000-0000626D0000}"/>
    <cellStyle name="Normal 18 2 7 3" xfId="7867" xr:uid="{00000000-0005-0000-0000-0000CC1E0000}"/>
    <cellStyle name="Normal 18 2 7 3 3" xfId="22964" xr:uid="{00000000-0005-0000-0000-0000C9590000}"/>
    <cellStyle name="Normal 18 2 7 5" xfId="17951" xr:uid="{00000000-0005-0000-0000-000034460000}"/>
    <cellStyle name="Normal 18 2 8" xfId="4503" xr:uid="{00000000-0005-0000-0000-0000A8110000}"/>
    <cellStyle name="Normal 18 2 8 2" xfId="14558" xr:uid="{00000000-0005-0000-0000-0000EF380000}"/>
    <cellStyle name="Normal 18 2 8 2 3" xfId="29652" xr:uid="{00000000-0005-0000-0000-0000E9730000}"/>
    <cellStyle name="Normal 18 2 8 3" xfId="9538" xr:uid="{00000000-0005-0000-0000-000053250000}"/>
    <cellStyle name="Normal 18 2 8 3 3" xfId="24635" xr:uid="{00000000-0005-0000-0000-000050600000}"/>
    <cellStyle name="Normal 18 2 8 5" xfId="19622" xr:uid="{00000000-0005-0000-0000-0000BB4C0000}"/>
    <cellStyle name="Normal 18 2 9" xfId="11214" xr:uid="{00000000-0005-0000-0000-0000DF2B0000}"/>
    <cellStyle name="Normal 18 2 9 3" xfId="26310" xr:uid="{00000000-0005-0000-0000-0000DB660000}"/>
    <cellStyle name="Normal 19" xfId="131" xr:uid="{00000000-0005-0000-0000-000089000000}"/>
    <cellStyle name="Normal 19 2" xfId="827" xr:uid="{00000000-0005-0000-0000-00004A030000}"/>
    <cellStyle name="Normal 19 2 10" xfId="6194" xr:uid="{00000000-0005-0000-0000-000043180000}"/>
    <cellStyle name="Normal 19 2 10 3" xfId="21294" xr:uid="{00000000-0005-0000-0000-000043530000}"/>
    <cellStyle name="Normal 19 2 12" xfId="16279" xr:uid="{00000000-0005-0000-0000-0000AC3F0000}"/>
    <cellStyle name="Normal 19 2 2" xfId="1159" xr:uid="{00000000-0005-0000-0000-000097040000}"/>
    <cellStyle name="Normal 19 2 2 11" xfId="16333" xr:uid="{00000000-0005-0000-0000-0000E23F0000}"/>
    <cellStyle name="Normal 19 2 2 2" xfId="1267" xr:uid="{00000000-0005-0000-0000-000003050000}"/>
    <cellStyle name="Normal 19 2 2 2 10" xfId="16437" xr:uid="{00000000-0005-0000-0000-00004A400000}"/>
    <cellStyle name="Normal 19 2 2 2 2" xfId="1484" xr:uid="{00000000-0005-0000-0000-0000DC050000}"/>
    <cellStyle name="Normal 19 2 2 2 2 2" xfId="1905" xr:uid="{00000000-0005-0000-0000-000081070000}"/>
    <cellStyle name="Normal 19 2 2 2 2 2 2" xfId="2744" xr:uid="{00000000-0005-0000-0000-0000C80A0000}"/>
    <cellStyle name="Normal 19 2 2 2 2 2 2 2" xfId="4433" xr:uid="{00000000-0005-0000-0000-000062110000}"/>
    <cellStyle name="Normal 19 2 2 2 2 2 2 2 2" xfId="14506" xr:uid="{00000000-0005-0000-0000-0000BB380000}"/>
    <cellStyle name="Normal 19 2 2 2 2 2 2 2 2 3" xfId="29600" xr:uid="{00000000-0005-0000-0000-0000B5730000}"/>
    <cellStyle name="Normal 19 2 2 2 2 2 2 2 3" xfId="9486" xr:uid="{00000000-0005-0000-0000-00001F250000}"/>
    <cellStyle name="Normal 19 2 2 2 2 2 2 2 3 3" xfId="24583" xr:uid="{00000000-0005-0000-0000-00001C600000}"/>
    <cellStyle name="Normal 19 2 2 2 2 2 2 2 5" xfId="19570" xr:uid="{00000000-0005-0000-0000-0000874C0000}"/>
    <cellStyle name="Normal 19 2 2 2 2 2 2 3" xfId="6125" xr:uid="{00000000-0005-0000-0000-0000FE170000}"/>
    <cellStyle name="Normal 19 2 2 2 2 2 2 3 2" xfId="16177" xr:uid="{00000000-0005-0000-0000-0000423F0000}"/>
    <cellStyle name="Normal 19 2 2 2 2 2 2 3 2 3" xfId="31271" xr:uid="{00000000-0005-0000-0000-00003C7A0000}"/>
    <cellStyle name="Normal 19 2 2 2 2 2 2 3 3" xfId="11157" xr:uid="{00000000-0005-0000-0000-0000A62B0000}"/>
    <cellStyle name="Normal 19 2 2 2 2 2 2 3 3 3" xfId="26254" xr:uid="{00000000-0005-0000-0000-0000A3660000}"/>
    <cellStyle name="Normal 19 2 2 2 2 2 2 3 5" xfId="21241" xr:uid="{00000000-0005-0000-0000-00000E530000}"/>
    <cellStyle name="Normal 19 2 2 2 2 2 2 4" xfId="12835" xr:uid="{00000000-0005-0000-0000-000034320000}"/>
    <cellStyle name="Normal 19 2 2 2 2 2 2 4 3" xfId="27929" xr:uid="{00000000-0005-0000-0000-00002E6D0000}"/>
    <cellStyle name="Normal 19 2 2 2 2 2 2 5" xfId="7814" xr:uid="{00000000-0005-0000-0000-0000971E0000}"/>
    <cellStyle name="Normal 19 2 2 2 2 2 2 5 3" xfId="22912" xr:uid="{00000000-0005-0000-0000-000095590000}"/>
    <cellStyle name="Normal 19 2 2 2 2 2 2 7" xfId="17899" xr:uid="{00000000-0005-0000-0000-000000460000}"/>
    <cellStyle name="Normal 19 2 2 2 2 2 3" xfId="3596" xr:uid="{00000000-0005-0000-0000-00001D0E0000}"/>
    <cellStyle name="Normal 19 2 2 2 2 2 3 2" xfId="13670" xr:uid="{00000000-0005-0000-0000-000077350000}"/>
    <cellStyle name="Normal 19 2 2 2 2 2 3 2 3" xfId="28764" xr:uid="{00000000-0005-0000-0000-000071700000}"/>
    <cellStyle name="Normal 19 2 2 2 2 2 3 3" xfId="8650" xr:uid="{00000000-0005-0000-0000-0000DB210000}"/>
    <cellStyle name="Normal 19 2 2 2 2 2 3 3 3" xfId="23747" xr:uid="{00000000-0005-0000-0000-0000D85C0000}"/>
    <cellStyle name="Normal 19 2 2 2 2 2 3 5" xfId="18734" xr:uid="{00000000-0005-0000-0000-000043490000}"/>
    <cellStyle name="Normal 19 2 2 2 2 2 4" xfId="5289" xr:uid="{00000000-0005-0000-0000-0000BA140000}"/>
    <cellStyle name="Normal 19 2 2 2 2 2 4 2" xfId="15341" xr:uid="{00000000-0005-0000-0000-0000FE3B0000}"/>
    <cellStyle name="Normal 19 2 2 2 2 2 4 2 3" xfId="30435" xr:uid="{00000000-0005-0000-0000-0000F8760000}"/>
    <cellStyle name="Normal 19 2 2 2 2 2 4 3" xfId="10321" xr:uid="{00000000-0005-0000-0000-000062280000}"/>
    <cellStyle name="Normal 19 2 2 2 2 2 4 3 3" xfId="25418" xr:uid="{00000000-0005-0000-0000-00005F630000}"/>
    <cellStyle name="Normal 19 2 2 2 2 2 4 5" xfId="20405" xr:uid="{00000000-0005-0000-0000-0000CA4F0000}"/>
    <cellStyle name="Normal 19 2 2 2 2 2 5" xfId="11999" xr:uid="{00000000-0005-0000-0000-0000F02E0000}"/>
    <cellStyle name="Normal 19 2 2 2 2 2 5 3" xfId="27093" xr:uid="{00000000-0005-0000-0000-0000EA690000}"/>
    <cellStyle name="Normal 19 2 2 2 2 2 6" xfId="6978" xr:uid="{00000000-0005-0000-0000-0000531B0000}"/>
    <cellStyle name="Normal 19 2 2 2 2 2 6 3" xfId="22076" xr:uid="{00000000-0005-0000-0000-000051560000}"/>
    <cellStyle name="Normal 19 2 2 2 2 2 8" xfId="17063" xr:uid="{00000000-0005-0000-0000-0000BC420000}"/>
    <cellStyle name="Normal 19 2 2 2 2 3" xfId="2326" xr:uid="{00000000-0005-0000-0000-000026090000}"/>
    <cellStyle name="Normal 19 2 2 2 2 3 2" xfId="4015" xr:uid="{00000000-0005-0000-0000-0000C00F0000}"/>
    <cellStyle name="Normal 19 2 2 2 2 3 2 2" xfId="14088" xr:uid="{00000000-0005-0000-0000-000019370000}"/>
    <cellStyle name="Normal 19 2 2 2 2 3 2 2 3" xfId="29182" xr:uid="{00000000-0005-0000-0000-000013720000}"/>
    <cellStyle name="Normal 19 2 2 2 2 3 2 3" xfId="9068" xr:uid="{00000000-0005-0000-0000-00007D230000}"/>
    <cellStyle name="Normal 19 2 2 2 2 3 2 3 3" xfId="24165" xr:uid="{00000000-0005-0000-0000-00007A5E0000}"/>
    <cellStyle name="Normal 19 2 2 2 2 3 2 5" xfId="19152" xr:uid="{00000000-0005-0000-0000-0000E54A0000}"/>
    <cellStyle name="Normal 19 2 2 2 2 3 3" xfId="5707" xr:uid="{00000000-0005-0000-0000-00005C160000}"/>
    <cellStyle name="Normal 19 2 2 2 2 3 3 2" xfId="15759" xr:uid="{00000000-0005-0000-0000-0000A03D0000}"/>
    <cellStyle name="Normal 19 2 2 2 2 3 3 2 3" xfId="30853" xr:uid="{00000000-0005-0000-0000-00009A780000}"/>
    <cellStyle name="Normal 19 2 2 2 2 3 3 3" xfId="10739" xr:uid="{00000000-0005-0000-0000-0000042A0000}"/>
    <cellStyle name="Normal 19 2 2 2 2 3 3 3 3" xfId="25836" xr:uid="{00000000-0005-0000-0000-000001650000}"/>
    <cellStyle name="Normal 19 2 2 2 2 3 3 5" xfId="20823" xr:uid="{00000000-0005-0000-0000-00006C510000}"/>
    <cellStyle name="Normal 19 2 2 2 2 3 4" xfId="12417" xr:uid="{00000000-0005-0000-0000-000092300000}"/>
    <cellStyle name="Normal 19 2 2 2 2 3 4 3" xfId="27511" xr:uid="{00000000-0005-0000-0000-00008C6B0000}"/>
    <cellStyle name="Normal 19 2 2 2 2 3 5" xfId="7396" xr:uid="{00000000-0005-0000-0000-0000F51C0000}"/>
    <cellStyle name="Normal 19 2 2 2 2 3 5 3" xfId="22494" xr:uid="{00000000-0005-0000-0000-0000F3570000}"/>
    <cellStyle name="Normal 19 2 2 2 2 3 7" xfId="17481" xr:uid="{00000000-0005-0000-0000-00005E440000}"/>
    <cellStyle name="Normal 19 2 2 2 2 4" xfId="3178" xr:uid="{00000000-0005-0000-0000-00007B0C0000}"/>
    <cellStyle name="Normal 19 2 2 2 2 4 2" xfId="13252" xr:uid="{00000000-0005-0000-0000-0000D5330000}"/>
    <cellStyle name="Normal 19 2 2 2 2 4 2 3" xfId="28346" xr:uid="{00000000-0005-0000-0000-0000CF6E0000}"/>
    <cellStyle name="Normal 19 2 2 2 2 4 3" xfId="8232" xr:uid="{00000000-0005-0000-0000-000039200000}"/>
    <cellStyle name="Normal 19 2 2 2 2 4 3 3" xfId="23329" xr:uid="{00000000-0005-0000-0000-0000365B0000}"/>
    <cellStyle name="Normal 19 2 2 2 2 4 5" xfId="18316" xr:uid="{00000000-0005-0000-0000-0000A1470000}"/>
    <cellStyle name="Normal 19 2 2 2 2 5" xfId="4871" xr:uid="{00000000-0005-0000-0000-000018130000}"/>
    <cellStyle name="Normal 19 2 2 2 2 5 2" xfId="14923" xr:uid="{00000000-0005-0000-0000-00005C3A0000}"/>
    <cellStyle name="Normal 19 2 2 2 2 5 2 3" xfId="30017" xr:uid="{00000000-0005-0000-0000-000056750000}"/>
    <cellStyle name="Normal 19 2 2 2 2 5 3" xfId="9903" xr:uid="{00000000-0005-0000-0000-0000C0260000}"/>
    <cellStyle name="Normal 19 2 2 2 2 5 3 3" xfId="25000" xr:uid="{00000000-0005-0000-0000-0000BD610000}"/>
    <cellStyle name="Normal 19 2 2 2 2 5 5" xfId="19987" xr:uid="{00000000-0005-0000-0000-0000284E0000}"/>
    <cellStyle name="Normal 19 2 2 2 2 6" xfId="11581" xr:uid="{00000000-0005-0000-0000-00004E2D0000}"/>
    <cellStyle name="Normal 19 2 2 2 2 6 3" xfId="26675" xr:uid="{00000000-0005-0000-0000-000048680000}"/>
    <cellStyle name="Normal 19 2 2 2 2 7" xfId="6560" xr:uid="{00000000-0005-0000-0000-0000B1190000}"/>
    <cellStyle name="Normal 19 2 2 2 2 7 3" xfId="21658" xr:uid="{00000000-0005-0000-0000-0000AF540000}"/>
    <cellStyle name="Normal 19 2 2 2 2 9" xfId="16645" xr:uid="{00000000-0005-0000-0000-00001A410000}"/>
    <cellStyle name="Normal 19 2 2 2 3" xfId="1697" xr:uid="{00000000-0005-0000-0000-0000B1060000}"/>
    <cellStyle name="Normal 19 2 2 2 3 2" xfId="2536" xr:uid="{00000000-0005-0000-0000-0000F8090000}"/>
    <cellStyle name="Normal 19 2 2 2 3 2 2" xfId="4225" xr:uid="{00000000-0005-0000-0000-000092100000}"/>
    <cellStyle name="Normal 19 2 2 2 3 2 2 2" xfId="14298" xr:uid="{00000000-0005-0000-0000-0000EB370000}"/>
    <cellStyle name="Normal 19 2 2 2 3 2 2 2 3" xfId="29392" xr:uid="{00000000-0005-0000-0000-0000E5720000}"/>
    <cellStyle name="Normal 19 2 2 2 3 2 2 3" xfId="9278" xr:uid="{00000000-0005-0000-0000-00004F240000}"/>
    <cellStyle name="Normal 19 2 2 2 3 2 2 3 3" xfId="24375" xr:uid="{00000000-0005-0000-0000-00004C5F0000}"/>
    <cellStyle name="Normal 19 2 2 2 3 2 2 5" xfId="19362" xr:uid="{00000000-0005-0000-0000-0000B74B0000}"/>
    <cellStyle name="Normal 19 2 2 2 3 2 3" xfId="5917" xr:uid="{00000000-0005-0000-0000-00002E170000}"/>
    <cellStyle name="Normal 19 2 2 2 3 2 3 2" xfId="15969" xr:uid="{00000000-0005-0000-0000-0000723E0000}"/>
    <cellStyle name="Normal 19 2 2 2 3 2 3 2 3" xfId="31063" xr:uid="{00000000-0005-0000-0000-00006C790000}"/>
    <cellStyle name="Normal 19 2 2 2 3 2 3 3" xfId="10949" xr:uid="{00000000-0005-0000-0000-0000D62A0000}"/>
    <cellStyle name="Normal 19 2 2 2 3 2 3 3 3" xfId="26046" xr:uid="{00000000-0005-0000-0000-0000D3650000}"/>
    <cellStyle name="Normal 19 2 2 2 3 2 3 5" xfId="21033" xr:uid="{00000000-0005-0000-0000-00003E520000}"/>
    <cellStyle name="Normal 19 2 2 2 3 2 4" xfId="12627" xr:uid="{00000000-0005-0000-0000-000064310000}"/>
    <cellStyle name="Normal 19 2 2 2 3 2 4 3" xfId="27721" xr:uid="{00000000-0005-0000-0000-00005E6C0000}"/>
    <cellStyle name="Normal 19 2 2 2 3 2 5" xfId="7606" xr:uid="{00000000-0005-0000-0000-0000C71D0000}"/>
    <cellStyle name="Normal 19 2 2 2 3 2 5 3" xfId="22704" xr:uid="{00000000-0005-0000-0000-0000C5580000}"/>
    <cellStyle name="Normal 19 2 2 2 3 2 7" xfId="17691" xr:uid="{00000000-0005-0000-0000-000030450000}"/>
    <cellStyle name="Normal 19 2 2 2 3 3" xfId="3388" xr:uid="{00000000-0005-0000-0000-00004D0D0000}"/>
    <cellStyle name="Normal 19 2 2 2 3 3 2" xfId="13462" xr:uid="{00000000-0005-0000-0000-0000A7340000}"/>
    <cellStyle name="Normal 19 2 2 2 3 3 2 3" xfId="28556" xr:uid="{00000000-0005-0000-0000-0000A16F0000}"/>
    <cellStyle name="Normal 19 2 2 2 3 3 3" xfId="8442" xr:uid="{00000000-0005-0000-0000-00000B210000}"/>
    <cellStyle name="Normal 19 2 2 2 3 3 3 3" xfId="23539" xr:uid="{00000000-0005-0000-0000-0000085C0000}"/>
    <cellStyle name="Normal 19 2 2 2 3 3 5" xfId="18526" xr:uid="{00000000-0005-0000-0000-000073480000}"/>
    <cellStyle name="Normal 19 2 2 2 3 4" xfId="5081" xr:uid="{00000000-0005-0000-0000-0000EA130000}"/>
    <cellStyle name="Normal 19 2 2 2 3 4 2" xfId="15133" xr:uid="{00000000-0005-0000-0000-00002E3B0000}"/>
    <cellStyle name="Normal 19 2 2 2 3 4 2 3" xfId="30227" xr:uid="{00000000-0005-0000-0000-000028760000}"/>
    <cellStyle name="Normal 19 2 2 2 3 4 3" xfId="10113" xr:uid="{00000000-0005-0000-0000-000092270000}"/>
    <cellStyle name="Normal 19 2 2 2 3 4 3 3" xfId="25210" xr:uid="{00000000-0005-0000-0000-00008F620000}"/>
    <cellStyle name="Normal 19 2 2 2 3 4 5" xfId="20197" xr:uid="{00000000-0005-0000-0000-0000FA4E0000}"/>
    <cellStyle name="Normal 19 2 2 2 3 5" xfId="11791" xr:uid="{00000000-0005-0000-0000-0000202E0000}"/>
    <cellStyle name="Normal 19 2 2 2 3 5 3" xfId="26885" xr:uid="{00000000-0005-0000-0000-00001A690000}"/>
    <cellStyle name="Normal 19 2 2 2 3 6" xfId="6770" xr:uid="{00000000-0005-0000-0000-0000831A0000}"/>
    <cellStyle name="Normal 19 2 2 2 3 6 3" xfId="21868" xr:uid="{00000000-0005-0000-0000-000081550000}"/>
    <cellStyle name="Normal 19 2 2 2 3 8" xfId="16855" xr:uid="{00000000-0005-0000-0000-0000EC410000}"/>
    <cellStyle name="Normal 19 2 2 2 4" xfId="2118" xr:uid="{00000000-0005-0000-0000-000056080000}"/>
    <cellStyle name="Normal 19 2 2 2 4 2" xfId="3807" xr:uid="{00000000-0005-0000-0000-0000F00E0000}"/>
    <cellStyle name="Normal 19 2 2 2 4 2 2" xfId="13880" xr:uid="{00000000-0005-0000-0000-000049360000}"/>
    <cellStyle name="Normal 19 2 2 2 4 2 2 3" xfId="28974" xr:uid="{00000000-0005-0000-0000-000043710000}"/>
    <cellStyle name="Normal 19 2 2 2 4 2 3" xfId="8860" xr:uid="{00000000-0005-0000-0000-0000AD220000}"/>
    <cellStyle name="Normal 19 2 2 2 4 2 3 3" xfId="23957" xr:uid="{00000000-0005-0000-0000-0000AA5D0000}"/>
    <cellStyle name="Normal 19 2 2 2 4 2 5" xfId="18944" xr:uid="{00000000-0005-0000-0000-0000154A0000}"/>
    <cellStyle name="Normal 19 2 2 2 4 3" xfId="5499" xr:uid="{00000000-0005-0000-0000-00008C150000}"/>
    <cellStyle name="Normal 19 2 2 2 4 3 2" xfId="15551" xr:uid="{00000000-0005-0000-0000-0000D03C0000}"/>
    <cellStyle name="Normal 19 2 2 2 4 3 2 3" xfId="30645" xr:uid="{00000000-0005-0000-0000-0000CA770000}"/>
    <cellStyle name="Normal 19 2 2 2 4 3 3" xfId="10531" xr:uid="{00000000-0005-0000-0000-000034290000}"/>
    <cellStyle name="Normal 19 2 2 2 4 3 3 3" xfId="25628" xr:uid="{00000000-0005-0000-0000-000031640000}"/>
    <cellStyle name="Normal 19 2 2 2 4 3 5" xfId="20615" xr:uid="{00000000-0005-0000-0000-00009C500000}"/>
    <cellStyle name="Normal 19 2 2 2 4 4" xfId="12209" xr:uid="{00000000-0005-0000-0000-0000C22F0000}"/>
    <cellStyle name="Normal 19 2 2 2 4 4 3" xfId="27303" xr:uid="{00000000-0005-0000-0000-0000BC6A0000}"/>
    <cellStyle name="Normal 19 2 2 2 4 5" xfId="7188" xr:uid="{00000000-0005-0000-0000-0000251C0000}"/>
    <cellStyle name="Normal 19 2 2 2 4 5 3" xfId="22286" xr:uid="{00000000-0005-0000-0000-000023570000}"/>
    <cellStyle name="Normal 19 2 2 2 4 7" xfId="17273" xr:uid="{00000000-0005-0000-0000-00008E430000}"/>
    <cellStyle name="Normal 19 2 2 2 5" xfId="2970" xr:uid="{00000000-0005-0000-0000-0000AB0B0000}"/>
    <cellStyle name="Normal 19 2 2 2 5 2" xfId="13044" xr:uid="{00000000-0005-0000-0000-000005330000}"/>
    <cellStyle name="Normal 19 2 2 2 5 2 3" xfId="28138" xr:uid="{00000000-0005-0000-0000-0000FF6D0000}"/>
    <cellStyle name="Normal 19 2 2 2 5 3" xfId="8024" xr:uid="{00000000-0005-0000-0000-0000691F0000}"/>
    <cellStyle name="Normal 19 2 2 2 5 3 3" xfId="23121" xr:uid="{00000000-0005-0000-0000-0000665A0000}"/>
    <cellStyle name="Normal 19 2 2 2 5 5" xfId="18108" xr:uid="{00000000-0005-0000-0000-0000D1460000}"/>
    <cellStyle name="Normal 19 2 2 2 6" xfId="4663" xr:uid="{00000000-0005-0000-0000-000048120000}"/>
    <cellStyle name="Normal 19 2 2 2 6 2" xfId="14715" xr:uid="{00000000-0005-0000-0000-00008C390000}"/>
    <cellStyle name="Normal 19 2 2 2 6 2 3" xfId="29809" xr:uid="{00000000-0005-0000-0000-000086740000}"/>
    <cellStyle name="Normal 19 2 2 2 6 3" xfId="9695" xr:uid="{00000000-0005-0000-0000-0000F0250000}"/>
    <cellStyle name="Normal 19 2 2 2 6 3 3" xfId="24792" xr:uid="{00000000-0005-0000-0000-0000ED600000}"/>
    <cellStyle name="Normal 19 2 2 2 6 5" xfId="19779" xr:uid="{00000000-0005-0000-0000-0000584D0000}"/>
    <cellStyle name="Normal 19 2 2 2 7" xfId="11373" xr:uid="{00000000-0005-0000-0000-00007E2C0000}"/>
    <cellStyle name="Normal 19 2 2 2 7 3" xfId="26467" xr:uid="{00000000-0005-0000-0000-000078670000}"/>
    <cellStyle name="Normal 19 2 2 2 8" xfId="6352" xr:uid="{00000000-0005-0000-0000-0000E1180000}"/>
    <cellStyle name="Normal 19 2 2 2 8 3" xfId="21450" xr:uid="{00000000-0005-0000-0000-0000DF530000}"/>
    <cellStyle name="Normal 19 2 2 3" xfId="1380" xr:uid="{00000000-0005-0000-0000-000074050000}"/>
    <cellStyle name="Normal 19 2 2 3 2" xfId="1801" xr:uid="{00000000-0005-0000-0000-000019070000}"/>
    <cellStyle name="Normal 19 2 2 3 2 2" xfId="2640" xr:uid="{00000000-0005-0000-0000-0000600A0000}"/>
    <cellStyle name="Normal 19 2 2 3 2 2 2" xfId="4329" xr:uid="{00000000-0005-0000-0000-0000FA100000}"/>
    <cellStyle name="Normal 19 2 2 3 2 2 2 2" xfId="14402" xr:uid="{00000000-0005-0000-0000-000053380000}"/>
    <cellStyle name="Normal 19 2 2 3 2 2 2 2 3" xfId="29496" xr:uid="{00000000-0005-0000-0000-00004D730000}"/>
    <cellStyle name="Normal 19 2 2 3 2 2 2 3" xfId="9382" xr:uid="{00000000-0005-0000-0000-0000B7240000}"/>
    <cellStyle name="Normal 19 2 2 3 2 2 2 3 3" xfId="24479" xr:uid="{00000000-0005-0000-0000-0000B45F0000}"/>
    <cellStyle name="Normal 19 2 2 3 2 2 2 5" xfId="19466" xr:uid="{00000000-0005-0000-0000-00001F4C0000}"/>
    <cellStyle name="Normal 19 2 2 3 2 2 3" xfId="6021" xr:uid="{00000000-0005-0000-0000-000096170000}"/>
    <cellStyle name="Normal 19 2 2 3 2 2 3 2" xfId="16073" xr:uid="{00000000-0005-0000-0000-0000DA3E0000}"/>
    <cellStyle name="Normal 19 2 2 3 2 2 3 2 3" xfId="31167" xr:uid="{00000000-0005-0000-0000-0000D4790000}"/>
    <cellStyle name="Normal 19 2 2 3 2 2 3 3" xfId="11053" xr:uid="{00000000-0005-0000-0000-00003E2B0000}"/>
    <cellStyle name="Normal 19 2 2 3 2 2 3 3 3" xfId="26150" xr:uid="{00000000-0005-0000-0000-00003B660000}"/>
    <cellStyle name="Normal 19 2 2 3 2 2 3 5" xfId="21137" xr:uid="{00000000-0005-0000-0000-0000A6520000}"/>
    <cellStyle name="Normal 19 2 2 3 2 2 4" xfId="12731" xr:uid="{00000000-0005-0000-0000-0000CC310000}"/>
    <cellStyle name="Normal 19 2 2 3 2 2 4 3" xfId="27825" xr:uid="{00000000-0005-0000-0000-0000C66C0000}"/>
    <cellStyle name="Normal 19 2 2 3 2 2 5" xfId="7710" xr:uid="{00000000-0005-0000-0000-00002F1E0000}"/>
    <cellStyle name="Normal 19 2 2 3 2 2 5 3" xfId="22808" xr:uid="{00000000-0005-0000-0000-00002D590000}"/>
    <cellStyle name="Normal 19 2 2 3 2 2 7" xfId="17795" xr:uid="{00000000-0005-0000-0000-000098450000}"/>
    <cellStyle name="Normal 19 2 2 3 2 3" xfId="3492" xr:uid="{00000000-0005-0000-0000-0000B50D0000}"/>
    <cellStyle name="Normal 19 2 2 3 2 3 2" xfId="13566" xr:uid="{00000000-0005-0000-0000-00000F350000}"/>
    <cellStyle name="Normal 19 2 2 3 2 3 2 3" xfId="28660" xr:uid="{00000000-0005-0000-0000-000009700000}"/>
    <cellStyle name="Normal 19 2 2 3 2 3 3" xfId="8546" xr:uid="{00000000-0005-0000-0000-000073210000}"/>
    <cellStyle name="Normal 19 2 2 3 2 3 3 3" xfId="23643" xr:uid="{00000000-0005-0000-0000-0000705C0000}"/>
    <cellStyle name="Normal 19 2 2 3 2 3 5" xfId="18630" xr:uid="{00000000-0005-0000-0000-0000DB480000}"/>
    <cellStyle name="Normal 19 2 2 3 2 4" xfId="5185" xr:uid="{00000000-0005-0000-0000-000052140000}"/>
    <cellStyle name="Normal 19 2 2 3 2 4 2" xfId="15237" xr:uid="{00000000-0005-0000-0000-0000963B0000}"/>
    <cellStyle name="Normal 19 2 2 3 2 4 2 3" xfId="30331" xr:uid="{00000000-0005-0000-0000-000090760000}"/>
    <cellStyle name="Normal 19 2 2 3 2 4 3" xfId="10217" xr:uid="{00000000-0005-0000-0000-0000FA270000}"/>
    <cellStyle name="Normal 19 2 2 3 2 4 3 3" xfId="25314" xr:uid="{00000000-0005-0000-0000-0000F7620000}"/>
    <cellStyle name="Normal 19 2 2 3 2 4 5" xfId="20301" xr:uid="{00000000-0005-0000-0000-0000624F0000}"/>
    <cellStyle name="Normal 19 2 2 3 2 5" xfId="11895" xr:uid="{00000000-0005-0000-0000-0000882E0000}"/>
    <cellStyle name="Normal 19 2 2 3 2 5 3" xfId="26989" xr:uid="{00000000-0005-0000-0000-000082690000}"/>
    <cellStyle name="Normal 19 2 2 3 2 6" xfId="6874" xr:uid="{00000000-0005-0000-0000-0000EB1A0000}"/>
    <cellStyle name="Normal 19 2 2 3 2 6 3" xfId="21972" xr:uid="{00000000-0005-0000-0000-0000E9550000}"/>
    <cellStyle name="Normal 19 2 2 3 2 8" xfId="16959" xr:uid="{00000000-0005-0000-0000-000054420000}"/>
    <cellStyle name="Normal 19 2 2 3 3" xfId="2222" xr:uid="{00000000-0005-0000-0000-0000BE080000}"/>
    <cellStyle name="Normal 19 2 2 3 3 2" xfId="3911" xr:uid="{00000000-0005-0000-0000-0000580F0000}"/>
    <cellStyle name="Normal 19 2 2 3 3 2 2" xfId="13984" xr:uid="{00000000-0005-0000-0000-0000B1360000}"/>
    <cellStyle name="Normal 19 2 2 3 3 2 2 3" xfId="29078" xr:uid="{00000000-0005-0000-0000-0000AB710000}"/>
    <cellStyle name="Normal 19 2 2 3 3 2 3" xfId="8964" xr:uid="{00000000-0005-0000-0000-000015230000}"/>
    <cellStyle name="Normal 19 2 2 3 3 2 3 3" xfId="24061" xr:uid="{00000000-0005-0000-0000-0000125E0000}"/>
    <cellStyle name="Normal 19 2 2 3 3 2 5" xfId="19048" xr:uid="{00000000-0005-0000-0000-00007D4A0000}"/>
    <cellStyle name="Normal 19 2 2 3 3 3" xfId="5603" xr:uid="{00000000-0005-0000-0000-0000F4150000}"/>
    <cellStyle name="Normal 19 2 2 3 3 3 2" xfId="15655" xr:uid="{00000000-0005-0000-0000-0000383D0000}"/>
    <cellStyle name="Normal 19 2 2 3 3 3 2 3" xfId="30749" xr:uid="{00000000-0005-0000-0000-000032780000}"/>
    <cellStyle name="Normal 19 2 2 3 3 3 3" xfId="10635" xr:uid="{00000000-0005-0000-0000-00009C290000}"/>
    <cellStyle name="Normal 19 2 2 3 3 3 3 3" xfId="25732" xr:uid="{00000000-0005-0000-0000-000099640000}"/>
    <cellStyle name="Normal 19 2 2 3 3 3 5" xfId="20719" xr:uid="{00000000-0005-0000-0000-000004510000}"/>
    <cellStyle name="Normal 19 2 2 3 3 4" xfId="12313" xr:uid="{00000000-0005-0000-0000-00002A300000}"/>
    <cellStyle name="Normal 19 2 2 3 3 4 3" xfId="27407" xr:uid="{00000000-0005-0000-0000-0000246B0000}"/>
    <cellStyle name="Normal 19 2 2 3 3 5" xfId="7292" xr:uid="{00000000-0005-0000-0000-00008D1C0000}"/>
    <cellStyle name="Normal 19 2 2 3 3 5 3" xfId="22390" xr:uid="{00000000-0005-0000-0000-00008B570000}"/>
    <cellStyle name="Normal 19 2 2 3 3 7" xfId="17377" xr:uid="{00000000-0005-0000-0000-0000F6430000}"/>
    <cellStyle name="Normal 19 2 2 3 4" xfId="3074" xr:uid="{00000000-0005-0000-0000-0000130C0000}"/>
    <cellStyle name="Normal 19 2 2 3 4 2" xfId="13148" xr:uid="{00000000-0005-0000-0000-00006D330000}"/>
    <cellStyle name="Normal 19 2 2 3 4 2 3" xfId="28242" xr:uid="{00000000-0005-0000-0000-0000676E0000}"/>
    <cellStyle name="Normal 19 2 2 3 4 3" xfId="8128" xr:uid="{00000000-0005-0000-0000-0000D11F0000}"/>
    <cellStyle name="Normal 19 2 2 3 4 3 3" xfId="23225" xr:uid="{00000000-0005-0000-0000-0000CE5A0000}"/>
    <cellStyle name="Normal 19 2 2 3 4 5" xfId="18212" xr:uid="{00000000-0005-0000-0000-000039470000}"/>
    <cellStyle name="Normal 19 2 2 3 5" xfId="4767" xr:uid="{00000000-0005-0000-0000-0000B0120000}"/>
    <cellStyle name="Normal 19 2 2 3 5 2" xfId="14819" xr:uid="{00000000-0005-0000-0000-0000F4390000}"/>
    <cellStyle name="Normal 19 2 2 3 5 2 3" xfId="29913" xr:uid="{00000000-0005-0000-0000-0000EE740000}"/>
    <cellStyle name="Normal 19 2 2 3 5 3" xfId="9799" xr:uid="{00000000-0005-0000-0000-000058260000}"/>
    <cellStyle name="Normal 19 2 2 3 5 3 3" xfId="24896" xr:uid="{00000000-0005-0000-0000-000055610000}"/>
    <cellStyle name="Normal 19 2 2 3 5 5" xfId="19883" xr:uid="{00000000-0005-0000-0000-0000C04D0000}"/>
    <cellStyle name="Normal 19 2 2 3 6" xfId="11477" xr:uid="{00000000-0005-0000-0000-0000E62C0000}"/>
    <cellStyle name="Normal 19 2 2 3 6 3" xfId="26571" xr:uid="{00000000-0005-0000-0000-0000E0670000}"/>
    <cellStyle name="Normal 19 2 2 3 7" xfId="6456" xr:uid="{00000000-0005-0000-0000-000049190000}"/>
    <cellStyle name="Normal 19 2 2 3 7 3" xfId="21554" xr:uid="{00000000-0005-0000-0000-000047540000}"/>
    <cellStyle name="Normal 19 2 2 3 9" xfId="16541" xr:uid="{00000000-0005-0000-0000-0000B2400000}"/>
    <cellStyle name="Normal 19 2 2 4" xfId="1593" xr:uid="{00000000-0005-0000-0000-000049060000}"/>
    <cellStyle name="Normal 19 2 2 4 2" xfId="2432" xr:uid="{00000000-0005-0000-0000-000090090000}"/>
    <cellStyle name="Normal 19 2 2 4 2 2" xfId="4121" xr:uid="{00000000-0005-0000-0000-00002A100000}"/>
    <cellStyle name="Normal 19 2 2 4 2 2 2" xfId="14194" xr:uid="{00000000-0005-0000-0000-000083370000}"/>
    <cellStyle name="Normal 19 2 2 4 2 2 2 3" xfId="29288" xr:uid="{00000000-0005-0000-0000-00007D720000}"/>
    <cellStyle name="Normal 19 2 2 4 2 2 3" xfId="9174" xr:uid="{00000000-0005-0000-0000-0000E7230000}"/>
    <cellStyle name="Normal 19 2 2 4 2 2 3 3" xfId="24271" xr:uid="{00000000-0005-0000-0000-0000E45E0000}"/>
    <cellStyle name="Normal 19 2 2 4 2 2 5" xfId="19258" xr:uid="{00000000-0005-0000-0000-00004F4B0000}"/>
    <cellStyle name="Normal 19 2 2 4 2 3" xfId="5813" xr:uid="{00000000-0005-0000-0000-0000C6160000}"/>
    <cellStyle name="Normal 19 2 2 4 2 3 2" xfId="15865" xr:uid="{00000000-0005-0000-0000-00000A3E0000}"/>
    <cellStyle name="Normal 19 2 2 4 2 3 2 3" xfId="30959" xr:uid="{00000000-0005-0000-0000-000004790000}"/>
    <cellStyle name="Normal 19 2 2 4 2 3 3" xfId="10845" xr:uid="{00000000-0005-0000-0000-00006E2A0000}"/>
    <cellStyle name="Normal 19 2 2 4 2 3 3 3" xfId="25942" xr:uid="{00000000-0005-0000-0000-00006B650000}"/>
    <cellStyle name="Normal 19 2 2 4 2 3 5" xfId="20929" xr:uid="{00000000-0005-0000-0000-0000D6510000}"/>
    <cellStyle name="Normal 19 2 2 4 2 4" xfId="12523" xr:uid="{00000000-0005-0000-0000-0000FC300000}"/>
    <cellStyle name="Normal 19 2 2 4 2 4 3" xfId="27617" xr:uid="{00000000-0005-0000-0000-0000F66B0000}"/>
    <cellStyle name="Normal 19 2 2 4 2 5" xfId="7502" xr:uid="{00000000-0005-0000-0000-00005F1D0000}"/>
    <cellStyle name="Normal 19 2 2 4 2 5 3" xfId="22600" xr:uid="{00000000-0005-0000-0000-00005D580000}"/>
    <cellStyle name="Normal 19 2 2 4 2 7" xfId="17587" xr:uid="{00000000-0005-0000-0000-0000C8440000}"/>
    <cellStyle name="Normal 19 2 2 4 3" xfId="3284" xr:uid="{00000000-0005-0000-0000-0000E50C0000}"/>
    <cellStyle name="Normal 19 2 2 4 3 2" xfId="13358" xr:uid="{00000000-0005-0000-0000-00003F340000}"/>
    <cellStyle name="Normal 19 2 2 4 3 2 3" xfId="28452" xr:uid="{00000000-0005-0000-0000-0000396F0000}"/>
    <cellStyle name="Normal 19 2 2 4 3 3" xfId="8338" xr:uid="{00000000-0005-0000-0000-0000A3200000}"/>
    <cellStyle name="Normal 19 2 2 4 3 3 3" xfId="23435" xr:uid="{00000000-0005-0000-0000-0000A05B0000}"/>
    <cellStyle name="Normal 19 2 2 4 3 5" xfId="18422" xr:uid="{00000000-0005-0000-0000-00000B480000}"/>
    <cellStyle name="Normal 19 2 2 4 4" xfId="4977" xr:uid="{00000000-0005-0000-0000-000082130000}"/>
    <cellStyle name="Normal 19 2 2 4 4 2" xfId="15029" xr:uid="{00000000-0005-0000-0000-0000C63A0000}"/>
    <cellStyle name="Normal 19 2 2 4 4 2 3" xfId="30123" xr:uid="{00000000-0005-0000-0000-0000C0750000}"/>
    <cellStyle name="Normal 19 2 2 4 4 3" xfId="10009" xr:uid="{00000000-0005-0000-0000-00002A270000}"/>
    <cellStyle name="Normal 19 2 2 4 4 3 3" xfId="25106" xr:uid="{00000000-0005-0000-0000-000027620000}"/>
    <cellStyle name="Normal 19 2 2 4 4 5" xfId="20093" xr:uid="{00000000-0005-0000-0000-0000924E0000}"/>
    <cellStyle name="Normal 19 2 2 4 5" xfId="11687" xr:uid="{00000000-0005-0000-0000-0000B82D0000}"/>
    <cellStyle name="Normal 19 2 2 4 5 3" xfId="26781" xr:uid="{00000000-0005-0000-0000-0000B2680000}"/>
    <cellStyle name="Normal 19 2 2 4 6" xfId="6666" xr:uid="{00000000-0005-0000-0000-00001B1A0000}"/>
    <cellStyle name="Normal 19 2 2 4 6 3" xfId="21764" xr:uid="{00000000-0005-0000-0000-000019550000}"/>
    <cellStyle name="Normal 19 2 2 4 8" xfId="16751" xr:uid="{00000000-0005-0000-0000-000084410000}"/>
    <cellStyle name="Normal 19 2 2 5" xfId="2014" xr:uid="{00000000-0005-0000-0000-0000EE070000}"/>
    <cellStyle name="Normal 19 2 2 5 2" xfId="3703" xr:uid="{00000000-0005-0000-0000-0000880E0000}"/>
    <cellStyle name="Normal 19 2 2 5 2 2" xfId="13776" xr:uid="{00000000-0005-0000-0000-0000E1350000}"/>
    <cellStyle name="Normal 19 2 2 5 2 2 3" xfId="28870" xr:uid="{00000000-0005-0000-0000-0000DB700000}"/>
    <cellStyle name="Normal 19 2 2 5 2 3" xfId="8756" xr:uid="{00000000-0005-0000-0000-000045220000}"/>
    <cellStyle name="Normal 19 2 2 5 2 3 3" xfId="23853" xr:uid="{00000000-0005-0000-0000-0000425D0000}"/>
    <cellStyle name="Normal 19 2 2 5 2 5" xfId="18840" xr:uid="{00000000-0005-0000-0000-0000AD490000}"/>
    <cellStyle name="Normal 19 2 2 5 3" xfId="5395" xr:uid="{00000000-0005-0000-0000-000024150000}"/>
    <cellStyle name="Normal 19 2 2 5 3 2" xfId="15447" xr:uid="{00000000-0005-0000-0000-0000683C0000}"/>
    <cellStyle name="Normal 19 2 2 5 3 2 3" xfId="30541" xr:uid="{00000000-0005-0000-0000-000062770000}"/>
    <cellStyle name="Normal 19 2 2 5 3 3" xfId="10427" xr:uid="{00000000-0005-0000-0000-0000CC280000}"/>
    <cellStyle name="Normal 19 2 2 5 3 3 3" xfId="25524" xr:uid="{00000000-0005-0000-0000-0000C9630000}"/>
    <cellStyle name="Normal 19 2 2 5 3 5" xfId="20511" xr:uid="{00000000-0005-0000-0000-000034500000}"/>
    <cellStyle name="Normal 19 2 2 5 4" xfId="12105" xr:uid="{00000000-0005-0000-0000-00005A2F0000}"/>
    <cellStyle name="Normal 19 2 2 5 4 3" xfId="27199" xr:uid="{00000000-0005-0000-0000-0000546A0000}"/>
    <cellStyle name="Normal 19 2 2 5 5" xfId="7084" xr:uid="{00000000-0005-0000-0000-0000BD1B0000}"/>
    <cellStyle name="Normal 19 2 2 5 5 3" xfId="22182" xr:uid="{00000000-0005-0000-0000-0000BB560000}"/>
    <cellStyle name="Normal 19 2 2 5 7" xfId="17169" xr:uid="{00000000-0005-0000-0000-000026430000}"/>
    <cellStyle name="Normal 19 2 2 6" xfId="2866" xr:uid="{00000000-0005-0000-0000-0000430B0000}"/>
    <cellStyle name="Normal 19 2 2 6 2" xfId="12940" xr:uid="{00000000-0005-0000-0000-00009D320000}"/>
    <cellStyle name="Normal 19 2 2 6 2 3" xfId="28034" xr:uid="{00000000-0005-0000-0000-0000976D0000}"/>
    <cellStyle name="Normal 19 2 2 6 3" xfId="7920" xr:uid="{00000000-0005-0000-0000-0000011F0000}"/>
    <cellStyle name="Normal 19 2 2 6 3 3" xfId="23017" xr:uid="{00000000-0005-0000-0000-0000FE590000}"/>
    <cellStyle name="Normal 19 2 2 6 5" xfId="18004" xr:uid="{00000000-0005-0000-0000-000069460000}"/>
    <cellStyle name="Normal 19 2 2 7" xfId="4559" xr:uid="{00000000-0005-0000-0000-0000E0110000}"/>
    <cellStyle name="Normal 19 2 2 7 2" xfId="14611" xr:uid="{00000000-0005-0000-0000-000024390000}"/>
    <cellStyle name="Normal 19 2 2 7 2 3" xfId="29705" xr:uid="{00000000-0005-0000-0000-00001E740000}"/>
    <cellStyle name="Normal 19 2 2 7 3" xfId="9591" xr:uid="{00000000-0005-0000-0000-000088250000}"/>
    <cellStyle name="Normal 19 2 2 7 3 3" xfId="24688" xr:uid="{00000000-0005-0000-0000-000085600000}"/>
    <cellStyle name="Normal 19 2 2 7 5" xfId="19675" xr:uid="{00000000-0005-0000-0000-0000F04C0000}"/>
    <cellStyle name="Normal 19 2 2 8" xfId="11269" xr:uid="{00000000-0005-0000-0000-0000162C0000}"/>
    <cellStyle name="Normal 19 2 2 8 3" xfId="26363" xr:uid="{00000000-0005-0000-0000-000010670000}"/>
    <cellStyle name="Normal 19 2 2 9" xfId="6248" xr:uid="{00000000-0005-0000-0000-000079180000}"/>
    <cellStyle name="Normal 19 2 2 9 3" xfId="21346" xr:uid="{00000000-0005-0000-0000-000077530000}"/>
    <cellStyle name="Normal 19 2 3" xfId="1213" xr:uid="{00000000-0005-0000-0000-0000CD040000}"/>
    <cellStyle name="Normal 19 2 3 10" xfId="16385" xr:uid="{00000000-0005-0000-0000-000016400000}"/>
    <cellStyle name="Normal 19 2 3 2" xfId="1432" xr:uid="{00000000-0005-0000-0000-0000A8050000}"/>
    <cellStyle name="Normal 19 2 3 2 2" xfId="1853" xr:uid="{00000000-0005-0000-0000-00004D070000}"/>
    <cellStyle name="Normal 19 2 3 2 2 2" xfId="2692" xr:uid="{00000000-0005-0000-0000-0000940A0000}"/>
    <cellStyle name="Normal 19 2 3 2 2 2 2" xfId="4381" xr:uid="{00000000-0005-0000-0000-00002E110000}"/>
    <cellStyle name="Normal 19 2 3 2 2 2 2 2" xfId="14454" xr:uid="{00000000-0005-0000-0000-000087380000}"/>
    <cellStyle name="Normal 19 2 3 2 2 2 2 2 3" xfId="29548" xr:uid="{00000000-0005-0000-0000-000081730000}"/>
    <cellStyle name="Normal 19 2 3 2 2 2 2 3" xfId="9434" xr:uid="{00000000-0005-0000-0000-0000EB240000}"/>
    <cellStyle name="Normal 19 2 3 2 2 2 2 3 3" xfId="24531" xr:uid="{00000000-0005-0000-0000-0000E85F0000}"/>
    <cellStyle name="Normal 19 2 3 2 2 2 2 5" xfId="19518" xr:uid="{00000000-0005-0000-0000-0000534C0000}"/>
    <cellStyle name="Normal 19 2 3 2 2 2 3" xfId="6073" xr:uid="{00000000-0005-0000-0000-0000CA170000}"/>
    <cellStyle name="Normal 19 2 3 2 2 2 3 2" xfId="16125" xr:uid="{00000000-0005-0000-0000-00000E3F0000}"/>
    <cellStyle name="Normal 19 2 3 2 2 2 3 2 3" xfId="31219" xr:uid="{00000000-0005-0000-0000-0000087A0000}"/>
    <cellStyle name="Normal 19 2 3 2 2 2 3 3" xfId="11105" xr:uid="{00000000-0005-0000-0000-0000722B0000}"/>
    <cellStyle name="Normal 19 2 3 2 2 2 3 3 3" xfId="26202" xr:uid="{00000000-0005-0000-0000-00006F660000}"/>
    <cellStyle name="Normal 19 2 3 2 2 2 3 5" xfId="21189" xr:uid="{00000000-0005-0000-0000-0000DA520000}"/>
    <cellStyle name="Normal 19 2 3 2 2 2 4" xfId="12783" xr:uid="{00000000-0005-0000-0000-000000320000}"/>
    <cellStyle name="Normal 19 2 3 2 2 2 4 3" xfId="27877" xr:uid="{00000000-0005-0000-0000-0000FA6C0000}"/>
    <cellStyle name="Normal 19 2 3 2 2 2 5" xfId="7762" xr:uid="{00000000-0005-0000-0000-0000631E0000}"/>
    <cellStyle name="Normal 19 2 3 2 2 2 5 3" xfId="22860" xr:uid="{00000000-0005-0000-0000-000061590000}"/>
    <cellStyle name="Normal 19 2 3 2 2 2 7" xfId="17847" xr:uid="{00000000-0005-0000-0000-0000CC450000}"/>
    <cellStyle name="Normal 19 2 3 2 2 3" xfId="3544" xr:uid="{00000000-0005-0000-0000-0000E90D0000}"/>
    <cellStyle name="Normal 19 2 3 2 2 3 2" xfId="13618" xr:uid="{00000000-0005-0000-0000-000043350000}"/>
    <cellStyle name="Normal 19 2 3 2 2 3 2 3" xfId="28712" xr:uid="{00000000-0005-0000-0000-00003D700000}"/>
    <cellStyle name="Normal 19 2 3 2 2 3 3" xfId="8598" xr:uid="{00000000-0005-0000-0000-0000A7210000}"/>
    <cellStyle name="Normal 19 2 3 2 2 3 3 3" xfId="23695" xr:uid="{00000000-0005-0000-0000-0000A45C0000}"/>
    <cellStyle name="Normal 19 2 3 2 2 3 5" xfId="18682" xr:uid="{00000000-0005-0000-0000-00000F490000}"/>
    <cellStyle name="Normal 19 2 3 2 2 4" xfId="5237" xr:uid="{00000000-0005-0000-0000-000086140000}"/>
    <cellStyle name="Normal 19 2 3 2 2 4 2" xfId="15289" xr:uid="{00000000-0005-0000-0000-0000CA3B0000}"/>
    <cellStyle name="Normal 19 2 3 2 2 4 2 3" xfId="30383" xr:uid="{00000000-0005-0000-0000-0000C4760000}"/>
    <cellStyle name="Normal 19 2 3 2 2 4 3" xfId="10269" xr:uid="{00000000-0005-0000-0000-00002E280000}"/>
    <cellStyle name="Normal 19 2 3 2 2 4 3 3" xfId="25366" xr:uid="{00000000-0005-0000-0000-00002B630000}"/>
    <cellStyle name="Normal 19 2 3 2 2 4 5" xfId="20353" xr:uid="{00000000-0005-0000-0000-0000964F0000}"/>
    <cellStyle name="Normal 19 2 3 2 2 5" xfId="11947" xr:uid="{00000000-0005-0000-0000-0000BC2E0000}"/>
    <cellStyle name="Normal 19 2 3 2 2 5 3" xfId="27041" xr:uid="{00000000-0005-0000-0000-0000B6690000}"/>
    <cellStyle name="Normal 19 2 3 2 2 6" xfId="6926" xr:uid="{00000000-0005-0000-0000-00001F1B0000}"/>
    <cellStyle name="Normal 19 2 3 2 2 6 3" xfId="22024" xr:uid="{00000000-0005-0000-0000-00001D560000}"/>
    <cellStyle name="Normal 19 2 3 2 2 8" xfId="17011" xr:uid="{00000000-0005-0000-0000-000088420000}"/>
    <cellStyle name="Normal 19 2 3 2 3" xfId="2274" xr:uid="{00000000-0005-0000-0000-0000F2080000}"/>
    <cellStyle name="Normal 19 2 3 2 3 2" xfId="3963" xr:uid="{00000000-0005-0000-0000-00008C0F0000}"/>
    <cellStyle name="Normal 19 2 3 2 3 2 2" xfId="14036" xr:uid="{00000000-0005-0000-0000-0000E5360000}"/>
    <cellStyle name="Normal 19 2 3 2 3 2 2 3" xfId="29130" xr:uid="{00000000-0005-0000-0000-0000DF710000}"/>
    <cellStyle name="Normal 19 2 3 2 3 2 3" xfId="9016" xr:uid="{00000000-0005-0000-0000-000049230000}"/>
    <cellStyle name="Normal 19 2 3 2 3 2 3 3" xfId="24113" xr:uid="{00000000-0005-0000-0000-0000465E0000}"/>
    <cellStyle name="Normal 19 2 3 2 3 2 5" xfId="19100" xr:uid="{00000000-0005-0000-0000-0000B14A0000}"/>
    <cellStyle name="Normal 19 2 3 2 3 3" xfId="5655" xr:uid="{00000000-0005-0000-0000-000028160000}"/>
    <cellStyle name="Normal 19 2 3 2 3 3 2" xfId="15707" xr:uid="{00000000-0005-0000-0000-00006C3D0000}"/>
    <cellStyle name="Normal 19 2 3 2 3 3 2 3" xfId="30801" xr:uid="{00000000-0005-0000-0000-000066780000}"/>
    <cellStyle name="Normal 19 2 3 2 3 3 3" xfId="10687" xr:uid="{00000000-0005-0000-0000-0000D0290000}"/>
    <cellStyle name="Normal 19 2 3 2 3 3 3 3" xfId="25784" xr:uid="{00000000-0005-0000-0000-0000CD640000}"/>
    <cellStyle name="Normal 19 2 3 2 3 3 5" xfId="20771" xr:uid="{00000000-0005-0000-0000-000038510000}"/>
    <cellStyle name="Normal 19 2 3 2 3 4" xfId="12365" xr:uid="{00000000-0005-0000-0000-00005E300000}"/>
    <cellStyle name="Normal 19 2 3 2 3 4 3" xfId="27459" xr:uid="{00000000-0005-0000-0000-0000586B0000}"/>
    <cellStyle name="Normal 19 2 3 2 3 5" xfId="7344" xr:uid="{00000000-0005-0000-0000-0000C11C0000}"/>
    <cellStyle name="Normal 19 2 3 2 3 5 3" xfId="22442" xr:uid="{00000000-0005-0000-0000-0000BF570000}"/>
    <cellStyle name="Normal 19 2 3 2 3 7" xfId="17429" xr:uid="{00000000-0005-0000-0000-00002A440000}"/>
    <cellStyle name="Normal 19 2 3 2 4" xfId="3126" xr:uid="{00000000-0005-0000-0000-0000470C0000}"/>
    <cellStyle name="Normal 19 2 3 2 4 2" xfId="13200" xr:uid="{00000000-0005-0000-0000-0000A1330000}"/>
    <cellStyle name="Normal 19 2 3 2 4 2 3" xfId="28294" xr:uid="{00000000-0005-0000-0000-00009B6E0000}"/>
    <cellStyle name="Normal 19 2 3 2 4 3" xfId="8180" xr:uid="{00000000-0005-0000-0000-000005200000}"/>
    <cellStyle name="Normal 19 2 3 2 4 3 3" xfId="23277" xr:uid="{00000000-0005-0000-0000-0000025B0000}"/>
    <cellStyle name="Normal 19 2 3 2 4 5" xfId="18264" xr:uid="{00000000-0005-0000-0000-00006D470000}"/>
    <cellStyle name="Normal 19 2 3 2 5" xfId="4819" xr:uid="{00000000-0005-0000-0000-0000E4120000}"/>
    <cellStyle name="Normal 19 2 3 2 5 2" xfId="14871" xr:uid="{00000000-0005-0000-0000-0000283A0000}"/>
    <cellStyle name="Normal 19 2 3 2 5 2 3" xfId="29965" xr:uid="{00000000-0005-0000-0000-000022750000}"/>
    <cellStyle name="Normal 19 2 3 2 5 3" xfId="9851" xr:uid="{00000000-0005-0000-0000-00008C260000}"/>
    <cellStyle name="Normal 19 2 3 2 5 3 3" xfId="24948" xr:uid="{00000000-0005-0000-0000-000089610000}"/>
    <cellStyle name="Normal 19 2 3 2 5 5" xfId="19935" xr:uid="{00000000-0005-0000-0000-0000F44D0000}"/>
    <cellStyle name="Normal 19 2 3 2 6" xfId="11529" xr:uid="{00000000-0005-0000-0000-00001A2D0000}"/>
    <cellStyle name="Normal 19 2 3 2 6 3" xfId="26623" xr:uid="{00000000-0005-0000-0000-000014680000}"/>
    <cellStyle name="Normal 19 2 3 2 7" xfId="6508" xr:uid="{00000000-0005-0000-0000-00007D190000}"/>
    <cellStyle name="Normal 19 2 3 2 7 3" xfId="21606" xr:uid="{00000000-0005-0000-0000-00007B540000}"/>
    <cellStyle name="Normal 19 2 3 2 9" xfId="16593" xr:uid="{00000000-0005-0000-0000-0000E6400000}"/>
    <cellStyle name="Normal 19 2 3 3" xfId="1645" xr:uid="{00000000-0005-0000-0000-00007D060000}"/>
    <cellStyle name="Normal 19 2 3 3 2" xfId="2484" xr:uid="{00000000-0005-0000-0000-0000C4090000}"/>
    <cellStyle name="Normal 19 2 3 3 2 2" xfId="4173" xr:uid="{00000000-0005-0000-0000-00005E100000}"/>
    <cellStyle name="Normal 19 2 3 3 2 2 2" xfId="14246" xr:uid="{00000000-0005-0000-0000-0000B7370000}"/>
    <cellStyle name="Normal 19 2 3 3 2 2 2 3" xfId="29340" xr:uid="{00000000-0005-0000-0000-0000B1720000}"/>
    <cellStyle name="Normal 19 2 3 3 2 2 3" xfId="9226" xr:uid="{00000000-0005-0000-0000-00001B240000}"/>
    <cellStyle name="Normal 19 2 3 3 2 2 3 3" xfId="24323" xr:uid="{00000000-0005-0000-0000-0000185F0000}"/>
    <cellStyle name="Normal 19 2 3 3 2 2 5" xfId="19310" xr:uid="{00000000-0005-0000-0000-0000834B0000}"/>
    <cellStyle name="Normal 19 2 3 3 2 3" xfId="5865" xr:uid="{00000000-0005-0000-0000-0000FA160000}"/>
    <cellStyle name="Normal 19 2 3 3 2 3 2" xfId="15917" xr:uid="{00000000-0005-0000-0000-00003E3E0000}"/>
    <cellStyle name="Normal 19 2 3 3 2 3 2 3" xfId="31011" xr:uid="{00000000-0005-0000-0000-000038790000}"/>
    <cellStyle name="Normal 19 2 3 3 2 3 3" xfId="10897" xr:uid="{00000000-0005-0000-0000-0000A22A0000}"/>
    <cellStyle name="Normal 19 2 3 3 2 3 3 3" xfId="25994" xr:uid="{00000000-0005-0000-0000-00009F650000}"/>
    <cellStyle name="Normal 19 2 3 3 2 3 5" xfId="20981" xr:uid="{00000000-0005-0000-0000-00000A520000}"/>
    <cellStyle name="Normal 19 2 3 3 2 4" xfId="12575" xr:uid="{00000000-0005-0000-0000-000030310000}"/>
    <cellStyle name="Normal 19 2 3 3 2 4 3" xfId="27669" xr:uid="{00000000-0005-0000-0000-00002A6C0000}"/>
    <cellStyle name="Normal 19 2 3 3 2 5" xfId="7554" xr:uid="{00000000-0005-0000-0000-0000931D0000}"/>
    <cellStyle name="Normal 19 2 3 3 2 5 3" xfId="22652" xr:uid="{00000000-0005-0000-0000-000091580000}"/>
    <cellStyle name="Normal 19 2 3 3 2 7" xfId="17639" xr:uid="{00000000-0005-0000-0000-0000FC440000}"/>
    <cellStyle name="Normal 19 2 3 3 3" xfId="3336" xr:uid="{00000000-0005-0000-0000-0000190D0000}"/>
    <cellStyle name="Normal 19 2 3 3 3 2" xfId="13410" xr:uid="{00000000-0005-0000-0000-000073340000}"/>
    <cellStyle name="Normal 19 2 3 3 3 2 3" xfId="28504" xr:uid="{00000000-0005-0000-0000-00006D6F0000}"/>
    <cellStyle name="Normal 19 2 3 3 3 3" xfId="8390" xr:uid="{00000000-0005-0000-0000-0000D7200000}"/>
    <cellStyle name="Normal 19 2 3 3 3 3 3" xfId="23487" xr:uid="{00000000-0005-0000-0000-0000D45B0000}"/>
    <cellStyle name="Normal 19 2 3 3 3 5" xfId="18474" xr:uid="{00000000-0005-0000-0000-00003F480000}"/>
    <cellStyle name="Normal 19 2 3 3 4" xfId="5029" xr:uid="{00000000-0005-0000-0000-0000B6130000}"/>
    <cellStyle name="Normal 19 2 3 3 4 2" xfId="15081" xr:uid="{00000000-0005-0000-0000-0000FA3A0000}"/>
    <cellStyle name="Normal 19 2 3 3 4 2 3" xfId="30175" xr:uid="{00000000-0005-0000-0000-0000F4750000}"/>
    <cellStyle name="Normal 19 2 3 3 4 3" xfId="10061" xr:uid="{00000000-0005-0000-0000-00005E270000}"/>
    <cellStyle name="Normal 19 2 3 3 4 3 3" xfId="25158" xr:uid="{00000000-0005-0000-0000-00005B620000}"/>
    <cellStyle name="Normal 19 2 3 3 4 5" xfId="20145" xr:uid="{00000000-0005-0000-0000-0000C64E0000}"/>
    <cellStyle name="Normal 19 2 3 3 5" xfId="11739" xr:uid="{00000000-0005-0000-0000-0000EC2D0000}"/>
    <cellStyle name="Normal 19 2 3 3 5 3" xfId="26833" xr:uid="{00000000-0005-0000-0000-0000E6680000}"/>
    <cellStyle name="Normal 19 2 3 3 6" xfId="6718" xr:uid="{00000000-0005-0000-0000-00004F1A0000}"/>
    <cellStyle name="Normal 19 2 3 3 6 3" xfId="21816" xr:uid="{00000000-0005-0000-0000-00004D550000}"/>
    <cellStyle name="Normal 19 2 3 3 8" xfId="16803" xr:uid="{00000000-0005-0000-0000-0000B8410000}"/>
    <cellStyle name="Normal 19 2 3 4" xfId="2066" xr:uid="{00000000-0005-0000-0000-000022080000}"/>
    <cellStyle name="Normal 19 2 3 4 2" xfId="3755" xr:uid="{00000000-0005-0000-0000-0000BC0E0000}"/>
    <cellStyle name="Normal 19 2 3 4 2 2" xfId="13828" xr:uid="{00000000-0005-0000-0000-000015360000}"/>
    <cellStyle name="Normal 19 2 3 4 2 2 3" xfId="28922" xr:uid="{00000000-0005-0000-0000-00000F710000}"/>
    <cellStyle name="Normal 19 2 3 4 2 3" xfId="8808" xr:uid="{00000000-0005-0000-0000-000079220000}"/>
    <cellStyle name="Normal 19 2 3 4 2 3 3" xfId="23905" xr:uid="{00000000-0005-0000-0000-0000765D0000}"/>
    <cellStyle name="Normal 19 2 3 4 2 5" xfId="18892" xr:uid="{00000000-0005-0000-0000-0000E1490000}"/>
    <cellStyle name="Normal 19 2 3 4 3" xfId="5447" xr:uid="{00000000-0005-0000-0000-000058150000}"/>
    <cellStyle name="Normal 19 2 3 4 3 2" xfId="15499" xr:uid="{00000000-0005-0000-0000-00009C3C0000}"/>
    <cellStyle name="Normal 19 2 3 4 3 2 3" xfId="30593" xr:uid="{00000000-0005-0000-0000-000096770000}"/>
    <cellStyle name="Normal 19 2 3 4 3 3" xfId="10479" xr:uid="{00000000-0005-0000-0000-000000290000}"/>
    <cellStyle name="Normal 19 2 3 4 3 3 3" xfId="25576" xr:uid="{00000000-0005-0000-0000-0000FD630000}"/>
    <cellStyle name="Normal 19 2 3 4 3 5" xfId="20563" xr:uid="{00000000-0005-0000-0000-000068500000}"/>
    <cellStyle name="Normal 19 2 3 4 4" xfId="12157" xr:uid="{00000000-0005-0000-0000-00008E2F0000}"/>
    <cellStyle name="Normal 19 2 3 4 4 3" xfId="27251" xr:uid="{00000000-0005-0000-0000-0000886A0000}"/>
    <cellStyle name="Normal 19 2 3 4 5" xfId="7136" xr:uid="{00000000-0005-0000-0000-0000F11B0000}"/>
    <cellStyle name="Normal 19 2 3 4 5 3" xfId="22234" xr:uid="{00000000-0005-0000-0000-0000EF560000}"/>
    <cellStyle name="Normal 19 2 3 4 7" xfId="17221" xr:uid="{00000000-0005-0000-0000-00005A430000}"/>
    <cellStyle name="Normal 19 2 3 5" xfId="2918" xr:uid="{00000000-0005-0000-0000-0000770B0000}"/>
    <cellStyle name="Normal 19 2 3 5 2" xfId="12992" xr:uid="{00000000-0005-0000-0000-0000D1320000}"/>
    <cellStyle name="Normal 19 2 3 5 2 3" xfId="28086" xr:uid="{00000000-0005-0000-0000-0000CB6D0000}"/>
    <cellStyle name="Normal 19 2 3 5 3" xfId="7972" xr:uid="{00000000-0005-0000-0000-0000351F0000}"/>
    <cellStyle name="Normal 19 2 3 5 3 3" xfId="23069" xr:uid="{00000000-0005-0000-0000-0000325A0000}"/>
    <cellStyle name="Normal 19 2 3 5 5" xfId="18056" xr:uid="{00000000-0005-0000-0000-00009D460000}"/>
    <cellStyle name="Normal 19 2 3 6" xfId="4611" xr:uid="{00000000-0005-0000-0000-000014120000}"/>
    <cellStyle name="Normal 19 2 3 6 2" xfId="14663" xr:uid="{00000000-0005-0000-0000-000058390000}"/>
    <cellStyle name="Normal 19 2 3 6 2 3" xfId="29757" xr:uid="{00000000-0005-0000-0000-000052740000}"/>
    <cellStyle name="Normal 19 2 3 6 3" xfId="9643" xr:uid="{00000000-0005-0000-0000-0000BC250000}"/>
    <cellStyle name="Normal 19 2 3 6 3 3" xfId="24740" xr:uid="{00000000-0005-0000-0000-0000B9600000}"/>
    <cellStyle name="Normal 19 2 3 6 5" xfId="19727" xr:uid="{00000000-0005-0000-0000-0000244D0000}"/>
    <cellStyle name="Normal 19 2 3 7" xfId="11321" xr:uid="{00000000-0005-0000-0000-00004A2C0000}"/>
    <cellStyle name="Normal 19 2 3 7 3" xfId="26415" xr:uid="{00000000-0005-0000-0000-000044670000}"/>
    <cellStyle name="Normal 19 2 3 8" xfId="6300" xr:uid="{00000000-0005-0000-0000-0000AD180000}"/>
    <cellStyle name="Normal 19 2 3 8 3" xfId="21398" xr:uid="{00000000-0005-0000-0000-0000AB530000}"/>
    <cellStyle name="Normal 19 2 4" xfId="1326" xr:uid="{00000000-0005-0000-0000-00003E050000}"/>
    <cellStyle name="Normal 19 2 4 2" xfId="1749" xr:uid="{00000000-0005-0000-0000-0000E5060000}"/>
    <cellStyle name="Normal 19 2 4 2 2" xfId="2588" xr:uid="{00000000-0005-0000-0000-00002C0A0000}"/>
    <cellStyle name="Normal 19 2 4 2 2 2" xfId="4277" xr:uid="{00000000-0005-0000-0000-0000C6100000}"/>
    <cellStyle name="Normal 19 2 4 2 2 2 2" xfId="14350" xr:uid="{00000000-0005-0000-0000-00001F380000}"/>
    <cellStyle name="Normal 19 2 4 2 2 2 2 3" xfId="29444" xr:uid="{00000000-0005-0000-0000-000019730000}"/>
    <cellStyle name="Normal 19 2 4 2 2 2 3" xfId="9330" xr:uid="{00000000-0005-0000-0000-000083240000}"/>
    <cellStyle name="Normal 19 2 4 2 2 2 3 3" xfId="24427" xr:uid="{00000000-0005-0000-0000-0000805F0000}"/>
    <cellStyle name="Normal 19 2 4 2 2 2 5" xfId="19414" xr:uid="{00000000-0005-0000-0000-0000EB4B0000}"/>
    <cellStyle name="Normal 19 2 4 2 2 3" xfId="5969" xr:uid="{00000000-0005-0000-0000-000062170000}"/>
    <cellStyle name="Normal 19 2 4 2 2 3 2" xfId="16021" xr:uid="{00000000-0005-0000-0000-0000A63E0000}"/>
    <cellStyle name="Normal 19 2 4 2 2 3 2 3" xfId="31115" xr:uid="{00000000-0005-0000-0000-0000A0790000}"/>
    <cellStyle name="Normal 19 2 4 2 2 3 3" xfId="11001" xr:uid="{00000000-0005-0000-0000-00000A2B0000}"/>
    <cellStyle name="Normal 19 2 4 2 2 3 3 3" xfId="26098" xr:uid="{00000000-0005-0000-0000-000007660000}"/>
    <cellStyle name="Normal 19 2 4 2 2 3 5" xfId="21085" xr:uid="{00000000-0005-0000-0000-000072520000}"/>
    <cellStyle name="Normal 19 2 4 2 2 4" xfId="12679" xr:uid="{00000000-0005-0000-0000-000098310000}"/>
    <cellStyle name="Normal 19 2 4 2 2 4 3" xfId="27773" xr:uid="{00000000-0005-0000-0000-0000926C0000}"/>
    <cellStyle name="Normal 19 2 4 2 2 5" xfId="7658" xr:uid="{00000000-0005-0000-0000-0000FB1D0000}"/>
    <cellStyle name="Normal 19 2 4 2 2 5 3" xfId="22756" xr:uid="{00000000-0005-0000-0000-0000F9580000}"/>
    <cellStyle name="Normal 19 2 4 2 2 7" xfId="17743" xr:uid="{00000000-0005-0000-0000-000064450000}"/>
    <cellStyle name="Normal 19 2 4 2 3" xfId="3440" xr:uid="{00000000-0005-0000-0000-0000810D0000}"/>
    <cellStyle name="Normal 19 2 4 2 3 2" xfId="13514" xr:uid="{00000000-0005-0000-0000-0000DB340000}"/>
    <cellStyle name="Normal 19 2 4 2 3 2 3" xfId="28608" xr:uid="{00000000-0005-0000-0000-0000D56F0000}"/>
    <cellStyle name="Normal 19 2 4 2 3 3" xfId="8494" xr:uid="{00000000-0005-0000-0000-00003F210000}"/>
    <cellStyle name="Normal 19 2 4 2 3 3 3" xfId="23591" xr:uid="{00000000-0005-0000-0000-00003C5C0000}"/>
    <cellStyle name="Normal 19 2 4 2 3 5" xfId="18578" xr:uid="{00000000-0005-0000-0000-0000A7480000}"/>
    <cellStyle name="Normal 19 2 4 2 4" xfId="5133" xr:uid="{00000000-0005-0000-0000-00001E140000}"/>
    <cellStyle name="Normal 19 2 4 2 4 2" xfId="15185" xr:uid="{00000000-0005-0000-0000-0000623B0000}"/>
    <cellStyle name="Normal 19 2 4 2 4 2 3" xfId="30279" xr:uid="{00000000-0005-0000-0000-00005C760000}"/>
    <cellStyle name="Normal 19 2 4 2 4 3" xfId="10165" xr:uid="{00000000-0005-0000-0000-0000C6270000}"/>
    <cellStyle name="Normal 19 2 4 2 4 3 3" xfId="25262" xr:uid="{00000000-0005-0000-0000-0000C3620000}"/>
    <cellStyle name="Normal 19 2 4 2 4 5" xfId="20249" xr:uid="{00000000-0005-0000-0000-00002E4F0000}"/>
    <cellStyle name="Normal 19 2 4 2 5" xfId="11843" xr:uid="{00000000-0005-0000-0000-0000542E0000}"/>
    <cellStyle name="Normal 19 2 4 2 5 3" xfId="26937" xr:uid="{00000000-0005-0000-0000-00004E690000}"/>
    <cellStyle name="Normal 19 2 4 2 6" xfId="6822" xr:uid="{00000000-0005-0000-0000-0000B71A0000}"/>
    <cellStyle name="Normal 19 2 4 2 6 3" xfId="21920" xr:uid="{00000000-0005-0000-0000-0000B5550000}"/>
    <cellStyle name="Normal 19 2 4 2 8" xfId="16907" xr:uid="{00000000-0005-0000-0000-000020420000}"/>
    <cellStyle name="Normal 19 2 4 3" xfId="2170" xr:uid="{00000000-0005-0000-0000-00008A080000}"/>
    <cellStyle name="Normal 19 2 4 3 2" xfId="3859" xr:uid="{00000000-0005-0000-0000-0000240F0000}"/>
    <cellStyle name="Normal 19 2 4 3 2 2" xfId="13932" xr:uid="{00000000-0005-0000-0000-00007D360000}"/>
    <cellStyle name="Normal 19 2 4 3 2 2 3" xfId="29026" xr:uid="{00000000-0005-0000-0000-000077710000}"/>
    <cellStyle name="Normal 19 2 4 3 2 3" xfId="8912" xr:uid="{00000000-0005-0000-0000-0000E1220000}"/>
    <cellStyle name="Normal 19 2 4 3 2 3 3" xfId="24009" xr:uid="{00000000-0005-0000-0000-0000DE5D0000}"/>
    <cellStyle name="Normal 19 2 4 3 2 5" xfId="18996" xr:uid="{00000000-0005-0000-0000-0000494A0000}"/>
    <cellStyle name="Normal 19 2 4 3 3" xfId="5551" xr:uid="{00000000-0005-0000-0000-0000C0150000}"/>
    <cellStyle name="Normal 19 2 4 3 3 2" xfId="15603" xr:uid="{00000000-0005-0000-0000-0000043D0000}"/>
    <cellStyle name="Normal 19 2 4 3 3 2 3" xfId="30697" xr:uid="{00000000-0005-0000-0000-0000FE770000}"/>
    <cellStyle name="Normal 19 2 4 3 3 3" xfId="10583" xr:uid="{00000000-0005-0000-0000-000068290000}"/>
    <cellStyle name="Normal 19 2 4 3 3 3 3" xfId="25680" xr:uid="{00000000-0005-0000-0000-000065640000}"/>
    <cellStyle name="Normal 19 2 4 3 3 5" xfId="20667" xr:uid="{00000000-0005-0000-0000-0000D0500000}"/>
    <cellStyle name="Normal 19 2 4 3 4" xfId="12261" xr:uid="{00000000-0005-0000-0000-0000F62F0000}"/>
    <cellStyle name="Normal 19 2 4 3 4 3" xfId="27355" xr:uid="{00000000-0005-0000-0000-0000F06A0000}"/>
    <cellStyle name="Normal 19 2 4 3 5" xfId="7240" xr:uid="{00000000-0005-0000-0000-0000591C0000}"/>
    <cellStyle name="Normal 19 2 4 3 5 3" xfId="22338" xr:uid="{00000000-0005-0000-0000-000057570000}"/>
    <cellStyle name="Normal 19 2 4 3 7" xfId="17325" xr:uid="{00000000-0005-0000-0000-0000C2430000}"/>
    <cellStyle name="Normal 19 2 4 4" xfId="3022" xr:uid="{00000000-0005-0000-0000-0000DF0B0000}"/>
    <cellStyle name="Normal 19 2 4 4 2" xfId="13096" xr:uid="{00000000-0005-0000-0000-000039330000}"/>
    <cellStyle name="Normal 19 2 4 4 2 3" xfId="28190" xr:uid="{00000000-0005-0000-0000-0000336E0000}"/>
    <cellStyle name="Normal 19 2 4 4 3" xfId="8076" xr:uid="{00000000-0005-0000-0000-00009D1F0000}"/>
    <cellStyle name="Normal 19 2 4 4 3 3" xfId="23173" xr:uid="{00000000-0005-0000-0000-00009A5A0000}"/>
    <cellStyle name="Normal 19 2 4 4 5" xfId="18160" xr:uid="{00000000-0005-0000-0000-000005470000}"/>
    <cellStyle name="Normal 19 2 4 5" xfId="4715" xr:uid="{00000000-0005-0000-0000-00007C120000}"/>
    <cellStyle name="Normal 19 2 4 5 2" xfId="14767" xr:uid="{00000000-0005-0000-0000-0000C0390000}"/>
    <cellStyle name="Normal 19 2 4 5 2 3" xfId="29861" xr:uid="{00000000-0005-0000-0000-0000BA740000}"/>
    <cellStyle name="Normal 19 2 4 5 3" xfId="9747" xr:uid="{00000000-0005-0000-0000-000024260000}"/>
    <cellStyle name="Normal 19 2 4 5 3 3" xfId="24844" xr:uid="{00000000-0005-0000-0000-000021610000}"/>
    <cellStyle name="Normal 19 2 4 5 5" xfId="19831" xr:uid="{00000000-0005-0000-0000-00008C4D0000}"/>
    <cellStyle name="Normal 19 2 4 6" xfId="11425" xr:uid="{00000000-0005-0000-0000-0000B22C0000}"/>
    <cellStyle name="Normal 19 2 4 6 3" xfId="26519" xr:uid="{00000000-0005-0000-0000-0000AC670000}"/>
    <cellStyle name="Normal 19 2 4 7" xfId="6404" xr:uid="{00000000-0005-0000-0000-000015190000}"/>
    <cellStyle name="Normal 19 2 4 7 3" xfId="21502" xr:uid="{00000000-0005-0000-0000-000013540000}"/>
    <cellStyle name="Normal 19 2 4 9" xfId="16489" xr:uid="{00000000-0005-0000-0000-00007E400000}"/>
    <cellStyle name="Normal 19 2 5" xfId="1539" xr:uid="{00000000-0005-0000-0000-000013060000}"/>
    <cellStyle name="Normal 19 2 5 2" xfId="2380" xr:uid="{00000000-0005-0000-0000-00005C090000}"/>
    <cellStyle name="Normal 19 2 5 2 2" xfId="4069" xr:uid="{00000000-0005-0000-0000-0000F60F0000}"/>
    <cellStyle name="Normal 19 2 5 2 2 2" xfId="14142" xr:uid="{00000000-0005-0000-0000-00004F370000}"/>
    <cellStyle name="Normal 19 2 5 2 2 2 3" xfId="29236" xr:uid="{00000000-0005-0000-0000-000049720000}"/>
    <cellStyle name="Normal 19 2 5 2 2 3" xfId="9122" xr:uid="{00000000-0005-0000-0000-0000B3230000}"/>
    <cellStyle name="Normal 19 2 5 2 2 3 3" xfId="24219" xr:uid="{00000000-0005-0000-0000-0000B05E0000}"/>
    <cellStyle name="Normal 19 2 5 2 2 5" xfId="19206" xr:uid="{00000000-0005-0000-0000-00001B4B0000}"/>
    <cellStyle name="Normal 19 2 5 2 3" xfId="5761" xr:uid="{00000000-0005-0000-0000-000092160000}"/>
    <cellStyle name="Normal 19 2 5 2 3 2" xfId="15813" xr:uid="{00000000-0005-0000-0000-0000D63D0000}"/>
    <cellStyle name="Normal 19 2 5 2 3 2 3" xfId="30907" xr:uid="{00000000-0005-0000-0000-0000D0780000}"/>
    <cellStyle name="Normal 19 2 5 2 3 3" xfId="10793" xr:uid="{00000000-0005-0000-0000-00003A2A0000}"/>
    <cellStyle name="Normal 19 2 5 2 3 3 3" xfId="25890" xr:uid="{00000000-0005-0000-0000-000037650000}"/>
    <cellStyle name="Normal 19 2 5 2 3 5" xfId="20877" xr:uid="{00000000-0005-0000-0000-0000A2510000}"/>
    <cellStyle name="Normal 19 2 5 2 4" xfId="12471" xr:uid="{00000000-0005-0000-0000-0000C8300000}"/>
    <cellStyle name="Normal 19 2 5 2 4 3" xfId="27565" xr:uid="{00000000-0005-0000-0000-0000C26B0000}"/>
    <cellStyle name="Normal 19 2 5 2 5" xfId="7450" xr:uid="{00000000-0005-0000-0000-00002B1D0000}"/>
    <cellStyle name="Normal 19 2 5 2 5 3" xfId="22548" xr:uid="{00000000-0005-0000-0000-000029580000}"/>
    <cellStyle name="Normal 19 2 5 2 7" xfId="17535" xr:uid="{00000000-0005-0000-0000-000094440000}"/>
    <cellStyle name="Normal 19 2 5 3" xfId="3232" xr:uid="{00000000-0005-0000-0000-0000B10C0000}"/>
    <cellStyle name="Normal 19 2 5 3 2" xfId="13306" xr:uid="{00000000-0005-0000-0000-00000B340000}"/>
    <cellStyle name="Normal 19 2 5 3 2 3" xfId="28400" xr:uid="{00000000-0005-0000-0000-0000056F0000}"/>
    <cellStyle name="Normal 19 2 5 3 3" xfId="8286" xr:uid="{00000000-0005-0000-0000-00006F200000}"/>
    <cellStyle name="Normal 19 2 5 3 3 3" xfId="23383" xr:uid="{00000000-0005-0000-0000-00006C5B0000}"/>
    <cellStyle name="Normal 19 2 5 3 5" xfId="18370" xr:uid="{00000000-0005-0000-0000-0000D7470000}"/>
    <cellStyle name="Normal 19 2 5 4" xfId="4925" xr:uid="{00000000-0005-0000-0000-00004E130000}"/>
    <cellStyle name="Normal 19 2 5 4 2" xfId="14977" xr:uid="{00000000-0005-0000-0000-0000923A0000}"/>
    <cellStyle name="Normal 19 2 5 4 2 3" xfId="30071" xr:uid="{00000000-0005-0000-0000-00008C750000}"/>
    <cellStyle name="Normal 19 2 5 4 3" xfId="9957" xr:uid="{00000000-0005-0000-0000-0000F6260000}"/>
    <cellStyle name="Normal 19 2 5 4 3 3" xfId="25054" xr:uid="{00000000-0005-0000-0000-0000F3610000}"/>
    <cellStyle name="Normal 19 2 5 4 5" xfId="20041" xr:uid="{00000000-0005-0000-0000-00005E4E0000}"/>
    <cellStyle name="Normal 19 2 5 5" xfId="11635" xr:uid="{00000000-0005-0000-0000-0000842D0000}"/>
    <cellStyle name="Normal 19 2 5 5 3" xfId="26729" xr:uid="{00000000-0005-0000-0000-00007E680000}"/>
    <cellStyle name="Normal 19 2 5 6" xfId="6614" xr:uid="{00000000-0005-0000-0000-0000E7190000}"/>
    <cellStyle name="Normal 19 2 5 6 3" xfId="21712" xr:uid="{00000000-0005-0000-0000-0000E5540000}"/>
    <cellStyle name="Normal 19 2 5 8" xfId="16699" xr:uid="{00000000-0005-0000-0000-000050410000}"/>
    <cellStyle name="Normal 19 2 6" xfId="1960" xr:uid="{00000000-0005-0000-0000-0000B8070000}"/>
    <cellStyle name="Normal 19 2 6 2" xfId="3651" xr:uid="{00000000-0005-0000-0000-0000540E0000}"/>
    <cellStyle name="Normal 19 2 6 2 2" xfId="13724" xr:uid="{00000000-0005-0000-0000-0000AD350000}"/>
    <cellStyle name="Normal 19 2 6 2 2 3" xfId="28818" xr:uid="{00000000-0005-0000-0000-0000A7700000}"/>
    <cellStyle name="Normal 19 2 6 2 3" xfId="8704" xr:uid="{00000000-0005-0000-0000-000011220000}"/>
    <cellStyle name="Normal 19 2 6 2 3 3" xfId="23801" xr:uid="{00000000-0005-0000-0000-00000E5D0000}"/>
    <cellStyle name="Normal 19 2 6 2 5" xfId="18788" xr:uid="{00000000-0005-0000-0000-000079490000}"/>
    <cellStyle name="Normal 19 2 6 3" xfId="5343" xr:uid="{00000000-0005-0000-0000-0000F0140000}"/>
    <cellStyle name="Normal 19 2 6 3 2" xfId="15395" xr:uid="{00000000-0005-0000-0000-0000343C0000}"/>
    <cellStyle name="Normal 19 2 6 3 2 3" xfId="30489" xr:uid="{00000000-0005-0000-0000-00002E770000}"/>
    <cellStyle name="Normal 19 2 6 3 3" xfId="10375" xr:uid="{00000000-0005-0000-0000-000098280000}"/>
    <cellStyle name="Normal 19 2 6 3 3 3" xfId="25472" xr:uid="{00000000-0005-0000-0000-000095630000}"/>
    <cellStyle name="Normal 19 2 6 3 5" xfId="20459" xr:uid="{00000000-0005-0000-0000-000000500000}"/>
    <cellStyle name="Normal 19 2 6 4" xfId="12053" xr:uid="{00000000-0005-0000-0000-0000262F0000}"/>
    <cellStyle name="Normal 19 2 6 4 3" xfId="27147" xr:uid="{00000000-0005-0000-0000-0000206A0000}"/>
    <cellStyle name="Normal 19 2 6 5" xfId="7032" xr:uid="{00000000-0005-0000-0000-0000891B0000}"/>
    <cellStyle name="Normal 19 2 6 5 3" xfId="22130" xr:uid="{00000000-0005-0000-0000-000087560000}"/>
    <cellStyle name="Normal 19 2 6 7" xfId="17117" xr:uid="{00000000-0005-0000-0000-0000F2420000}"/>
    <cellStyle name="Normal 19 2 7" xfId="2810" xr:uid="{00000000-0005-0000-0000-00000B0B0000}"/>
    <cellStyle name="Normal 19 2 7 2" xfId="12888" xr:uid="{00000000-0005-0000-0000-000069320000}"/>
    <cellStyle name="Normal 19 2 7 2 3" xfId="27982" xr:uid="{00000000-0005-0000-0000-0000636D0000}"/>
    <cellStyle name="Normal 19 2 7 3" xfId="7868" xr:uid="{00000000-0005-0000-0000-0000CD1E0000}"/>
    <cellStyle name="Normal 19 2 7 3 3" xfId="22965" xr:uid="{00000000-0005-0000-0000-0000CA590000}"/>
    <cellStyle name="Normal 19 2 7 5" xfId="17952" xr:uid="{00000000-0005-0000-0000-000035460000}"/>
    <cellStyle name="Normal 19 2 8" xfId="4504" xr:uid="{00000000-0005-0000-0000-0000A9110000}"/>
    <cellStyle name="Normal 19 2 8 2" xfId="14559" xr:uid="{00000000-0005-0000-0000-0000F0380000}"/>
    <cellStyle name="Normal 19 2 8 2 3" xfId="29653" xr:uid="{00000000-0005-0000-0000-0000EA730000}"/>
    <cellStyle name="Normal 19 2 8 3" xfId="9539" xr:uid="{00000000-0005-0000-0000-000054250000}"/>
    <cellStyle name="Normal 19 2 8 3 3" xfId="24636" xr:uid="{00000000-0005-0000-0000-000051600000}"/>
    <cellStyle name="Normal 19 2 8 5" xfId="19623" xr:uid="{00000000-0005-0000-0000-0000BC4C0000}"/>
    <cellStyle name="Normal 19 2 9" xfId="11215" xr:uid="{00000000-0005-0000-0000-0000E02B0000}"/>
    <cellStyle name="Normal 19 2 9 3" xfId="26311" xr:uid="{00000000-0005-0000-0000-0000DC660000}"/>
    <cellStyle name="Normal 2" xfId="132" xr:uid="{00000000-0005-0000-0000-00008A000000}"/>
    <cellStyle name="Normal 2 2" xfId="133" xr:uid="{00000000-0005-0000-0000-00008B000000}"/>
    <cellStyle name="Normal 2 2 2 2" xfId="31322" xr:uid="{798FEBF9-3AB4-40CA-8DC3-5C2933547415}"/>
    <cellStyle name="Normal 2 2 3" xfId="828" xr:uid="{00000000-0005-0000-0000-00004B030000}"/>
    <cellStyle name="Normal 2 2 3 10" xfId="6195" xr:uid="{00000000-0005-0000-0000-000044180000}"/>
    <cellStyle name="Normal 2 2 3 10 3" xfId="21295" xr:uid="{00000000-0005-0000-0000-000044530000}"/>
    <cellStyle name="Normal 2 2 3 12" xfId="16280" xr:uid="{00000000-0005-0000-0000-0000AD3F0000}"/>
    <cellStyle name="Normal 2 2 3 2" xfId="1160" xr:uid="{00000000-0005-0000-0000-000098040000}"/>
    <cellStyle name="Normal 2 2 3 2 11" xfId="16334" xr:uid="{00000000-0005-0000-0000-0000E33F0000}"/>
    <cellStyle name="Normal 2 2 3 2 2" xfId="1268" xr:uid="{00000000-0005-0000-0000-000004050000}"/>
    <cellStyle name="Normal 2 2 3 2 2 10" xfId="16438" xr:uid="{00000000-0005-0000-0000-00004B400000}"/>
    <cellStyle name="Normal 2 2 3 2 2 2" xfId="1485" xr:uid="{00000000-0005-0000-0000-0000DD050000}"/>
    <cellStyle name="Normal 2 2 3 2 2 2 2" xfId="1906" xr:uid="{00000000-0005-0000-0000-000082070000}"/>
    <cellStyle name="Normal 2 2 3 2 2 2 2 2" xfId="2745" xr:uid="{00000000-0005-0000-0000-0000C90A0000}"/>
    <cellStyle name="Normal 2 2 3 2 2 2 2 2 2" xfId="4434" xr:uid="{00000000-0005-0000-0000-000063110000}"/>
    <cellStyle name="Normal 2 2 3 2 2 2 2 2 2 2" xfId="14507" xr:uid="{00000000-0005-0000-0000-0000BC380000}"/>
    <cellStyle name="Normal 2 2 3 2 2 2 2 2 2 2 3" xfId="29601" xr:uid="{00000000-0005-0000-0000-0000B6730000}"/>
    <cellStyle name="Normal 2 2 3 2 2 2 2 2 2 3" xfId="9487" xr:uid="{00000000-0005-0000-0000-000020250000}"/>
    <cellStyle name="Normal 2 2 3 2 2 2 2 2 2 3 3" xfId="24584" xr:uid="{00000000-0005-0000-0000-00001D600000}"/>
    <cellStyle name="Normal 2 2 3 2 2 2 2 2 2 5" xfId="19571" xr:uid="{00000000-0005-0000-0000-0000884C0000}"/>
    <cellStyle name="Normal 2 2 3 2 2 2 2 2 3" xfId="6126" xr:uid="{00000000-0005-0000-0000-0000FF170000}"/>
    <cellStyle name="Normal 2 2 3 2 2 2 2 2 3 2" xfId="16178" xr:uid="{00000000-0005-0000-0000-0000433F0000}"/>
    <cellStyle name="Normal 2 2 3 2 2 2 2 2 3 2 3" xfId="31272" xr:uid="{00000000-0005-0000-0000-00003D7A0000}"/>
    <cellStyle name="Normal 2 2 3 2 2 2 2 2 3 3" xfId="11158" xr:uid="{00000000-0005-0000-0000-0000A72B0000}"/>
    <cellStyle name="Normal 2 2 3 2 2 2 2 2 3 3 3" xfId="26255" xr:uid="{00000000-0005-0000-0000-0000A4660000}"/>
    <cellStyle name="Normal 2 2 3 2 2 2 2 2 3 5" xfId="21242" xr:uid="{00000000-0005-0000-0000-00000F530000}"/>
    <cellStyle name="Normal 2 2 3 2 2 2 2 2 4" xfId="12836" xr:uid="{00000000-0005-0000-0000-000035320000}"/>
    <cellStyle name="Normal 2 2 3 2 2 2 2 2 4 3" xfId="27930" xr:uid="{00000000-0005-0000-0000-00002F6D0000}"/>
    <cellStyle name="Normal 2 2 3 2 2 2 2 2 5" xfId="7815" xr:uid="{00000000-0005-0000-0000-0000981E0000}"/>
    <cellStyle name="Normal 2 2 3 2 2 2 2 2 5 3" xfId="22913" xr:uid="{00000000-0005-0000-0000-000096590000}"/>
    <cellStyle name="Normal 2 2 3 2 2 2 2 2 7" xfId="17900" xr:uid="{00000000-0005-0000-0000-000001460000}"/>
    <cellStyle name="Normal 2 2 3 2 2 2 2 3" xfId="3597" xr:uid="{00000000-0005-0000-0000-00001E0E0000}"/>
    <cellStyle name="Normal 2 2 3 2 2 2 2 3 2" xfId="13671" xr:uid="{00000000-0005-0000-0000-000078350000}"/>
    <cellStyle name="Normal 2 2 3 2 2 2 2 3 2 3" xfId="28765" xr:uid="{00000000-0005-0000-0000-000072700000}"/>
    <cellStyle name="Normal 2 2 3 2 2 2 2 3 3" xfId="8651" xr:uid="{00000000-0005-0000-0000-0000DC210000}"/>
    <cellStyle name="Normal 2 2 3 2 2 2 2 3 3 3" xfId="23748" xr:uid="{00000000-0005-0000-0000-0000D95C0000}"/>
    <cellStyle name="Normal 2 2 3 2 2 2 2 3 5" xfId="18735" xr:uid="{00000000-0005-0000-0000-000044490000}"/>
    <cellStyle name="Normal 2 2 3 2 2 2 2 4" xfId="5290" xr:uid="{00000000-0005-0000-0000-0000BB140000}"/>
    <cellStyle name="Normal 2 2 3 2 2 2 2 4 2" xfId="15342" xr:uid="{00000000-0005-0000-0000-0000FF3B0000}"/>
    <cellStyle name="Normal 2 2 3 2 2 2 2 4 2 3" xfId="30436" xr:uid="{00000000-0005-0000-0000-0000F9760000}"/>
    <cellStyle name="Normal 2 2 3 2 2 2 2 4 3" xfId="10322" xr:uid="{00000000-0005-0000-0000-000063280000}"/>
    <cellStyle name="Normal 2 2 3 2 2 2 2 4 3 3" xfId="25419" xr:uid="{00000000-0005-0000-0000-000060630000}"/>
    <cellStyle name="Normal 2 2 3 2 2 2 2 4 5" xfId="20406" xr:uid="{00000000-0005-0000-0000-0000CB4F0000}"/>
    <cellStyle name="Normal 2 2 3 2 2 2 2 5" xfId="12000" xr:uid="{00000000-0005-0000-0000-0000F12E0000}"/>
    <cellStyle name="Normal 2 2 3 2 2 2 2 5 3" xfId="27094" xr:uid="{00000000-0005-0000-0000-0000EB690000}"/>
    <cellStyle name="Normal 2 2 3 2 2 2 2 6" xfId="6979" xr:uid="{00000000-0005-0000-0000-0000541B0000}"/>
    <cellStyle name="Normal 2 2 3 2 2 2 2 6 3" xfId="22077" xr:uid="{00000000-0005-0000-0000-000052560000}"/>
    <cellStyle name="Normal 2 2 3 2 2 2 2 8" xfId="17064" xr:uid="{00000000-0005-0000-0000-0000BD420000}"/>
    <cellStyle name="Normal 2 2 3 2 2 2 3" xfId="2327" xr:uid="{00000000-0005-0000-0000-000027090000}"/>
    <cellStyle name="Normal 2 2 3 2 2 2 3 2" xfId="4016" xr:uid="{00000000-0005-0000-0000-0000C10F0000}"/>
    <cellStyle name="Normal 2 2 3 2 2 2 3 2 2" xfId="14089" xr:uid="{00000000-0005-0000-0000-00001A370000}"/>
    <cellStyle name="Normal 2 2 3 2 2 2 3 2 2 3" xfId="29183" xr:uid="{00000000-0005-0000-0000-000014720000}"/>
    <cellStyle name="Normal 2 2 3 2 2 2 3 2 3" xfId="9069" xr:uid="{00000000-0005-0000-0000-00007E230000}"/>
    <cellStyle name="Normal 2 2 3 2 2 2 3 2 3 3" xfId="24166" xr:uid="{00000000-0005-0000-0000-00007B5E0000}"/>
    <cellStyle name="Normal 2 2 3 2 2 2 3 2 5" xfId="19153" xr:uid="{00000000-0005-0000-0000-0000E64A0000}"/>
    <cellStyle name="Normal 2 2 3 2 2 2 3 3" xfId="5708" xr:uid="{00000000-0005-0000-0000-00005D160000}"/>
    <cellStyle name="Normal 2 2 3 2 2 2 3 3 2" xfId="15760" xr:uid="{00000000-0005-0000-0000-0000A13D0000}"/>
    <cellStyle name="Normal 2 2 3 2 2 2 3 3 2 3" xfId="30854" xr:uid="{00000000-0005-0000-0000-00009B780000}"/>
    <cellStyle name="Normal 2 2 3 2 2 2 3 3 3" xfId="10740" xr:uid="{00000000-0005-0000-0000-0000052A0000}"/>
    <cellStyle name="Normal 2 2 3 2 2 2 3 3 3 3" xfId="25837" xr:uid="{00000000-0005-0000-0000-000002650000}"/>
    <cellStyle name="Normal 2 2 3 2 2 2 3 3 5" xfId="20824" xr:uid="{00000000-0005-0000-0000-00006D510000}"/>
    <cellStyle name="Normal 2 2 3 2 2 2 3 4" xfId="12418" xr:uid="{00000000-0005-0000-0000-000093300000}"/>
    <cellStyle name="Normal 2 2 3 2 2 2 3 4 3" xfId="27512" xr:uid="{00000000-0005-0000-0000-00008D6B0000}"/>
    <cellStyle name="Normal 2 2 3 2 2 2 3 5" xfId="7397" xr:uid="{00000000-0005-0000-0000-0000F61C0000}"/>
    <cellStyle name="Normal 2 2 3 2 2 2 3 5 3" xfId="22495" xr:uid="{00000000-0005-0000-0000-0000F4570000}"/>
    <cellStyle name="Normal 2 2 3 2 2 2 3 7" xfId="17482" xr:uid="{00000000-0005-0000-0000-00005F440000}"/>
    <cellStyle name="Normal 2 2 3 2 2 2 4" xfId="3179" xr:uid="{00000000-0005-0000-0000-00007C0C0000}"/>
    <cellStyle name="Normal 2 2 3 2 2 2 4 2" xfId="13253" xr:uid="{00000000-0005-0000-0000-0000D6330000}"/>
    <cellStyle name="Normal 2 2 3 2 2 2 4 2 3" xfId="28347" xr:uid="{00000000-0005-0000-0000-0000D06E0000}"/>
    <cellStyle name="Normal 2 2 3 2 2 2 4 3" xfId="8233" xr:uid="{00000000-0005-0000-0000-00003A200000}"/>
    <cellStyle name="Normal 2 2 3 2 2 2 4 3 3" xfId="23330" xr:uid="{00000000-0005-0000-0000-0000375B0000}"/>
    <cellStyle name="Normal 2 2 3 2 2 2 4 5" xfId="18317" xr:uid="{00000000-0005-0000-0000-0000A2470000}"/>
    <cellStyle name="Normal 2 2 3 2 2 2 5" xfId="4872" xr:uid="{00000000-0005-0000-0000-000019130000}"/>
    <cellStyle name="Normal 2 2 3 2 2 2 5 2" xfId="14924" xr:uid="{00000000-0005-0000-0000-00005D3A0000}"/>
    <cellStyle name="Normal 2 2 3 2 2 2 5 2 3" xfId="30018" xr:uid="{00000000-0005-0000-0000-000057750000}"/>
    <cellStyle name="Normal 2 2 3 2 2 2 5 3" xfId="9904" xr:uid="{00000000-0005-0000-0000-0000C1260000}"/>
    <cellStyle name="Normal 2 2 3 2 2 2 5 3 3" xfId="25001" xr:uid="{00000000-0005-0000-0000-0000BE610000}"/>
    <cellStyle name="Normal 2 2 3 2 2 2 5 5" xfId="19988" xr:uid="{00000000-0005-0000-0000-0000294E0000}"/>
    <cellStyle name="Normal 2 2 3 2 2 2 6" xfId="11582" xr:uid="{00000000-0005-0000-0000-00004F2D0000}"/>
    <cellStyle name="Normal 2 2 3 2 2 2 6 3" xfId="26676" xr:uid="{00000000-0005-0000-0000-000049680000}"/>
    <cellStyle name="Normal 2 2 3 2 2 2 7" xfId="6561" xr:uid="{00000000-0005-0000-0000-0000B2190000}"/>
    <cellStyle name="Normal 2 2 3 2 2 2 7 3" xfId="21659" xr:uid="{00000000-0005-0000-0000-0000B0540000}"/>
    <cellStyle name="Normal 2 2 3 2 2 2 9" xfId="16646" xr:uid="{00000000-0005-0000-0000-00001B410000}"/>
    <cellStyle name="Normal 2 2 3 2 2 3" xfId="1698" xr:uid="{00000000-0005-0000-0000-0000B2060000}"/>
    <cellStyle name="Normal 2 2 3 2 2 3 2" xfId="2537" xr:uid="{00000000-0005-0000-0000-0000F9090000}"/>
    <cellStyle name="Normal 2 2 3 2 2 3 2 2" xfId="4226" xr:uid="{00000000-0005-0000-0000-000093100000}"/>
    <cellStyle name="Normal 2 2 3 2 2 3 2 2 2" xfId="14299" xr:uid="{00000000-0005-0000-0000-0000EC370000}"/>
    <cellStyle name="Normal 2 2 3 2 2 3 2 2 2 3" xfId="29393" xr:uid="{00000000-0005-0000-0000-0000E6720000}"/>
    <cellStyle name="Normal 2 2 3 2 2 3 2 2 3" xfId="9279" xr:uid="{00000000-0005-0000-0000-000050240000}"/>
    <cellStyle name="Normal 2 2 3 2 2 3 2 2 3 3" xfId="24376" xr:uid="{00000000-0005-0000-0000-00004D5F0000}"/>
    <cellStyle name="Normal 2 2 3 2 2 3 2 2 5" xfId="19363" xr:uid="{00000000-0005-0000-0000-0000B84B0000}"/>
    <cellStyle name="Normal 2 2 3 2 2 3 2 3" xfId="5918" xr:uid="{00000000-0005-0000-0000-00002F170000}"/>
    <cellStyle name="Normal 2 2 3 2 2 3 2 3 2" xfId="15970" xr:uid="{00000000-0005-0000-0000-0000733E0000}"/>
    <cellStyle name="Normal 2 2 3 2 2 3 2 3 2 3" xfId="31064" xr:uid="{00000000-0005-0000-0000-00006D790000}"/>
    <cellStyle name="Normal 2 2 3 2 2 3 2 3 3" xfId="10950" xr:uid="{00000000-0005-0000-0000-0000D72A0000}"/>
    <cellStyle name="Normal 2 2 3 2 2 3 2 3 3 3" xfId="26047" xr:uid="{00000000-0005-0000-0000-0000D4650000}"/>
    <cellStyle name="Normal 2 2 3 2 2 3 2 3 5" xfId="21034" xr:uid="{00000000-0005-0000-0000-00003F520000}"/>
    <cellStyle name="Normal 2 2 3 2 2 3 2 4" xfId="12628" xr:uid="{00000000-0005-0000-0000-000065310000}"/>
    <cellStyle name="Normal 2 2 3 2 2 3 2 4 3" xfId="27722" xr:uid="{00000000-0005-0000-0000-00005F6C0000}"/>
    <cellStyle name="Normal 2 2 3 2 2 3 2 5" xfId="7607" xr:uid="{00000000-0005-0000-0000-0000C81D0000}"/>
    <cellStyle name="Normal 2 2 3 2 2 3 2 5 3" xfId="22705" xr:uid="{00000000-0005-0000-0000-0000C6580000}"/>
    <cellStyle name="Normal 2 2 3 2 2 3 2 7" xfId="17692" xr:uid="{00000000-0005-0000-0000-000031450000}"/>
    <cellStyle name="Normal 2 2 3 2 2 3 3" xfId="3389" xr:uid="{00000000-0005-0000-0000-00004E0D0000}"/>
    <cellStyle name="Normal 2 2 3 2 2 3 3 2" xfId="13463" xr:uid="{00000000-0005-0000-0000-0000A8340000}"/>
    <cellStyle name="Normal 2 2 3 2 2 3 3 2 3" xfId="28557" xr:uid="{00000000-0005-0000-0000-0000A26F0000}"/>
    <cellStyle name="Normal 2 2 3 2 2 3 3 3" xfId="8443" xr:uid="{00000000-0005-0000-0000-00000C210000}"/>
    <cellStyle name="Normal 2 2 3 2 2 3 3 3 3" xfId="23540" xr:uid="{00000000-0005-0000-0000-0000095C0000}"/>
    <cellStyle name="Normal 2 2 3 2 2 3 3 5" xfId="18527" xr:uid="{00000000-0005-0000-0000-000074480000}"/>
    <cellStyle name="Normal 2 2 3 2 2 3 4" xfId="5082" xr:uid="{00000000-0005-0000-0000-0000EB130000}"/>
    <cellStyle name="Normal 2 2 3 2 2 3 4 2" xfId="15134" xr:uid="{00000000-0005-0000-0000-00002F3B0000}"/>
    <cellStyle name="Normal 2 2 3 2 2 3 4 2 3" xfId="30228" xr:uid="{00000000-0005-0000-0000-000029760000}"/>
    <cellStyle name="Normal 2 2 3 2 2 3 4 3" xfId="10114" xr:uid="{00000000-0005-0000-0000-000093270000}"/>
    <cellStyle name="Normal 2 2 3 2 2 3 4 3 3" xfId="25211" xr:uid="{00000000-0005-0000-0000-000090620000}"/>
    <cellStyle name="Normal 2 2 3 2 2 3 4 5" xfId="20198" xr:uid="{00000000-0005-0000-0000-0000FB4E0000}"/>
    <cellStyle name="Normal 2 2 3 2 2 3 5" xfId="11792" xr:uid="{00000000-0005-0000-0000-0000212E0000}"/>
    <cellStyle name="Normal 2 2 3 2 2 3 5 3" xfId="26886" xr:uid="{00000000-0005-0000-0000-00001B690000}"/>
    <cellStyle name="Normal 2 2 3 2 2 3 6" xfId="6771" xr:uid="{00000000-0005-0000-0000-0000841A0000}"/>
    <cellStyle name="Normal 2 2 3 2 2 3 6 3" xfId="21869" xr:uid="{00000000-0005-0000-0000-000082550000}"/>
    <cellStyle name="Normal 2 2 3 2 2 3 8" xfId="16856" xr:uid="{00000000-0005-0000-0000-0000ED410000}"/>
    <cellStyle name="Normal 2 2 3 2 2 4" xfId="2119" xr:uid="{00000000-0005-0000-0000-000057080000}"/>
    <cellStyle name="Normal 2 2 3 2 2 4 2" xfId="3808" xr:uid="{00000000-0005-0000-0000-0000F10E0000}"/>
    <cellStyle name="Normal 2 2 3 2 2 4 2 2" xfId="13881" xr:uid="{00000000-0005-0000-0000-00004A360000}"/>
    <cellStyle name="Normal 2 2 3 2 2 4 2 2 3" xfId="28975" xr:uid="{00000000-0005-0000-0000-000044710000}"/>
    <cellStyle name="Normal 2 2 3 2 2 4 2 3" xfId="8861" xr:uid="{00000000-0005-0000-0000-0000AE220000}"/>
    <cellStyle name="Normal 2 2 3 2 2 4 2 3 3" xfId="23958" xr:uid="{00000000-0005-0000-0000-0000AB5D0000}"/>
    <cellStyle name="Normal 2 2 3 2 2 4 2 5" xfId="18945" xr:uid="{00000000-0005-0000-0000-0000164A0000}"/>
    <cellStyle name="Normal 2 2 3 2 2 4 3" xfId="5500" xr:uid="{00000000-0005-0000-0000-00008D150000}"/>
    <cellStyle name="Normal 2 2 3 2 2 4 3 2" xfId="15552" xr:uid="{00000000-0005-0000-0000-0000D13C0000}"/>
    <cellStyle name="Normal 2 2 3 2 2 4 3 2 3" xfId="30646" xr:uid="{00000000-0005-0000-0000-0000CB770000}"/>
    <cellStyle name="Normal 2 2 3 2 2 4 3 3" xfId="10532" xr:uid="{00000000-0005-0000-0000-000035290000}"/>
    <cellStyle name="Normal 2 2 3 2 2 4 3 3 3" xfId="25629" xr:uid="{00000000-0005-0000-0000-000032640000}"/>
    <cellStyle name="Normal 2 2 3 2 2 4 3 5" xfId="20616" xr:uid="{00000000-0005-0000-0000-00009D500000}"/>
    <cellStyle name="Normal 2 2 3 2 2 4 4" xfId="12210" xr:uid="{00000000-0005-0000-0000-0000C32F0000}"/>
    <cellStyle name="Normal 2 2 3 2 2 4 4 3" xfId="27304" xr:uid="{00000000-0005-0000-0000-0000BD6A0000}"/>
    <cellStyle name="Normal 2 2 3 2 2 4 5" xfId="7189" xr:uid="{00000000-0005-0000-0000-0000261C0000}"/>
    <cellStyle name="Normal 2 2 3 2 2 4 5 3" xfId="22287" xr:uid="{00000000-0005-0000-0000-000024570000}"/>
    <cellStyle name="Normal 2 2 3 2 2 4 7" xfId="17274" xr:uid="{00000000-0005-0000-0000-00008F430000}"/>
    <cellStyle name="Normal 2 2 3 2 2 5" xfId="2971" xr:uid="{00000000-0005-0000-0000-0000AC0B0000}"/>
    <cellStyle name="Normal 2 2 3 2 2 5 2" xfId="13045" xr:uid="{00000000-0005-0000-0000-000006330000}"/>
    <cellStyle name="Normal 2 2 3 2 2 5 2 3" xfId="28139" xr:uid="{00000000-0005-0000-0000-0000006E0000}"/>
    <cellStyle name="Normal 2 2 3 2 2 5 3" xfId="8025" xr:uid="{00000000-0005-0000-0000-00006A1F0000}"/>
    <cellStyle name="Normal 2 2 3 2 2 5 3 3" xfId="23122" xr:uid="{00000000-0005-0000-0000-0000675A0000}"/>
    <cellStyle name="Normal 2 2 3 2 2 5 5" xfId="18109" xr:uid="{00000000-0005-0000-0000-0000D2460000}"/>
    <cellStyle name="Normal 2 2 3 2 2 6" xfId="4664" xr:uid="{00000000-0005-0000-0000-000049120000}"/>
    <cellStyle name="Normal 2 2 3 2 2 6 2" xfId="14716" xr:uid="{00000000-0005-0000-0000-00008D390000}"/>
    <cellStyle name="Normal 2 2 3 2 2 6 2 3" xfId="29810" xr:uid="{00000000-0005-0000-0000-000087740000}"/>
    <cellStyle name="Normal 2 2 3 2 2 6 3" xfId="9696" xr:uid="{00000000-0005-0000-0000-0000F1250000}"/>
    <cellStyle name="Normal 2 2 3 2 2 6 3 3" xfId="24793" xr:uid="{00000000-0005-0000-0000-0000EE600000}"/>
    <cellStyle name="Normal 2 2 3 2 2 6 5" xfId="19780" xr:uid="{00000000-0005-0000-0000-0000594D0000}"/>
    <cellStyle name="Normal 2 2 3 2 2 7" xfId="11374" xr:uid="{00000000-0005-0000-0000-00007F2C0000}"/>
    <cellStyle name="Normal 2 2 3 2 2 7 3" xfId="26468" xr:uid="{00000000-0005-0000-0000-000079670000}"/>
    <cellStyle name="Normal 2 2 3 2 2 8" xfId="6353" xr:uid="{00000000-0005-0000-0000-0000E2180000}"/>
    <cellStyle name="Normal 2 2 3 2 2 8 3" xfId="21451" xr:uid="{00000000-0005-0000-0000-0000E0530000}"/>
    <cellStyle name="Normal 2 2 3 2 3" xfId="1381" xr:uid="{00000000-0005-0000-0000-000075050000}"/>
    <cellStyle name="Normal 2 2 3 2 3 2" xfId="1802" xr:uid="{00000000-0005-0000-0000-00001A070000}"/>
    <cellStyle name="Normal 2 2 3 2 3 2 2" xfId="2641" xr:uid="{00000000-0005-0000-0000-0000610A0000}"/>
    <cellStyle name="Normal 2 2 3 2 3 2 2 2" xfId="4330" xr:uid="{00000000-0005-0000-0000-0000FB100000}"/>
    <cellStyle name="Normal 2 2 3 2 3 2 2 2 2" xfId="14403" xr:uid="{00000000-0005-0000-0000-000054380000}"/>
    <cellStyle name="Normal 2 2 3 2 3 2 2 2 2 3" xfId="29497" xr:uid="{00000000-0005-0000-0000-00004E730000}"/>
    <cellStyle name="Normal 2 2 3 2 3 2 2 2 3" xfId="9383" xr:uid="{00000000-0005-0000-0000-0000B8240000}"/>
    <cellStyle name="Normal 2 2 3 2 3 2 2 2 3 3" xfId="24480" xr:uid="{00000000-0005-0000-0000-0000B55F0000}"/>
    <cellStyle name="Normal 2 2 3 2 3 2 2 2 5" xfId="19467" xr:uid="{00000000-0005-0000-0000-0000204C0000}"/>
    <cellStyle name="Normal 2 2 3 2 3 2 2 3" xfId="6022" xr:uid="{00000000-0005-0000-0000-000097170000}"/>
    <cellStyle name="Normal 2 2 3 2 3 2 2 3 2" xfId="16074" xr:uid="{00000000-0005-0000-0000-0000DB3E0000}"/>
    <cellStyle name="Normal 2 2 3 2 3 2 2 3 2 3" xfId="31168" xr:uid="{00000000-0005-0000-0000-0000D5790000}"/>
    <cellStyle name="Normal 2 2 3 2 3 2 2 3 3" xfId="11054" xr:uid="{00000000-0005-0000-0000-00003F2B0000}"/>
    <cellStyle name="Normal 2 2 3 2 3 2 2 3 3 3" xfId="26151" xr:uid="{00000000-0005-0000-0000-00003C660000}"/>
    <cellStyle name="Normal 2 2 3 2 3 2 2 3 5" xfId="21138" xr:uid="{00000000-0005-0000-0000-0000A7520000}"/>
    <cellStyle name="Normal 2 2 3 2 3 2 2 4" xfId="12732" xr:uid="{00000000-0005-0000-0000-0000CD310000}"/>
    <cellStyle name="Normal 2 2 3 2 3 2 2 4 3" xfId="27826" xr:uid="{00000000-0005-0000-0000-0000C76C0000}"/>
    <cellStyle name="Normal 2 2 3 2 3 2 2 5" xfId="7711" xr:uid="{00000000-0005-0000-0000-0000301E0000}"/>
    <cellStyle name="Normal 2 2 3 2 3 2 2 5 3" xfId="22809" xr:uid="{00000000-0005-0000-0000-00002E590000}"/>
    <cellStyle name="Normal 2 2 3 2 3 2 2 7" xfId="17796" xr:uid="{00000000-0005-0000-0000-000099450000}"/>
    <cellStyle name="Normal 2 2 3 2 3 2 3" xfId="3493" xr:uid="{00000000-0005-0000-0000-0000B60D0000}"/>
    <cellStyle name="Normal 2 2 3 2 3 2 3 2" xfId="13567" xr:uid="{00000000-0005-0000-0000-000010350000}"/>
    <cellStyle name="Normal 2 2 3 2 3 2 3 2 3" xfId="28661" xr:uid="{00000000-0005-0000-0000-00000A700000}"/>
    <cellStyle name="Normal 2 2 3 2 3 2 3 3" xfId="8547" xr:uid="{00000000-0005-0000-0000-000074210000}"/>
    <cellStyle name="Normal 2 2 3 2 3 2 3 3 3" xfId="23644" xr:uid="{00000000-0005-0000-0000-0000715C0000}"/>
    <cellStyle name="Normal 2 2 3 2 3 2 3 5" xfId="18631" xr:uid="{00000000-0005-0000-0000-0000DC480000}"/>
    <cellStyle name="Normal 2 2 3 2 3 2 4" xfId="5186" xr:uid="{00000000-0005-0000-0000-000053140000}"/>
    <cellStyle name="Normal 2 2 3 2 3 2 4 2" xfId="15238" xr:uid="{00000000-0005-0000-0000-0000973B0000}"/>
    <cellStyle name="Normal 2 2 3 2 3 2 4 2 3" xfId="30332" xr:uid="{00000000-0005-0000-0000-000091760000}"/>
    <cellStyle name="Normal 2 2 3 2 3 2 4 3" xfId="10218" xr:uid="{00000000-0005-0000-0000-0000FB270000}"/>
    <cellStyle name="Normal 2 2 3 2 3 2 4 3 3" xfId="25315" xr:uid="{00000000-0005-0000-0000-0000F8620000}"/>
    <cellStyle name="Normal 2 2 3 2 3 2 4 5" xfId="20302" xr:uid="{00000000-0005-0000-0000-0000634F0000}"/>
    <cellStyle name="Normal 2 2 3 2 3 2 5" xfId="11896" xr:uid="{00000000-0005-0000-0000-0000892E0000}"/>
    <cellStyle name="Normal 2 2 3 2 3 2 5 3" xfId="26990" xr:uid="{00000000-0005-0000-0000-000083690000}"/>
    <cellStyle name="Normal 2 2 3 2 3 2 6" xfId="6875" xr:uid="{00000000-0005-0000-0000-0000EC1A0000}"/>
    <cellStyle name="Normal 2 2 3 2 3 2 6 3" xfId="21973" xr:uid="{00000000-0005-0000-0000-0000EA550000}"/>
    <cellStyle name="Normal 2 2 3 2 3 2 8" xfId="16960" xr:uid="{00000000-0005-0000-0000-000055420000}"/>
    <cellStyle name="Normal 2 2 3 2 3 3" xfId="2223" xr:uid="{00000000-0005-0000-0000-0000BF080000}"/>
    <cellStyle name="Normal 2 2 3 2 3 3 2" xfId="3912" xr:uid="{00000000-0005-0000-0000-0000590F0000}"/>
    <cellStyle name="Normal 2 2 3 2 3 3 2 2" xfId="13985" xr:uid="{00000000-0005-0000-0000-0000B2360000}"/>
    <cellStyle name="Normal 2 2 3 2 3 3 2 2 3" xfId="29079" xr:uid="{00000000-0005-0000-0000-0000AC710000}"/>
    <cellStyle name="Normal 2 2 3 2 3 3 2 3" xfId="8965" xr:uid="{00000000-0005-0000-0000-000016230000}"/>
    <cellStyle name="Normal 2 2 3 2 3 3 2 3 3" xfId="24062" xr:uid="{00000000-0005-0000-0000-0000135E0000}"/>
    <cellStyle name="Normal 2 2 3 2 3 3 2 5" xfId="19049" xr:uid="{00000000-0005-0000-0000-00007E4A0000}"/>
    <cellStyle name="Normal 2 2 3 2 3 3 3" xfId="5604" xr:uid="{00000000-0005-0000-0000-0000F5150000}"/>
    <cellStyle name="Normal 2 2 3 2 3 3 3 2" xfId="15656" xr:uid="{00000000-0005-0000-0000-0000393D0000}"/>
    <cellStyle name="Normal 2 2 3 2 3 3 3 2 3" xfId="30750" xr:uid="{00000000-0005-0000-0000-000033780000}"/>
    <cellStyle name="Normal 2 2 3 2 3 3 3 3" xfId="10636" xr:uid="{00000000-0005-0000-0000-00009D290000}"/>
    <cellStyle name="Normal 2 2 3 2 3 3 3 3 3" xfId="25733" xr:uid="{00000000-0005-0000-0000-00009A640000}"/>
    <cellStyle name="Normal 2 2 3 2 3 3 3 5" xfId="20720" xr:uid="{00000000-0005-0000-0000-000005510000}"/>
    <cellStyle name="Normal 2 2 3 2 3 3 4" xfId="12314" xr:uid="{00000000-0005-0000-0000-00002B300000}"/>
    <cellStyle name="Normal 2 2 3 2 3 3 4 3" xfId="27408" xr:uid="{00000000-0005-0000-0000-0000256B0000}"/>
    <cellStyle name="Normal 2 2 3 2 3 3 5" xfId="7293" xr:uid="{00000000-0005-0000-0000-00008E1C0000}"/>
    <cellStyle name="Normal 2 2 3 2 3 3 5 3" xfId="22391" xr:uid="{00000000-0005-0000-0000-00008C570000}"/>
    <cellStyle name="Normal 2 2 3 2 3 3 7" xfId="17378" xr:uid="{00000000-0005-0000-0000-0000F7430000}"/>
    <cellStyle name="Normal 2 2 3 2 3 4" xfId="3075" xr:uid="{00000000-0005-0000-0000-0000140C0000}"/>
    <cellStyle name="Normal 2 2 3 2 3 4 2" xfId="13149" xr:uid="{00000000-0005-0000-0000-00006E330000}"/>
    <cellStyle name="Normal 2 2 3 2 3 4 2 3" xfId="28243" xr:uid="{00000000-0005-0000-0000-0000686E0000}"/>
    <cellStyle name="Normal 2 2 3 2 3 4 3" xfId="8129" xr:uid="{00000000-0005-0000-0000-0000D21F0000}"/>
    <cellStyle name="Normal 2 2 3 2 3 4 3 3" xfId="23226" xr:uid="{00000000-0005-0000-0000-0000CF5A0000}"/>
    <cellStyle name="Normal 2 2 3 2 3 4 5" xfId="18213" xr:uid="{00000000-0005-0000-0000-00003A470000}"/>
    <cellStyle name="Normal 2 2 3 2 3 5" xfId="4768" xr:uid="{00000000-0005-0000-0000-0000B1120000}"/>
    <cellStyle name="Normal 2 2 3 2 3 5 2" xfId="14820" xr:uid="{00000000-0005-0000-0000-0000F5390000}"/>
    <cellStyle name="Normal 2 2 3 2 3 5 2 3" xfId="29914" xr:uid="{00000000-0005-0000-0000-0000EF740000}"/>
    <cellStyle name="Normal 2 2 3 2 3 5 3" xfId="9800" xr:uid="{00000000-0005-0000-0000-000059260000}"/>
    <cellStyle name="Normal 2 2 3 2 3 5 3 3" xfId="24897" xr:uid="{00000000-0005-0000-0000-000056610000}"/>
    <cellStyle name="Normal 2 2 3 2 3 5 5" xfId="19884" xr:uid="{00000000-0005-0000-0000-0000C14D0000}"/>
    <cellStyle name="Normal 2 2 3 2 3 6" xfId="11478" xr:uid="{00000000-0005-0000-0000-0000E72C0000}"/>
    <cellStyle name="Normal 2 2 3 2 3 6 3" xfId="26572" xr:uid="{00000000-0005-0000-0000-0000E1670000}"/>
    <cellStyle name="Normal 2 2 3 2 3 7" xfId="6457" xr:uid="{00000000-0005-0000-0000-00004A190000}"/>
    <cellStyle name="Normal 2 2 3 2 3 7 3" xfId="21555" xr:uid="{00000000-0005-0000-0000-000048540000}"/>
    <cellStyle name="Normal 2 2 3 2 3 9" xfId="16542" xr:uid="{00000000-0005-0000-0000-0000B3400000}"/>
    <cellStyle name="Normal 2 2 3 2 4" xfId="1594" xr:uid="{00000000-0005-0000-0000-00004A060000}"/>
    <cellStyle name="Normal 2 2 3 2 4 2" xfId="2433" xr:uid="{00000000-0005-0000-0000-000091090000}"/>
    <cellStyle name="Normal 2 2 3 2 4 2 2" xfId="4122" xr:uid="{00000000-0005-0000-0000-00002B100000}"/>
    <cellStyle name="Normal 2 2 3 2 4 2 2 2" xfId="14195" xr:uid="{00000000-0005-0000-0000-000084370000}"/>
    <cellStyle name="Normal 2 2 3 2 4 2 2 2 3" xfId="29289" xr:uid="{00000000-0005-0000-0000-00007E720000}"/>
    <cellStyle name="Normal 2 2 3 2 4 2 2 3" xfId="9175" xr:uid="{00000000-0005-0000-0000-0000E8230000}"/>
    <cellStyle name="Normal 2 2 3 2 4 2 2 3 3" xfId="24272" xr:uid="{00000000-0005-0000-0000-0000E55E0000}"/>
    <cellStyle name="Normal 2 2 3 2 4 2 2 5" xfId="19259" xr:uid="{00000000-0005-0000-0000-0000504B0000}"/>
    <cellStyle name="Normal 2 2 3 2 4 2 3" xfId="5814" xr:uid="{00000000-0005-0000-0000-0000C7160000}"/>
    <cellStyle name="Normal 2 2 3 2 4 2 3 2" xfId="15866" xr:uid="{00000000-0005-0000-0000-00000B3E0000}"/>
    <cellStyle name="Normal 2 2 3 2 4 2 3 2 3" xfId="30960" xr:uid="{00000000-0005-0000-0000-000005790000}"/>
    <cellStyle name="Normal 2 2 3 2 4 2 3 3" xfId="10846" xr:uid="{00000000-0005-0000-0000-00006F2A0000}"/>
    <cellStyle name="Normal 2 2 3 2 4 2 3 3 3" xfId="25943" xr:uid="{00000000-0005-0000-0000-00006C650000}"/>
    <cellStyle name="Normal 2 2 3 2 4 2 3 5" xfId="20930" xr:uid="{00000000-0005-0000-0000-0000D7510000}"/>
    <cellStyle name="Normal 2 2 3 2 4 2 4" xfId="12524" xr:uid="{00000000-0005-0000-0000-0000FD300000}"/>
    <cellStyle name="Normal 2 2 3 2 4 2 4 3" xfId="27618" xr:uid="{00000000-0005-0000-0000-0000F76B0000}"/>
    <cellStyle name="Normal 2 2 3 2 4 2 5" xfId="7503" xr:uid="{00000000-0005-0000-0000-0000601D0000}"/>
    <cellStyle name="Normal 2 2 3 2 4 2 5 3" xfId="22601" xr:uid="{00000000-0005-0000-0000-00005E580000}"/>
    <cellStyle name="Normal 2 2 3 2 4 2 7" xfId="17588" xr:uid="{00000000-0005-0000-0000-0000C9440000}"/>
    <cellStyle name="Normal 2 2 3 2 4 3" xfId="3285" xr:uid="{00000000-0005-0000-0000-0000E60C0000}"/>
    <cellStyle name="Normal 2 2 3 2 4 3 2" xfId="13359" xr:uid="{00000000-0005-0000-0000-000040340000}"/>
    <cellStyle name="Normal 2 2 3 2 4 3 2 3" xfId="28453" xr:uid="{00000000-0005-0000-0000-00003A6F0000}"/>
    <cellStyle name="Normal 2 2 3 2 4 3 3" xfId="8339" xr:uid="{00000000-0005-0000-0000-0000A4200000}"/>
    <cellStyle name="Normal 2 2 3 2 4 3 3 3" xfId="23436" xr:uid="{00000000-0005-0000-0000-0000A15B0000}"/>
    <cellStyle name="Normal 2 2 3 2 4 3 5" xfId="18423" xr:uid="{00000000-0005-0000-0000-00000C480000}"/>
    <cellStyle name="Normal 2 2 3 2 4 4" xfId="4978" xr:uid="{00000000-0005-0000-0000-000083130000}"/>
    <cellStyle name="Normal 2 2 3 2 4 4 2" xfId="15030" xr:uid="{00000000-0005-0000-0000-0000C73A0000}"/>
    <cellStyle name="Normal 2 2 3 2 4 4 2 3" xfId="30124" xr:uid="{00000000-0005-0000-0000-0000C1750000}"/>
    <cellStyle name="Normal 2 2 3 2 4 4 3" xfId="10010" xr:uid="{00000000-0005-0000-0000-00002B270000}"/>
    <cellStyle name="Normal 2 2 3 2 4 4 3 3" xfId="25107" xr:uid="{00000000-0005-0000-0000-000028620000}"/>
    <cellStyle name="Normal 2 2 3 2 4 4 5" xfId="20094" xr:uid="{00000000-0005-0000-0000-0000934E0000}"/>
    <cellStyle name="Normal 2 2 3 2 4 5" xfId="11688" xr:uid="{00000000-0005-0000-0000-0000B92D0000}"/>
    <cellStyle name="Normal 2 2 3 2 4 5 3" xfId="26782" xr:uid="{00000000-0005-0000-0000-0000B3680000}"/>
    <cellStyle name="Normal 2 2 3 2 4 6" xfId="6667" xr:uid="{00000000-0005-0000-0000-00001C1A0000}"/>
    <cellStyle name="Normal 2 2 3 2 4 6 3" xfId="21765" xr:uid="{00000000-0005-0000-0000-00001A550000}"/>
    <cellStyle name="Normal 2 2 3 2 4 8" xfId="16752" xr:uid="{00000000-0005-0000-0000-000085410000}"/>
    <cellStyle name="Normal 2 2 3 2 5" xfId="2015" xr:uid="{00000000-0005-0000-0000-0000EF070000}"/>
    <cellStyle name="Normal 2 2 3 2 5 2" xfId="3704" xr:uid="{00000000-0005-0000-0000-0000890E0000}"/>
    <cellStyle name="Normal 2 2 3 2 5 2 2" xfId="13777" xr:uid="{00000000-0005-0000-0000-0000E2350000}"/>
    <cellStyle name="Normal 2 2 3 2 5 2 2 3" xfId="28871" xr:uid="{00000000-0005-0000-0000-0000DC700000}"/>
    <cellStyle name="Normal 2 2 3 2 5 2 3" xfId="8757" xr:uid="{00000000-0005-0000-0000-000046220000}"/>
    <cellStyle name="Normal 2 2 3 2 5 2 3 3" xfId="23854" xr:uid="{00000000-0005-0000-0000-0000435D0000}"/>
    <cellStyle name="Normal 2 2 3 2 5 2 5" xfId="18841" xr:uid="{00000000-0005-0000-0000-0000AE490000}"/>
    <cellStyle name="Normal 2 2 3 2 5 3" xfId="5396" xr:uid="{00000000-0005-0000-0000-000025150000}"/>
    <cellStyle name="Normal 2 2 3 2 5 3 2" xfId="15448" xr:uid="{00000000-0005-0000-0000-0000693C0000}"/>
    <cellStyle name="Normal 2 2 3 2 5 3 2 3" xfId="30542" xr:uid="{00000000-0005-0000-0000-000063770000}"/>
    <cellStyle name="Normal 2 2 3 2 5 3 3" xfId="10428" xr:uid="{00000000-0005-0000-0000-0000CD280000}"/>
    <cellStyle name="Normal 2 2 3 2 5 3 3 3" xfId="25525" xr:uid="{00000000-0005-0000-0000-0000CA630000}"/>
    <cellStyle name="Normal 2 2 3 2 5 3 5" xfId="20512" xr:uid="{00000000-0005-0000-0000-000035500000}"/>
    <cellStyle name="Normal 2 2 3 2 5 4" xfId="12106" xr:uid="{00000000-0005-0000-0000-00005B2F0000}"/>
    <cellStyle name="Normal 2 2 3 2 5 4 3" xfId="27200" xr:uid="{00000000-0005-0000-0000-0000556A0000}"/>
    <cellStyle name="Normal 2 2 3 2 5 5" xfId="7085" xr:uid="{00000000-0005-0000-0000-0000BE1B0000}"/>
    <cellStyle name="Normal 2 2 3 2 5 5 3" xfId="22183" xr:uid="{00000000-0005-0000-0000-0000BC560000}"/>
    <cellStyle name="Normal 2 2 3 2 5 7" xfId="17170" xr:uid="{00000000-0005-0000-0000-000027430000}"/>
    <cellStyle name="Normal 2 2 3 2 6" xfId="2867" xr:uid="{00000000-0005-0000-0000-0000440B0000}"/>
    <cellStyle name="Normal 2 2 3 2 6 2" xfId="12941" xr:uid="{00000000-0005-0000-0000-00009E320000}"/>
    <cellStyle name="Normal 2 2 3 2 6 2 3" xfId="28035" xr:uid="{00000000-0005-0000-0000-0000986D0000}"/>
    <cellStyle name="Normal 2 2 3 2 6 3" xfId="7921" xr:uid="{00000000-0005-0000-0000-0000021F0000}"/>
    <cellStyle name="Normal 2 2 3 2 6 3 3" xfId="23018" xr:uid="{00000000-0005-0000-0000-0000FF590000}"/>
    <cellStyle name="Normal 2 2 3 2 6 5" xfId="18005" xr:uid="{00000000-0005-0000-0000-00006A460000}"/>
    <cellStyle name="Normal 2 2 3 2 7" xfId="4560" xr:uid="{00000000-0005-0000-0000-0000E1110000}"/>
    <cellStyle name="Normal 2 2 3 2 7 2" xfId="14612" xr:uid="{00000000-0005-0000-0000-000025390000}"/>
    <cellStyle name="Normal 2 2 3 2 7 2 3" xfId="29706" xr:uid="{00000000-0005-0000-0000-00001F740000}"/>
    <cellStyle name="Normal 2 2 3 2 7 3" xfId="9592" xr:uid="{00000000-0005-0000-0000-000089250000}"/>
    <cellStyle name="Normal 2 2 3 2 7 3 3" xfId="24689" xr:uid="{00000000-0005-0000-0000-000086600000}"/>
    <cellStyle name="Normal 2 2 3 2 7 5" xfId="19676" xr:uid="{00000000-0005-0000-0000-0000F14C0000}"/>
    <cellStyle name="Normal 2 2 3 2 8" xfId="11270" xr:uid="{00000000-0005-0000-0000-0000172C0000}"/>
    <cellStyle name="Normal 2 2 3 2 8 3" xfId="26364" xr:uid="{00000000-0005-0000-0000-000011670000}"/>
    <cellStyle name="Normal 2 2 3 2 9" xfId="6249" xr:uid="{00000000-0005-0000-0000-00007A180000}"/>
    <cellStyle name="Normal 2 2 3 2 9 3" xfId="21347" xr:uid="{00000000-0005-0000-0000-000078530000}"/>
    <cellStyle name="Normal 2 2 3 3" xfId="1214" xr:uid="{00000000-0005-0000-0000-0000CE040000}"/>
    <cellStyle name="Normal 2 2 3 3 10" xfId="16386" xr:uid="{00000000-0005-0000-0000-000017400000}"/>
    <cellStyle name="Normal 2 2 3 3 2" xfId="1433" xr:uid="{00000000-0005-0000-0000-0000A9050000}"/>
    <cellStyle name="Normal 2 2 3 3 2 2" xfId="1854" xr:uid="{00000000-0005-0000-0000-00004E070000}"/>
    <cellStyle name="Normal 2 2 3 3 2 2 2" xfId="2693" xr:uid="{00000000-0005-0000-0000-0000950A0000}"/>
    <cellStyle name="Normal 2 2 3 3 2 2 2 2" xfId="4382" xr:uid="{00000000-0005-0000-0000-00002F110000}"/>
    <cellStyle name="Normal 2 2 3 3 2 2 2 2 2" xfId="14455" xr:uid="{00000000-0005-0000-0000-000088380000}"/>
    <cellStyle name="Normal 2 2 3 3 2 2 2 2 2 3" xfId="29549" xr:uid="{00000000-0005-0000-0000-000082730000}"/>
    <cellStyle name="Normal 2 2 3 3 2 2 2 2 3" xfId="9435" xr:uid="{00000000-0005-0000-0000-0000EC240000}"/>
    <cellStyle name="Normal 2 2 3 3 2 2 2 2 3 3" xfId="24532" xr:uid="{00000000-0005-0000-0000-0000E95F0000}"/>
    <cellStyle name="Normal 2 2 3 3 2 2 2 2 5" xfId="19519" xr:uid="{00000000-0005-0000-0000-0000544C0000}"/>
    <cellStyle name="Normal 2 2 3 3 2 2 2 3" xfId="6074" xr:uid="{00000000-0005-0000-0000-0000CB170000}"/>
    <cellStyle name="Normal 2 2 3 3 2 2 2 3 2" xfId="16126" xr:uid="{00000000-0005-0000-0000-00000F3F0000}"/>
    <cellStyle name="Normal 2 2 3 3 2 2 2 3 2 3" xfId="31220" xr:uid="{00000000-0005-0000-0000-0000097A0000}"/>
    <cellStyle name="Normal 2 2 3 3 2 2 2 3 3" xfId="11106" xr:uid="{00000000-0005-0000-0000-0000732B0000}"/>
    <cellStyle name="Normal 2 2 3 3 2 2 2 3 3 3" xfId="26203" xr:uid="{00000000-0005-0000-0000-000070660000}"/>
    <cellStyle name="Normal 2 2 3 3 2 2 2 3 5" xfId="21190" xr:uid="{00000000-0005-0000-0000-0000DB520000}"/>
    <cellStyle name="Normal 2 2 3 3 2 2 2 4" xfId="12784" xr:uid="{00000000-0005-0000-0000-000001320000}"/>
    <cellStyle name="Normal 2 2 3 3 2 2 2 4 3" xfId="27878" xr:uid="{00000000-0005-0000-0000-0000FB6C0000}"/>
    <cellStyle name="Normal 2 2 3 3 2 2 2 5" xfId="7763" xr:uid="{00000000-0005-0000-0000-0000641E0000}"/>
    <cellStyle name="Normal 2 2 3 3 2 2 2 5 3" xfId="22861" xr:uid="{00000000-0005-0000-0000-000062590000}"/>
    <cellStyle name="Normal 2 2 3 3 2 2 2 7" xfId="17848" xr:uid="{00000000-0005-0000-0000-0000CD450000}"/>
    <cellStyle name="Normal 2 2 3 3 2 2 3" xfId="3545" xr:uid="{00000000-0005-0000-0000-0000EA0D0000}"/>
    <cellStyle name="Normal 2 2 3 3 2 2 3 2" xfId="13619" xr:uid="{00000000-0005-0000-0000-000044350000}"/>
    <cellStyle name="Normal 2 2 3 3 2 2 3 2 3" xfId="28713" xr:uid="{00000000-0005-0000-0000-00003E700000}"/>
    <cellStyle name="Normal 2 2 3 3 2 2 3 3" xfId="8599" xr:uid="{00000000-0005-0000-0000-0000A8210000}"/>
    <cellStyle name="Normal 2 2 3 3 2 2 3 3 3" xfId="23696" xr:uid="{00000000-0005-0000-0000-0000A55C0000}"/>
    <cellStyle name="Normal 2 2 3 3 2 2 3 5" xfId="18683" xr:uid="{00000000-0005-0000-0000-000010490000}"/>
    <cellStyle name="Normal 2 2 3 3 2 2 4" xfId="5238" xr:uid="{00000000-0005-0000-0000-000087140000}"/>
    <cellStyle name="Normal 2 2 3 3 2 2 4 2" xfId="15290" xr:uid="{00000000-0005-0000-0000-0000CB3B0000}"/>
    <cellStyle name="Normal 2 2 3 3 2 2 4 2 3" xfId="30384" xr:uid="{00000000-0005-0000-0000-0000C5760000}"/>
    <cellStyle name="Normal 2 2 3 3 2 2 4 3" xfId="10270" xr:uid="{00000000-0005-0000-0000-00002F280000}"/>
    <cellStyle name="Normal 2 2 3 3 2 2 4 3 3" xfId="25367" xr:uid="{00000000-0005-0000-0000-00002C630000}"/>
    <cellStyle name="Normal 2 2 3 3 2 2 4 5" xfId="20354" xr:uid="{00000000-0005-0000-0000-0000974F0000}"/>
    <cellStyle name="Normal 2 2 3 3 2 2 5" xfId="11948" xr:uid="{00000000-0005-0000-0000-0000BD2E0000}"/>
    <cellStyle name="Normal 2 2 3 3 2 2 5 3" xfId="27042" xr:uid="{00000000-0005-0000-0000-0000B7690000}"/>
    <cellStyle name="Normal 2 2 3 3 2 2 6" xfId="6927" xr:uid="{00000000-0005-0000-0000-0000201B0000}"/>
    <cellStyle name="Normal 2 2 3 3 2 2 6 3" xfId="22025" xr:uid="{00000000-0005-0000-0000-00001E560000}"/>
    <cellStyle name="Normal 2 2 3 3 2 2 8" xfId="17012" xr:uid="{00000000-0005-0000-0000-000089420000}"/>
    <cellStyle name="Normal 2 2 3 3 2 3" xfId="2275" xr:uid="{00000000-0005-0000-0000-0000F3080000}"/>
    <cellStyle name="Normal 2 2 3 3 2 3 2" xfId="3964" xr:uid="{00000000-0005-0000-0000-00008D0F0000}"/>
    <cellStyle name="Normal 2 2 3 3 2 3 2 2" xfId="14037" xr:uid="{00000000-0005-0000-0000-0000E6360000}"/>
    <cellStyle name="Normal 2 2 3 3 2 3 2 2 3" xfId="29131" xr:uid="{00000000-0005-0000-0000-0000E0710000}"/>
    <cellStyle name="Normal 2 2 3 3 2 3 2 3" xfId="9017" xr:uid="{00000000-0005-0000-0000-00004A230000}"/>
    <cellStyle name="Normal 2 2 3 3 2 3 2 3 3" xfId="24114" xr:uid="{00000000-0005-0000-0000-0000475E0000}"/>
    <cellStyle name="Normal 2 2 3 3 2 3 2 5" xfId="19101" xr:uid="{00000000-0005-0000-0000-0000B24A0000}"/>
    <cellStyle name="Normal 2 2 3 3 2 3 3" xfId="5656" xr:uid="{00000000-0005-0000-0000-000029160000}"/>
    <cellStyle name="Normal 2 2 3 3 2 3 3 2" xfId="15708" xr:uid="{00000000-0005-0000-0000-00006D3D0000}"/>
    <cellStyle name="Normal 2 2 3 3 2 3 3 2 3" xfId="30802" xr:uid="{00000000-0005-0000-0000-000067780000}"/>
    <cellStyle name="Normal 2 2 3 3 2 3 3 3" xfId="10688" xr:uid="{00000000-0005-0000-0000-0000D1290000}"/>
    <cellStyle name="Normal 2 2 3 3 2 3 3 3 3" xfId="25785" xr:uid="{00000000-0005-0000-0000-0000CE640000}"/>
    <cellStyle name="Normal 2 2 3 3 2 3 3 5" xfId="20772" xr:uid="{00000000-0005-0000-0000-000039510000}"/>
    <cellStyle name="Normal 2 2 3 3 2 3 4" xfId="12366" xr:uid="{00000000-0005-0000-0000-00005F300000}"/>
    <cellStyle name="Normal 2 2 3 3 2 3 4 3" xfId="27460" xr:uid="{00000000-0005-0000-0000-0000596B0000}"/>
    <cellStyle name="Normal 2 2 3 3 2 3 5" xfId="7345" xr:uid="{00000000-0005-0000-0000-0000C21C0000}"/>
    <cellStyle name="Normal 2 2 3 3 2 3 5 3" xfId="22443" xr:uid="{00000000-0005-0000-0000-0000C0570000}"/>
    <cellStyle name="Normal 2 2 3 3 2 3 7" xfId="17430" xr:uid="{00000000-0005-0000-0000-00002B440000}"/>
    <cellStyle name="Normal 2 2 3 3 2 4" xfId="3127" xr:uid="{00000000-0005-0000-0000-0000480C0000}"/>
    <cellStyle name="Normal 2 2 3 3 2 4 2" xfId="13201" xr:uid="{00000000-0005-0000-0000-0000A2330000}"/>
    <cellStyle name="Normal 2 2 3 3 2 4 2 3" xfId="28295" xr:uid="{00000000-0005-0000-0000-00009C6E0000}"/>
    <cellStyle name="Normal 2 2 3 3 2 4 3" xfId="8181" xr:uid="{00000000-0005-0000-0000-000006200000}"/>
    <cellStyle name="Normal 2 2 3 3 2 4 3 3" xfId="23278" xr:uid="{00000000-0005-0000-0000-0000035B0000}"/>
    <cellStyle name="Normal 2 2 3 3 2 4 5" xfId="18265" xr:uid="{00000000-0005-0000-0000-00006E470000}"/>
    <cellStyle name="Normal 2 2 3 3 2 5" xfId="4820" xr:uid="{00000000-0005-0000-0000-0000E5120000}"/>
    <cellStyle name="Normal 2 2 3 3 2 5 2" xfId="14872" xr:uid="{00000000-0005-0000-0000-0000293A0000}"/>
    <cellStyle name="Normal 2 2 3 3 2 5 2 3" xfId="29966" xr:uid="{00000000-0005-0000-0000-000023750000}"/>
    <cellStyle name="Normal 2 2 3 3 2 5 3" xfId="9852" xr:uid="{00000000-0005-0000-0000-00008D260000}"/>
    <cellStyle name="Normal 2 2 3 3 2 5 3 3" xfId="24949" xr:uid="{00000000-0005-0000-0000-00008A610000}"/>
    <cellStyle name="Normal 2 2 3 3 2 5 5" xfId="19936" xr:uid="{00000000-0005-0000-0000-0000F54D0000}"/>
    <cellStyle name="Normal 2 2 3 3 2 6" xfId="11530" xr:uid="{00000000-0005-0000-0000-00001B2D0000}"/>
    <cellStyle name="Normal 2 2 3 3 2 6 3" xfId="26624" xr:uid="{00000000-0005-0000-0000-000015680000}"/>
    <cellStyle name="Normal 2 2 3 3 2 7" xfId="6509" xr:uid="{00000000-0005-0000-0000-00007E190000}"/>
    <cellStyle name="Normal 2 2 3 3 2 7 3" xfId="21607" xr:uid="{00000000-0005-0000-0000-00007C540000}"/>
    <cellStyle name="Normal 2 2 3 3 2 9" xfId="16594" xr:uid="{00000000-0005-0000-0000-0000E7400000}"/>
    <cellStyle name="Normal 2 2 3 3 3" xfId="1646" xr:uid="{00000000-0005-0000-0000-00007E060000}"/>
    <cellStyle name="Normal 2 2 3 3 3 2" xfId="2485" xr:uid="{00000000-0005-0000-0000-0000C5090000}"/>
    <cellStyle name="Normal 2 2 3 3 3 2 2" xfId="4174" xr:uid="{00000000-0005-0000-0000-00005F100000}"/>
    <cellStyle name="Normal 2 2 3 3 3 2 2 2" xfId="14247" xr:uid="{00000000-0005-0000-0000-0000B8370000}"/>
    <cellStyle name="Normal 2 2 3 3 3 2 2 2 3" xfId="29341" xr:uid="{00000000-0005-0000-0000-0000B2720000}"/>
    <cellStyle name="Normal 2 2 3 3 3 2 2 3" xfId="9227" xr:uid="{00000000-0005-0000-0000-00001C240000}"/>
    <cellStyle name="Normal 2 2 3 3 3 2 2 3 3" xfId="24324" xr:uid="{00000000-0005-0000-0000-0000195F0000}"/>
    <cellStyle name="Normal 2 2 3 3 3 2 2 5" xfId="19311" xr:uid="{00000000-0005-0000-0000-0000844B0000}"/>
    <cellStyle name="Normal 2 2 3 3 3 2 3" xfId="5866" xr:uid="{00000000-0005-0000-0000-0000FB160000}"/>
    <cellStyle name="Normal 2 2 3 3 3 2 3 2" xfId="15918" xr:uid="{00000000-0005-0000-0000-00003F3E0000}"/>
    <cellStyle name="Normal 2 2 3 3 3 2 3 2 3" xfId="31012" xr:uid="{00000000-0005-0000-0000-000039790000}"/>
    <cellStyle name="Normal 2 2 3 3 3 2 3 3" xfId="10898" xr:uid="{00000000-0005-0000-0000-0000A32A0000}"/>
    <cellStyle name="Normal 2 2 3 3 3 2 3 3 3" xfId="25995" xr:uid="{00000000-0005-0000-0000-0000A0650000}"/>
    <cellStyle name="Normal 2 2 3 3 3 2 3 5" xfId="20982" xr:uid="{00000000-0005-0000-0000-00000B520000}"/>
    <cellStyle name="Normal 2 2 3 3 3 2 4" xfId="12576" xr:uid="{00000000-0005-0000-0000-000031310000}"/>
    <cellStyle name="Normal 2 2 3 3 3 2 4 3" xfId="27670" xr:uid="{00000000-0005-0000-0000-00002B6C0000}"/>
    <cellStyle name="Normal 2 2 3 3 3 2 5" xfId="7555" xr:uid="{00000000-0005-0000-0000-0000941D0000}"/>
    <cellStyle name="Normal 2 2 3 3 3 2 5 3" xfId="22653" xr:uid="{00000000-0005-0000-0000-000092580000}"/>
    <cellStyle name="Normal 2 2 3 3 3 2 7" xfId="17640" xr:uid="{00000000-0005-0000-0000-0000FD440000}"/>
    <cellStyle name="Normal 2 2 3 3 3 3" xfId="3337" xr:uid="{00000000-0005-0000-0000-00001A0D0000}"/>
    <cellStyle name="Normal 2 2 3 3 3 3 2" xfId="13411" xr:uid="{00000000-0005-0000-0000-000074340000}"/>
    <cellStyle name="Normal 2 2 3 3 3 3 2 3" xfId="28505" xr:uid="{00000000-0005-0000-0000-00006E6F0000}"/>
    <cellStyle name="Normal 2 2 3 3 3 3 3" xfId="8391" xr:uid="{00000000-0005-0000-0000-0000D8200000}"/>
    <cellStyle name="Normal 2 2 3 3 3 3 3 3" xfId="23488" xr:uid="{00000000-0005-0000-0000-0000D55B0000}"/>
    <cellStyle name="Normal 2 2 3 3 3 3 5" xfId="18475" xr:uid="{00000000-0005-0000-0000-000040480000}"/>
    <cellStyle name="Normal 2 2 3 3 3 4" xfId="5030" xr:uid="{00000000-0005-0000-0000-0000B7130000}"/>
    <cellStyle name="Normal 2 2 3 3 3 4 2" xfId="15082" xr:uid="{00000000-0005-0000-0000-0000FB3A0000}"/>
    <cellStyle name="Normal 2 2 3 3 3 4 2 3" xfId="30176" xr:uid="{00000000-0005-0000-0000-0000F5750000}"/>
    <cellStyle name="Normal 2 2 3 3 3 4 3" xfId="10062" xr:uid="{00000000-0005-0000-0000-00005F270000}"/>
    <cellStyle name="Normal 2 2 3 3 3 4 3 3" xfId="25159" xr:uid="{00000000-0005-0000-0000-00005C620000}"/>
    <cellStyle name="Normal 2 2 3 3 3 4 5" xfId="20146" xr:uid="{00000000-0005-0000-0000-0000C74E0000}"/>
    <cellStyle name="Normal 2 2 3 3 3 5" xfId="11740" xr:uid="{00000000-0005-0000-0000-0000ED2D0000}"/>
    <cellStyle name="Normal 2 2 3 3 3 5 3" xfId="26834" xr:uid="{00000000-0005-0000-0000-0000E7680000}"/>
    <cellStyle name="Normal 2 2 3 3 3 6" xfId="6719" xr:uid="{00000000-0005-0000-0000-0000501A0000}"/>
    <cellStyle name="Normal 2 2 3 3 3 6 3" xfId="21817" xr:uid="{00000000-0005-0000-0000-00004E550000}"/>
    <cellStyle name="Normal 2 2 3 3 3 8" xfId="16804" xr:uid="{00000000-0005-0000-0000-0000B9410000}"/>
    <cellStyle name="Normal 2 2 3 3 4" xfId="2067" xr:uid="{00000000-0005-0000-0000-000023080000}"/>
    <cellStyle name="Normal 2 2 3 3 4 2" xfId="3756" xr:uid="{00000000-0005-0000-0000-0000BD0E0000}"/>
    <cellStyle name="Normal 2 2 3 3 4 2 2" xfId="13829" xr:uid="{00000000-0005-0000-0000-000016360000}"/>
    <cellStyle name="Normal 2 2 3 3 4 2 2 3" xfId="28923" xr:uid="{00000000-0005-0000-0000-000010710000}"/>
    <cellStyle name="Normal 2 2 3 3 4 2 3" xfId="8809" xr:uid="{00000000-0005-0000-0000-00007A220000}"/>
    <cellStyle name="Normal 2 2 3 3 4 2 3 3" xfId="23906" xr:uid="{00000000-0005-0000-0000-0000775D0000}"/>
    <cellStyle name="Normal 2 2 3 3 4 2 5" xfId="18893" xr:uid="{00000000-0005-0000-0000-0000E2490000}"/>
    <cellStyle name="Normal 2 2 3 3 4 3" xfId="5448" xr:uid="{00000000-0005-0000-0000-000059150000}"/>
    <cellStyle name="Normal 2 2 3 3 4 3 2" xfId="15500" xr:uid="{00000000-0005-0000-0000-00009D3C0000}"/>
    <cellStyle name="Normal 2 2 3 3 4 3 2 3" xfId="30594" xr:uid="{00000000-0005-0000-0000-000097770000}"/>
    <cellStyle name="Normal 2 2 3 3 4 3 3" xfId="10480" xr:uid="{00000000-0005-0000-0000-000001290000}"/>
    <cellStyle name="Normal 2 2 3 3 4 3 3 3" xfId="25577" xr:uid="{00000000-0005-0000-0000-0000FE630000}"/>
    <cellStyle name="Normal 2 2 3 3 4 3 5" xfId="20564" xr:uid="{00000000-0005-0000-0000-000069500000}"/>
    <cellStyle name="Normal 2 2 3 3 4 4" xfId="12158" xr:uid="{00000000-0005-0000-0000-00008F2F0000}"/>
    <cellStyle name="Normal 2 2 3 3 4 4 3" xfId="27252" xr:uid="{00000000-0005-0000-0000-0000896A0000}"/>
    <cellStyle name="Normal 2 2 3 3 4 5" xfId="7137" xr:uid="{00000000-0005-0000-0000-0000F21B0000}"/>
    <cellStyle name="Normal 2 2 3 3 4 5 3" xfId="22235" xr:uid="{00000000-0005-0000-0000-0000F0560000}"/>
    <cellStyle name="Normal 2 2 3 3 4 7" xfId="17222" xr:uid="{00000000-0005-0000-0000-00005B430000}"/>
    <cellStyle name="Normal 2 2 3 3 5" xfId="2919" xr:uid="{00000000-0005-0000-0000-0000780B0000}"/>
    <cellStyle name="Normal 2 2 3 3 5 2" xfId="12993" xr:uid="{00000000-0005-0000-0000-0000D2320000}"/>
    <cellStyle name="Normal 2 2 3 3 5 2 3" xfId="28087" xr:uid="{00000000-0005-0000-0000-0000CC6D0000}"/>
    <cellStyle name="Normal 2 2 3 3 5 3" xfId="7973" xr:uid="{00000000-0005-0000-0000-0000361F0000}"/>
    <cellStyle name="Normal 2 2 3 3 5 3 3" xfId="23070" xr:uid="{00000000-0005-0000-0000-0000335A0000}"/>
    <cellStyle name="Normal 2 2 3 3 5 5" xfId="18057" xr:uid="{00000000-0005-0000-0000-00009E460000}"/>
    <cellStyle name="Normal 2 2 3 3 6" xfId="4612" xr:uid="{00000000-0005-0000-0000-000015120000}"/>
    <cellStyle name="Normal 2 2 3 3 6 2" xfId="14664" xr:uid="{00000000-0005-0000-0000-000059390000}"/>
    <cellStyle name="Normal 2 2 3 3 6 2 3" xfId="29758" xr:uid="{00000000-0005-0000-0000-000053740000}"/>
    <cellStyle name="Normal 2 2 3 3 6 3" xfId="9644" xr:uid="{00000000-0005-0000-0000-0000BD250000}"/>
    <cellStyle name="Normal 2 2 3 3 6 3 3" xfId="24741" xr:uid="{00000000-0005-0000-0000-0000BA600000}"/>
    <cellStyle name="Normal 2 2 3 3 6 5" xfId="19728" xr:uid="{00000000-0005-0000-0000-0000254D0000}"/>
    <cellStyle name="Normal 2 2 3 3 7" xfId="11322" xr:uid="{00000000-0005-0000-0000-00004B2C0000}"/>
    <cellStyle name="Normal 2 2 3 3 7 3" xfId="26416" xr:uid="{00000000-0005-0000-0000-000045670000}"/>
    <cellStyle name="Normal 2 2 3 3 8" xfId="6301" xr:uid="{00000000-0005-0000-0000-0000AE180000}"/>
    <cellStyle name="Normal 2 2 3 3 8 3" xfId="21399" xr:uid="{00000000-0005-0000-0000-0000AC530000}"/>
    <cellStyle name="Normal 2 2 3 4" xfId="1327" xr:uid="{00000000-0005-0000-0000-00003F050000}"/>
    <cellStyle name="Normal 2 2 3 4 2" xfId="1750" xr:uid="{00000000-0005-0000-0000-0000E6060000}"/>
    <cellStyle name="Normal 2 2 3 4 2 2" xfId="2589" xr:uid="{00000000-0005-0000-0000-00002D0A0000}"/>
    <cellStyle name="Normal 2 2 3 4 2 2 2" xfId="4278" xr:uid="{00000000-0005-0000-0000-0000C7100000}"/>
    <cellStyle name="Normal 2 2 3 4 2 2 2 2" xfId="14351" xr:uid="{00000000-0005-0000-0000-000020380000}"/>
    <cellStyle name="Normal 2 2 3 4 2 2 2 2 3" xfId="29445" xr:uid="{00000000-0005-0000-0000-00001A730000}"/>
    <cellStyle name="Normal 2 2 3 4 2 2 2 3" xfId="9331" xr:uid="{00000000-0005-0000-0000-000084240000}"/>
    <cellStyle name="Normal 2 2 3 4 2 2 2 3 3" xfId="24428" xr:uid="{00000000-0005-0000-0000-0000815F0000}"/>
    <cellStyle name="Normal 2 2 3 4 2 2 2 5" xfId="19415" xr:uid="{00000000-0005-0000-0000-0000EC4B0000}"/>
    <cellStyle name="Normal 2 2 3 4 2 2 3" xfId="5970" xr:uid="{00000000-0005-0000-0000-000063170000}"/>
    <cellStyle name="Normal 2 2 3 4 2 2 3 2" xfId="16022" xr:uid="{00000000-0005-0000-0000-0000A73E0000}"/>
    <cellStyle name="Normal 2 2 3 4 2 2 3 2 3" xfId="31116" xr:uid="{00000000-0005-0000-0000-0000A1790000}"/>
    <cellStyle name="Normal 2 2 3 4 2 2 3 3" xfId="11002" xr:uid="{00000000-0005-0000-0000-00000B2B0000}"/>
    <cellStyle name="Normal 2 2 3 4 2 2 3 3 3" xfId="26099" xr:uid="{00000000-0005-0000-0000-000008660000}"/>
    <cellStyle name="Normal 2 2 3 4 2 2 3 5" xfId="21086" xr:uid="{00000000-0005-0000-0000-000073520000}"/>
    <cellStyle name="Normal 2 2 3 4 2 2 4" xfId="12680" xr:uid="{00000000-0005-0000-0000-000099310000}"/>
    <cellStyle name="Normal 2 2 3 4 2 2 4 3" xfId="27774" xr:uid="{00000000-0005-0000-0000-0000936C0000}"/>
    <cellStyle name="Normal 2 2 3 4 2 2 5" xfId="7659" xr:uid="{00000000-0005-0000-0000-0000FC1D0000}"/>
    <cellStyle name="Normal 2 2 3 4 2 2 5 3" xfId="22757" xr:uid="{00000000-0005-0000-0000-0000FA580000}"/>
    <cellStyle name="Normal 2 2 3 4 2 2 7" xfId="17744" xr:uid="{00000000-0005-0000-0000-000065450000}"/>
    <cellStyle name="Normal 2 2 3 4 2 3" xfId="3441" xr:uid="{00000000-0005-0000-0000-0000820D0000}"/>
    <cellStyle name="Normal 2 2 3 4 2 3 2" xfId="13515" xr:uid="{00000000-0005-0000-0000-0000DC340000}"/>
    <cellStyle name="Normal 2 2 3 4 2 3 2 3" xfId="28609" xr:uid="{00000000-0005-0000-0000-0000D66F0000}"/>
    <cellStyle name="Normal 2 2 3 4 2 3 3" xfId="8495" xr:uid="{00000000-0005-0000-0000-000040210000}"/>
    <cellStyle name="Normal 2 2 3 4 2 3 3 3" xfId="23592" xr:uid="{00000000-0005-0000-0000-00003D5C0000}"/>
    <cellStyle name="Normal 2 2 3 4 2 3 5" xfId="18579" xr:uid="{00000000-0005-0000-0000-0000A8480000}"/>
    <cellStyle name="Normal 2 2 3 4 2 4" xfId="5134" xr:uid="{00000000-0005-0000-0000-00001F140000}"/>
    <cellStyle name="Normal 2 2 3 4 2 4 2" xfId="15186" xr:uid="{00000000-0005-0000-0000-0000633B0000}"/>
    <cellStyle name="Normal 2 2 3 4 2 4 2 3" xfId="30280" xr:uid="{00000000-0005-0000-0000-00005D760000}"/>
    <cellStyle name="Normal 2 2 3 4 2 4 3" xfId="10166" xr:uid="{00000000-0005-0000-0000-0000C7270000}"/>
    <cellStyle name="Normal 2 2 3 4 2 4 3 3" xfId="25263" xr:uid="{00000000-0005-0000-0000-0000C4620000}"/>
    <cellStyle name="Normal 2 2 3 4 2 4 5" xfId="20250" xr:uid="{00000000-0005-0000-0000-00002F4F0000}"/>
    <cellStyle name="Normal 2 2 3 4 2 5" xfId="11844" xr:uid="{00000000-0005-0000-0000-0000552E0000}"/>
    <cellStyle name="Normal 2 2 3 4 2 5 3" xfId="26938" xr:uid="{00000000-0005-0000-0000-00004F690000}"/>
    <cellStyle name="Normal 2 2 3 4 2 6" xfId="6823" xr:uid="{00000000-0005-0000-0000-0000B81A0000}"/>
    <cellStyle name="Normal 2 2 3 4 2 6 3" xfId="21921" xr:uid="{00000000-0005-0000-0000-0000B6550000}"/>
    <cellStyle name="Normal 2 2 3 4 2 8" xfId="16908" xr:uid="{00000000-0005-0000-0000-000021420000}"/>
    <cellStyle name="Normal 2 2 3 4 3" xfId="2171" xr:uid="{00000000-0005-0000-0000-00008B080000}"/>
    <cellStyle name="Normal 2 2 3 4 3 2" xfId="3860" xr:uid="{00000000-0005-0000-0000-0000250F0000}"/>
    <cellStyle name="Normal 2 2 3 4 3 2 2" xfId="13933" xr:uid="{00000000-0005-0000-0000-00007E360000}"/>
    <cellStyle name="Normal 2 2 3 4 3 2 2 3" xfId="29027" xr:uid="{00000000-0005-0000-0000-000078710000}"/>
    <cellStyle name="Normal 2 2 3 4 3 2 3" xfId="8913" xr:uid="{00000000-0005-0000-0000-0000E2220000}"/>
    <cellStyle name="Normal 2 2 3 4 3 2 3 3" xfId="24010" xr:uid="{00000000-0005-0000-0000-0000DF5D0000}"/>
    <cellStyle name="Normal 2 2 3 4 3 2 5" xfId="18997" xr:uid="{00000000-0005-0000-0000-00004A4A0000}"/>
    <cellStyle name="Normal 2 2 3 4 3 3" xfId="5552" xr:uid="{00000000-0005-0000-0000-0000C1150000}"/>
    <cellStyle name="Normal 2 2 3 4 3 3 2" xfId="15604" xr:uid="{00000000-0005-0000-0000-0000053D0000}"/>
    <cellStyle name="Normal 2 2 3 4 3 3 2 3" xfId="30698" xr:uid="{00000000-0005-0000-0000-0000FF770000}"/>
    <cellStyle name="Normal 2 2 3 4 3 3 3" xfId="10584" xr:uid="{00000000-0005-0000-0000-000069290000}"/>
    <cellStyle name="Normal 2 2 3 4 3 3 3 3" xfId="25681" xr:uid="{00000000-0005-0000-0000-000066640000}"/>
    <cellStyle name="Normal 2 2 3 4 3 3 5" xfId="20668" xr:uid="{00000000-0005-0000-0000-0000D1500000}"/>
    <cellStyle name="Normal 2 2 3 4 3 4" xfId="12262" xr:uid="{00000000-0005-0000-0000-0000F72F0000}"/>
    <cellStyle name="Normal 2 2 3 4 3 4 3" xfId="27356" xr:uid="{00000000-0005-0000-0000-0000F16A0000}"/>
    <cellStyle name="Normal 2 2 3 4 3 5" xfId="7241" xr:uid="{00000000-0005-0000-0000-00005A1C0000}"/>
    <cellStyle name="Normal 2 2 3 4 3 5 3" xfId="22339" xr:uid="{00000000-0005-0000-0000-000058570000}"/>
    <cellStyle name="Normal 2 2 3 4 3 7" xfId="17326" xr:uid="{00000000-0005-0000-0000-0000C3430000}"/>
    <cellStyle name="Normal 2 2 3 4 4" xfId="3023" xr:uid="{00000000-0005-0000-0000-0000E00B0000}"/>
    <cellStyle name="Normal 2 2 3 4 4 2" xfId="13097" xr:uid="{00000000-0005-0000-0000-00003A330000}"/>
    <cellStyle name="Normal 2 2 3 4 4 2 3" xfId="28191" xr:uid="{00000000-0005-0000-0000-0000346E0000}"/>
    <cellStyle name="Normal 2 2 3 4 4 3" xfId="8077" xr:uid="{00000000-0005-0000-0000-00009E1F0000}"/>
    <cellStyle name="Normal 2 2 3 4 4 3 3" xfId="23174" xr:uid="{00000000-0005-0000-0000-00009B5A0000}"/>
    <cellStyle name="Normal 2 2 3 4 4 5" xfId="18161" xr:uid="{00000000-0005-0000-0000-000006470000}"/>
    <cellStyle name="Normal 2 2 3 4 5" xfId="4716" xr:uid="{00000000-0005-0000-0000-00007D120000}"/>
    <cellStyle name="Normal 2 2 3 4 5 2" xfId="14768" xr:uid="{00000000-0005-0000-0000-0000C1390000}"/>
    <cellStyle name="Normal 2 2 3 4 5 2 3" xfId="29862" xr:uid="{00000000-0005-0000-0000-0000BB740000}"/>
    <cellStyle name="Normal 2 2 3 4 5 3" xfId="9748" xr:uid="{00000000-0005-0000-0000-000025260000}"/>
    <cellStyle name="Normal 2 2 3 4 5 3 3" xfId="24845" xr:uid="{00000000-0005-0000-0000-000022610000}"/>
    <cellStyle name="Normal 2 2 3 4 5 5" xfId="19832" xr:uid="{00000000-0005-0000-0000-00008D4D0000}"/>
    <cellStyle name="Normal 2 2 3 4 6" xfId="11426" xr:uid="{00000000-0005-0000-0000-0000B32C0000}"/>
    <cellStyle name="Normal 2 2 3 4 6 3" xfId="26520" xr:uid="{00000000-0005-0000-0000-0000AD670000}"/>
    <cellStyle name="Normal 2 2 3 4 7" xfId="6405" xr:uid="{00000000-0005-0000-0000-000016190000}"/>
    <cellStyle name="Normal 2 2 3 4 7 3" xfId="21503" xr:uid="{00000000-0005-0000-0000-000014540000}"/>
    <cellStyle name="Normal 2 2 3 4 9" xfId="16490" xr:uid="{00000000-0005-0000-0000-00007F400000}"/>
    <cellStyle name="Normal 2 2 3 5" xfId="1540" xr:uid="{00000000-0005-0000-0000-000014060000}"/>
    <cellStyle name="Normal 2 2 3 5 2" xfId="2381" xr:uid="{00000000-0005-0000-0000-00005D090000}"/>
    <cellStyle name="Normal 2 2 3 5 2 2" xfId="4070" xr:uid="{00000000-0005-0000-0000-0000F70F0000}"/>
    <cellStyle name="Normal 2 2 3 5 2 2 2" xfId="14143" xr:uid="{00000000-0005-0000-0000-000050370000}"/>
    <cellStyle name="Normal 2 2 3 5 2 2 2 3" xfId="29237" xr:uid="{00000000-0005-0000-0000-00004A720000}"/>
    <cellStyle name="Normal 2 2 3 5 2 2 3" xfId="9123" xr:uid="{00000000-0005-0000-0000-0000B4230000}"/>
    <cellStyle name="Normal 2 2 3 5 2 2 3 3" xfId="24220" xr:uid="{00000000-0005-0000-0000-0000B15E0000}"/>
    <cellStyle name="Normal 2 2 3 5 2 2 5" xfId="19207" xr:uid="{00000000-0005-0000-0000-00001C4B0000}"/>
    <cellStyle name="Normal 2 2 3 5 2 3" xfId="5762" xr:uid="{00000000-0005-0000-0000-000093160000}"/>
    <cellStyle name="Normal 2 2 3 5 2 3 2" xfId="15814" xr:uid="{00000000-0005-0000-0000-0000D73D0000}"/>
    <cellStyle name="Normal 2 2 3 5 2 3 2 3" xfId="30908" xr:uid="{00000000-0005-0000-0000-0000D1780000}"/>
    <cellStyle name="Normal 2 2 3 5 2 3 3" xfId="10794" xr:uid="{00000000-0005-0000-0000-00003B2A0000}"/>
    <cellStyle name="Normal 2 2 3 5 2 3 3 3" xfId="25891" xr:uid="{00000000-0005-0000-0000-000038650000}"/>
    <cellStyle name="Normal 2 2 3 5 2 3 5" xfId="20878" xr:uid="{00000000-0005-0000-0000-0000A3510000}"/>
    <cellStyle name="Normal 2 2 3 5 2 4" xfId="12472" xr:uid="{00000000-0005-0000-0000-0000C9300000}"/>
    <cellStyle name="Normal 2 2 3 5 2 4 3" xfId="27566" xr:uid="{00000000-0005-0000-0000-0000C36B0000}"/>
    <cellStyle name="Normal 2 2 3 5 2 5" xfId="7451" xr:uid="{00000000-0005-0000-0000-00002C1D0000}"/>
    <cellStyle name="Normal 2 2 3 5 2 5 3" xfId="22549" xr:uid="{00000000-0005-0000-0000-00002A580000}"/>
    <cellStyle name="Normal 2 2 3 5 2 7" xfId="17536" xr:uid="{00000000-0005-0000-0000-000095440000}"/>
    <cellStyle name="Normal 2 2 3 5 3" xfId="3233" xr:uid="{00000000-0005-0000-0000-0000B20C0000}"/>
    <cellStyle name="Normal 2 2 3 5 3 2" xfId="13307" xr:uid="{00000000-0005-0000-0000-00000C340000}"/>
    <cellStyle name="Normal 2 2 3 5 3 2 3" xfId="28401" xr:uid="{00000000-0005-0000-0000-0000066F0000}"/>
    <cellStyle name="Normal 2 2 3 5 3 3" xfId="8287" xr:uid="{00000000-0005-0000-0000-000070200000}"/>
    <cellStyle name="Normal 2 2 3 5 3 3 3" xfId="23384" xr:uid="{00000000-0005-0000-0000-00006D5B0000}"/>
    <cellStyle name="Normal 2 2 3 5 3 5" xfId="18371" xr:uid="{00000000-0005-0000-0000-0000D8470000}"/>
    <cellStyle name="Normal 2 2 3 5 4" xfId="4926" xr:uid="{00000000-0005-0000-0000-00004F130000}"/>
    <cellStyle name="Normal 2 2 3 5 4 2" xfId="14978" xr:uid="{00000000-0005-0000-0000-0000933A0000}"/>
    <cellStyle name="Normal 2 2 3 5 4 2 3" xfId="30072" xr:uid="{00000000-0005-0000-0000-00008D750000}"/>
    <cellStyle name="Normal 2 2 3 5 4 3" xfId="9958" xr:uid="{00000000-0005-0000-0000-0000F7260000}"/>
    <cellStyle name="Normal 2 2 3 5 4 3 3" xfId="25055" xr:uid="{00000000-0005-0000-0000-0000F4610000}"/>
    <cellStyle name="Normal 2 2 3 5 4 5" xfId="20042" xr:uid="{00000000-0005-0000-0000-00005F4E0000}"/>
    <cellStyle name="Normal 2 2 3 5 5" xfId="11636" xr:uid="{00000000-0005-0000-0000-0000852D0000}"/>
    <cellStyle name="Normal 2 2 3 5 5 3" xfId="26730" xr:uid="{00000000-0005-0000-0000-00007F680000}"/>
    <cellStyle name="Normal 2 2 3 5 6" xfId="6615" xr:uid="{00000000-0005-0000-0000-0000E8190000}"/>
    <cellStyle name="Normal 2 2 3 5 6 3" xfId="21713" xr:uid="{00000000-0005-0000-0000-0000E6540000}"/>
    <cellStyle name="Normal 2 2 3 5 8" xfId="16700" xr:uid="{00000000-0005-0000-0000-000051410000}"/>
    <cellStyle name="Normal 2 2 3 6" xfId="1961" xr:uid="{00000000-0005-0000-0000-0000B9070000}"/>
    <cellStyle name="Normal 2 2 3 6 2" xfId="3652" xr:uid="{00000000-0005-0000-0000-0000550E0000}"/>
    <cellStyle name="Normal 2 2 3 6 2 2" xfId="13725" xr:uid="{00000000-0005-0000-0000-0000AE350000}"/>
    <cellStyle name="Normal 2 2 3 6 2 2 3" xfId="28819" xr:uid="{00000000-0005-0000-0000-0000A8700000}"/>
    <cellStyle name="Normal 2 2 3 6 2 3" xfId="8705" xr:uid="{00000000-0005-0000-0000-000012220000}"/>
    <cellStyle name="Normal 2 2 3 6 2 3 3" xfId="23802" xr:uid="{00000000-0005-0000-0000-00000F5D0000}"/>
    <cellStyle name="Normal 2 2 3 6 2 5" xfId="18789" xr:uid="{00000000-0005-0000-0000-00007A490000}"/>
    <cellStyle name="Normal 2 2 3 6 3" xfId="5344" xr:uid="{00000000-0005-0000-0000-0000F1140000}"/>
    <cellStyle name="Normal 2 2 3 6 3 2" xfId="15396" xr:uid="{00000000-0005-0000-0000-0000353C0000}"/>
    <cellStyle name="Normal 2 2 3 6 3 2 3" xfId="30490" xr:uid="{00000000-0005-0000-0000-00002F770000}"/>
    <cellStyle name="Normal 2 2 3 6 3 3" xfId="10376" xr:uid="{00000000-0005-0000-0000-000099280000}"/>
    <cellStyle name="Normal 2 2 3 6 3 3 3" xfId="25473" xr:uid="{00000000-0005-0000-0000-000096630000}"/>
    <cellStyle name="Normal 2 2 3 6 3 5" xfId="20460" xr:uid="{00000000-0005-0000-0000-000001500000}"/>
    <cellStyle name="Normal 2 2 3 6 4" xfId="12054" xr:uid="{00000000-0005-0000-0000-0000272F0000}"/>
    <cellStyle name="Normal 2 2 3 6 4 3" xfId="27148" xr:uid="{00000000-0005-0000-0000-0000216A0000}"/>
    <cellStyle name="Normal 2 2 3 6 5" xfId="7033" xr:uid="{00000000-0005-0000-0000-00008A1B0000}"/>
    <cellStyle name="Normal 2 2 3 6 5 3" xfId="22131" xr:uid="{00000000-0005-0000-0000-000088560000}"/>
    <cellStyle name="Normal 2 2 3 6 7" xfId="17118" xr:uid="{00000000-0005-0000-0000-0000F3420000}"/>
    <cellStyle name="Normal 2 2 3 7" xfId="2811" xr:uid="{00000000-0005-0000-0000-00000C0B0000}"/>
    <cellStyle name="Normal 2 2 3 7 2" xfId="12889" xr:uid="{00000000-0005-0000-0000-00006A320000}"/>
    <cellStyle name="Normal 2 2 3 7 2 3" xfId="27983" xr:uid="{00000000-0005-0000-0000-0000646D0000}"/>
    <cellStyle name="Normal 2 2 3 7 3" xfId="7869" xr:uid="{00000000-0005-0000-0000-0000CE1E0000}"/>
    <cellStyle name="Normal 2 2 3 7 3 3" xfId="22966" xr:uid="{00000000-0005-0000-0000-0000CB590000}"/>
    <cellStyle name="Normal 2 2 3 7 5" xfId="17953" xr:uid="{00000000-0005-0000-0000-000036460000}"/>
    <cellStyle name="Normal 2 2 3 8" xfId="4505" xr:uid="{00000000-0005-0000-0000-0000AA110000}"/>
    <cellStyle name="Normal 2 2 3 8 2" xfId="14560" xr:uid="{00000000-0005-0000-0000-0000F1380000}"/>
    <cellStyle name="Normal 2 2 3 8 2 3" xfId="29654" xr:uid="{00000000-0005-0000-0000-0000EB730000}"/>
    <cellStyle name="Normal 2 2 3 8 3" xfId="9540" xr:uid="{00000000-0005-0000-0000-000055250000}"/>
    <cellStyle name="Normal 2 2 3 8 3 3" xfId="24637" xr:uid="{00000000-0005-0000-0000-000052600000}"/>
    <cellStyle name="Normal 2 2 3 8 5" xfId="19624" xr:uid="{00000000-0005-0000-0000-0000BD4C0000}"/>
    <cellStyle name="Normal 2 2 3 9" xfId="11216" xr:uid="{00000000-0005-0000-0000-0000E12B0000}"/>
    <cellStyle name="Normal 2 2 3 9 3" xfId="26312" xr:uid="{00000000-0005-0000-0000-0000DD660000}"/>
    <cellStyle name="Normal 2 2 4" xfId="420" xr:uid="{00000000-0005-0000-0000-0000AF010000}"/>
    <cellStyle name="Normal 2 3" xfId="134" xr:uid="{00000000-0005-0000-0000-00008C000000}"/>
    <cellStyle name="Normal 2 3 2" xfId="830" xr:uid="{00000000-0005-0000-0000-00004D030000}"/>
    <cellStyle name="Normal 2 3 2 10" xfId="6197" xr:uid="{00000000-0005-0000-0000-000046180000}"/>
    <cellStyle name="Normal 2 3 2 10 3" xfId="21297" xr:uid="{00000000-0005-0000-0000-000046530000}"/>
    <cellStyle name="Normal 2 3 2 12" xfId="16282" xr:uid="{00000000-0005-0000-0000-0000AF3F0000}"/>
    <cellStyle name="Normal 2 3 2 2" xfId="1162" xr:uid="{00000000-0005-0000-0000-00009A040000}"/>
    <cellStyle name="Normal 2 3 2 2 11" xfId="16336" xr:uid="{00000000-0005-0000-0000-0000E53F0000}"/>
    <cellStyle name="Normal 2 3 2 2 2" xfId="1270" xr:uid="{00000000-0005-0000-0000-000006050000}"/>
    <cellStyle name="Normal 2 3 2 2 2 10" xfId="16440" xr:uid="{00000000-0005-0000-0000-00004D400000}"/>
    <cellStyle name="Normal 2 3 2 2 2 2" xfId="1487" xr:uid="{00000000-0005-0000-0000-0000DF050000}"/>
    <cellStyle name="Normal 2 3 2 2 2 2 2" xfId="1908" xr:uid="{00000000-0005-0000-0000-000084070000}"/>
    <cellStyle name="Normal 2 3 2 2 2 2 2 2" xfId="2747" xr:uid="{00000000-0005-0000-0000-0000CB0A0000}"/>
    <cellStyle name="Normal 2 3 2 2 2 2 2 2 2" xfId="4436" xr:uid="{00000000-0005-0000-0000-000065110000}"/>
    <cellStyle name="Normal 2 3 2 2 2 2 2 2 2 2" xfId="14509" xr:uid="{00000000-0005-0000-0000-0000BE380000}"/>
    <cellStyle name="Normal 2 3 2 2 2 2 2 2 2 2 3" xfId="29603" xr:uid="{00000000-0005-0000-0000-0000B8730000}"/>
    <cellStyle name="Normal 2 3 2 2 2 2 2 2 2 3" xfId="9489" xr:uid="{00000000-0005-0000-0000-000022250000}"/>
    <cellStyle name="Normal 2 3 2 2 2 2 2 2 2 3 3" xfId="24586" xr:uid="{00000000-0005-0000-0000-00001F600000}"/>
    <cellStyle name="Normal 2 3 2 2 2 2 2 2 2 5" xfId="19573" xr:uid="{00000000-0005-0000-0000-00008A4C0000}"/>
    <cellStyle name="Normal 2 3 2 2 2 2 2 2 3" xfId="6128" xr:uid="{00000000-0005-0000-0000-000001180000}"/>
    <cellStyle name="Normal 2 3 2 2 2 2 2 2 3 2" xfId="16180" xr:uid="{00000000-0005-0000-0000-0000453F0000}"/>
    <cellStyle name="Normal 2 3 2 2 2 2 2 2 3 2 3" xfId="31274" xr:uid="{00000000-0005-0000-0000-00003F7A0000}"/>
    <cellStyle name="Normal 2 3 2 2 2 2 2 2 3 3" xfId="11160" xr:uid="{00000000-0005-0000-0000-0000A92B0000}"/>
    <cellStyle name="Normal 2 3 2 2 2 2 2 2 3 3 3" xfId="26257" xr:uid="{00000000-0005-0000-0000-0000A6660000}"/>
    <cellStyle name="Normal 2 3 2 2 2 2 2 2 3 5" xfId="21244" xr:uid="{00000000-0005-0000-0000-000011530000}"/>
    <cellStyle name="Normal 2 3 2 2 2 2 2 2 4" xfId="12838" xr:uid="{00000000-0005-0000-0000-000037320000}"/>
    <cellStyle name="Normal 2 3 2 2 2 2 2 2 4 3" xfId="27932" xr:uid="{00000000-0005-0000-0000-0000316D0000}"/>
    <cellStyle name="Normal 2 3 2 2 2 2 2 2 5" xfId="7817" xr:uid="{00000000-0005-0000-0000-00009A1E0000}"/>
    <cellStyle name="Normal 2 3 2 2 2 2 2 2 5 3" xfId="22915" xr:uid="{00000000-0005-0000-0000-000098590000}"/>
    <cellStyle name="Normal 2 3 2 2 2 2 2 2 7" xfId="17902" xr:uid="{00000000-0005-0000-0000-000003460000}"/>
    <cellStyle name="Normal 2 3 2 2 2 2 2 3" xfId="3599" xr:uid="{00000000-0005-0000-0000-0000200E0000}"/>
    <cellStyle name="Normal 2 3 2 2 2 2 2 3 2" xfId="13673" xr:uid="{00000000-0005-0000-0000-00007A350000}"/>
    <cellStyle name="Normal 2 3 2 2 2 2 2 3 2 3" xfId="28767" xr:uid="{00000000-0005-0000-0000-000074700000}"/>
    <cellStyle name="Normal 2 3 2 2 2 2 2 3 3" xfId="8653" xr:uid="{00000000-0005-0000-0000-0000DE210000}"/>
    <cellStyle name="Normal 2 3 2 2 2 2 2 3 3 3" xfId="23750" xr:uid="{00000000-0005-0000-0000-0000DB5C0000}"/>
    <cellStyle name="Normal 2 3 2 2 2 2 2 3 5" xfId="18737" xr:uid="{00000000-0005-0000-0000-000046490000}"/>
    <cellStyle name="Normal 2 3 2 2 2 2 2 4" xfId="5292" xr:uid="{00000000-0005-0000-0000-0000BD140000}"/>
    <cellStyle name="Normal 2 3 2 2 2 2 2 4 2" xfId="15344" xr:uid="{00000000-0005-0000-0000-0000013C0000}"/>
    <cellStyle name="Normal 2 3 2 2 2 2 2 4 2 3" xfId="30438" xr:uid="{00000000-0005-0000-0000-0000FB760000}"/>
    <cellStyle name="Normal 2 3 2 2 2 2 2 4 3" xfId="10324" xr:uid="{00000000-0005-0000-0000-000065280000}"/>
    <cellStyle name="Normal 2 3 2 2 2 2 2 4 3 3" xfId="25421" xr:uid="{00000000-0005-0000-0000-000062630000}"/>
    <cellStyle name="Normal 2 3 2 2 2 2 2 4 5" xfId="20408" xr:uid="{00000000-0005-0000-0000-0000CD4F0000}"/>
    <cellStyle name="Normal 2 3 2 2 2 2 2 5" xfId="12002" xr:uid="{00000000-0005-0000-0000-0000F32E0000}"/>
    <cellStyle name="Normal 2 3 2 2 2 2 2 5 3" xfId="27096" xr:uid="{00000000-0005-0000-0000-0000ED690000}"/>
    <cellStyle name="Normal 2 3 2 2 2 2 2 6" xfId="6981" xr:uid="{00000000-0005-0000-0000-0000561B0000}"/>
    <cellStyle name="Normal 2 3 2 2 2 2 2 6 3" xfId="22079" xr:uid="{00000000-0005-0000-0000-000054560000}"/>
    <cellStyle name="Normal 2 3 2 2 2 2 2 8" xfId="17066" xr:uid="{00000000-0005-0000-0000-0000BF420000}"/>
    <cellStyle name="Normal 2 3 2 2 2 2 3" xfId="2329" xr:uid="{00000000-0005-0000-0000-000029090000}"/>
    <cellStyle name="Normal 2 3 2 2 2 2 3 2" xfId="4018" xr:uid="{00000000-0005-0000-0000-0000C30F0000}"/>
    <cellStyle name="Normal 2 3 2 2 2 2 3 2 2" xfId="14091" xr:uid="{00000000-0005-0000-0000-00001C370000}"/>
    <cellStyle name="Normal 2 3 2 2 2 2 3 2 2 3" xfId="29185" xr:uid="{00000000-0005-0000-0000-000016720000}"/>
    <cellStyle name="Normal 2 3 2 2 2 2 3 2 3" xfId="9071" xr:uid="{00000000-0005-0000-0000-000080230000}"/>
    <cellStyle name="Normal 2 3 2 2 2 2 3 2 3 3" xfId="24168" xr:uid="{00000000-0005-0000-0000-00007D5E0000}"/>
    <cellStyle name="Normal 2 3 2 2 2 2 3 2 5" xfId="19155" xr:uid="{00000000-0005-0000-0000-0000E84A0000}"/>
    <cellStyle name="Normal 2 3 2 2 2 2 3 3" xfId="5710" xr:uid="{00000000-0005-0000-0000-00005F160000}"/>
    <cellStyle name="Normal 2 3 2 2 2 2 3 3 2" xfId="15762" xr:uid="{00000000-0005-0000-0000-0000A33D0000}"/>
    <cellStyle name="Normal 2 3 2 2 2 2 3 3 2 3" xfId="30856" xr:uid="{00000000-0005-0000-0000-00009D780000}"/>
    <cellStyle name="Normal 2 3 2 2 2 2 3 3 3" xfId="10742" xr:uid="{00000000-0005-0000-0000-0000072A0000}"/>
    <cellStyle name="Normal 2 3 2 2 2 2 3 3 3 3" xfId="25839" xr:uid="{00000000-0005-0000-0000-000004650000}"/>
    <cellStyle name="Normal 2 3 2 2 2 2 3 3 5" xfId="20826" xr:uid="{00000000-0005-0000-0000-00006F510000}"/>
    <cellStyle name="Normal 2 3 2 2 2 2 3 4" xfId="12420" xr:uid="{00000000-0005-0000-0000-000095300000}"/>
    <cellStyle name="Normal 2 3 2 2 2 2 3 4 3" xfId="27514" xr:uid="{00000000-0005-0000-0000-00008F6B0000}"/>
    <cellStyle name="Normal 2 3 2 2 2 2 3 5" xfId="7399" xr:uid="{00000000-0005-0000-0000-0000F81C0000}"/>
    <cellStyle name="Normal 2 3 2 2 2 2 3 5 3" xfId="22497" xr:uid="{00000000-0005-0000-0000-0000F6570000}"/>
    <cellStyle name="Normal 2 3 2 2 2 2 3 7" xfId="17484" xr:uid="{00000000-0005-0000-0000-000061440000}"/>
    <cellStyle name="Normal 2 3 2 2 2 2 4" xfId="3181" xr:uid="{00000000-0005-0000-0000-00007E0C0000}"/>
    <cellStyle name="Normal 2 3 2 2 2 2 4 2" xfId="13255" xr:uid="{00000000-0005-0000-0000-0000D8330000}"/>
    <cellStyle name="Normal 2 3 2 2 2 2 4 2 3" xfId="28349" xr:uid="{00000000-0005-0000-0000-0000D26E0000}"/>
    <cellStyle name="Normal 2 3 2 2 2 2 4 3" xfId="8235" xr:uid="{00000000-0005-0000-0000-00003C200000}"/>
    <cellStyle name="Normal 2 3 2 2 2 2 4 3 3" xfId="23332" xr:uid="{00000000-0005-0000-0000-0000395B0000}"/>
    <cellStyle name="Normal 2 3 2 2 2 2 4 5" xfId="18319" xr:uid="{00000000-0005-0000-0000-0000A4470000}"/>
    <cellStyle name="Normal 2 3 2 2 2 2 5" xfId="4874" xr:uid="{00000000-0005-0000-0000-00001B130000}"/>
    <cellStyle name="Normal 2 3 2 2 2 2 5 2" xfId="14926" xr:uid="{00000000-0005-0000-0000-00005F3A0000}"/>
    <cellStyle name="Normal 2 3 2 2 2 2 5 2 3" xfId="30020" xr:uid="{00000000-0005-0000-0000-000059750000}"/>
    <cellStyle name="Normal 2 3 2 2 2 2 5 3" xfId="9906" xr:uid="{00000000-0005-0000-0000-0000C3260000}"/>
    <cellStyle name="Normal 2 3 2 2 2 2 5 3 3" xfId="25003" xr:uid="{00000000-0005-0000-0000-0000C0610000}"/>
    <cellStyle name="Normal 2 3 2 2 2 2 5 5" xfId="19990" xr:uid="{00000000-0005-0000-0000-00002B4E0000}"/>
    <cellStyle name="Normal 2 3 2 2 2 2 6" xfId="11584" xr:uid="{00000000-0005-0000-0000-0000512D0000}"/>
    <cellStyle name="Normal 2 3 2 2 2 2 6 3" xfId="26678" xr:uid="{00000000-0005-0000-0000-00004B680000}"/>
    <cellStyle name="Normal 2 3 2 2 2 2 7" xfId="6563" xr:uid="{00000000-0005-0000-0000-0000B4190000}"/>
    <cellStyle name="Normal 2 3 2 2 2 2 7 3" xfId="21661" xr:uid="{00000000-0005-0000-0000-0000B2540000}"/>
    <cellStyle name="Normal 2 3 2 2 2 2 9" xfId="16648" xr:uid="{00000000-0005-0000-0000-00001D410000}"/>
    <cellStyle name="Normal 2 3 2 2 2 3" xfId="1700" xr:uid="{00000000-0005-0000-0000-0000B4060000}"/>
    <cellStyle name="Normal 2 3 2 2 2 3 2" xfId="2539" xr:uid="{00000000-0005-0000-0000-0000FB090000}"/>
    <cellStyle name="Normal 2 3 2 2 2 3 2 2" xfId="4228" xr:uid="{00000000-0005-0000-0000-000095100000}"/>
    <cellStyle name="Normal 2 3 2 2 2 3 2 2 2" xfId="14301" xr:uid="{00000000-0005-0000-0000-0000EE370000}"/>
    <cellStyle name="Normal 2 3 2 2 2 3 2 2 2 3" xfId="29395" xr:uid="{00000000-0005-0000-0000-0000E8720000}"/>
    <cellStyle name="Normal 2 3 2 2 2 3 2 2 3" xfId="9281" xr:uid="{00000000-0005-0000-0000-000052240000}"/>
    <cellStyle name="Normal 2 3 2 2 2 3 2 2 3 3" xfId="24378" xr:uid="{00000000-0005-0000-0000-00004F5F0000}"/>
    <cellStyle name="Normal 2 3 2 2 2 3 2 2 5" xfId="19365" xr:uid="{00000000-0005-0000-0000-0000BA4B0000}"/>
    <cellStyle name="Normal 2 3 2 2 2 3 2 3" xfId="5920" xr:uid="{00000000-0005-0000-0000-000031170000}"/>
    <cellStyle name="Normal 2 3 2 2 2 3 2 3 2" xfId="15972" xr:uid="{00000000-0005-0000-0000-0000753E0000}"/>
    <cellStyle name="Normal 2 3 2 2 2 3 2 3 2 3" xfId="31066" xr:uid="{00000000-0005-0000-0000-00006F790000}"/>
    <cellStyle name="Normal 2 3 2 2 2 3 2 3 3" xfId="10952" xr:uid="{00000000-0005-0000-0000-0000D92A0000}"/>
    <cellStyle name="Normal 2 3 2 2 2 3 2 3 3 3" xfId="26049" xr:uid="{00000000-0005-0000-0000-0000D6650000}"/>
    <cellStyle name="Normal 2 3 2 2 2 3 2 3 5" xfId="21036" xr:uid="{00000000-0005-0000-0000-000041520000}"/>
    <cellStyle name="Normal 2 3 2 2 2 3 2 4" xfId="12630" xr:uid="{00000000-0005-0000-0000-000067310000}"/>
    <cellStyle name="Normal 2 3 2 2 2 3 2 4 3" xfId="27724" xr:uid="{00000000-0005-0000-0000-0000616C0000}"/>
    <cellStyle name="Normal 2 3 2 2 2 3 2 5" xfId="7609" xr:uid="{00000000-0005-0000-0000-0000CA1D0000}"/>
    <cellStyle name="Normal 2 3 2 2 2 3 2 5 3" xfId="22707" xr:uid="{00000000-0005-0000-0000-0000C8580000}"/>
    <cellStyle name="Normal 2 3 2 2 2 3 2 7" xfId="17694" xr:uid="{00000000-0005-0000-0000-000033450000}"/>
    <cellStyle name="Normal 2 3 2 2 2 3 3" xfId="3391" xr:uid="{00000000-0005-0000-0000-0000500D0000}"/>
    <cellStyle name="Normal 2 3 2 2 2 3 3 2" xfId="13465" xr:uid="{00000000-0005-0000-0000-0000AA340000}"/>
    <cellStyle name="Normal 2 3 2 2 2 3 3 2 3" xfId="28559" xr:uid="{00000000-0005-0000-0000-0000A46F0000}"/>
    <cellStyle name="Normal 2 3 2 2 2 3 3 3" xfId="8445" xr:uid="{00000000-0005-0000-0000-00000E210000}"/>
    <cellStyle name="Normal 2 3 2 2 2 3 3 3 3" xfId="23542" xr:uid="{00000000-0005-0000-0000-00000B5C0000}"/>
    <cellStyle name="Normal 2 3 2 2 2 3 3 5" xfId="18529" xr:uid="{00000000-0005-0000-0000-000076480000}"/>
    <cellStyle name="Normal 2 3 2 2 2 3 4" xfId="5084" xr:uid="{00000000-0005-0000-0000-0000ED130000}"/>
    <cellStyle name="Normal 2 3 2 2 2 3 4 2" xfId="15136" xr:uid="{00000000-0005-0000-0000-0000313B0000}"/>
    <cellStyle name="Normal 2 3 2 2 2 3 4 2 3" xfId="30230" xr:uid="{00000000-0005-0000-0000-00002B760000}"/>
    <cellStyle name="Normal 2 3 2 2 2 3 4 3" xfId="10116" xr:uid="{00000000-0005-0000-0000-000095270000}"/>
    <cellStyle name="Normal 2 3 2 2 2 3 4 3 3" xfId="25213" xr:uid="{00000000-0005-0000-0000-000092620000}"/>
    <cellStyle name="Normal 2 3 2 2 2 3 4 5" xfId="20200" xr:uid="{00000000-0005-0000-0000-0000FD4E0000}"/>
    <cellStyle name="Normal 2 3 2 2 2 3 5" xfId="11794" xr:uid="{00000000-0005-0000-0000-0000232E0000}"/>
    <cellStyle name="Normal 2 3 2 2 2 3 5 3" xfId="26888" xr:uid="{00000000-0005-0000-0000-00001D690000}"/>
    <cellStyle name="Normal 2 3 2 2 2 3 6" xfId="6773" xr:uid="{00000000-0005-0000-0000-0000861A0000}"/>
    <cellStyle name="Normal 2 3 2 2 2 3 6 3" xfId="21871" xr:uid="{00000000-0005-0000-0000-000084550000}"/>
    <cellStyle name="Normal 2 3 2 2 2 3 8" xfId="16858" xr:uid="{00000000-0005-0000-0000-0000EF410000}"/>
    <cellStyle name="Normal 2 3 2 2 2 4" xfId="2121" xr:uid="{00000000-0005-0000-0000-000059080000}"/>
    <cellStyle name="Normal 2 3 2 2 2 4 2" xfId="3810" xr:uid="{00000000-0005-0000-0000-0000F30E0000}"/>
    <cellStyle name="Normal 2 3 2 2 2 4 2 2" xfId="13883" xr:uid="{00000000-0005-0000-0000-00004C360000}"/>
    <cellStyle name="Normal 2 3 2 2 2 4 2 2 3" xfId="28977" xr:uid="{00000000-0005-0000-0000-000046710000}"/>
    <cellStyle name="Normal 2 3 2 2 2 4 2 3" xfId="8863" xr:uid="{00000000-0005-0000-0000-0000B0220000}"/>
    <cellStyle name="Normal 2 3 2 2 2 4 2 3 3" xfId="23960" xr:uid="{00000000-0005-0000-0000-0000AD5D0000}"/>
    <cellStyle name="Normal 2 3 2 2 2 4 2 5" xfId="18947" xr:uid="{00000000-0005-0000-0000-0000184A0000}"/>
    <cellStyle name="Normal 2 3 2 2 2 4 3" xfId="5502" xr:uid="{00000000-0005-0000-0000-00008F150000}"/>
    <cellStyle name="Normal 2 3 2 2 2 4 3 2" xfId="15554" xr:uid="{00000000-0005-0000-0000-0000D33C0000}"/>
    <cellStyle name="Normal 2 3 2 2 2 4 3 2 3" xfId="30648" xr:uid="{00000000-0005-0000-0000-0000CD770000}"/>
    <cellStyle name="Normal 2 3 2 2 2 4 3 3" xfId="10534" xr:uid="{00000000-0005-0000-0000-000037290000}"/>
    <cellStyle name="Normal 2 3 2 2 2 4 3 3 3" xfId="25631" xr:uid="{00000000-0005-0000-0000-000034640000}"/>
    <cellStyle name="Normal 2 3 2 2 2 4 3 5" xfId="20618" xr:uid="{00000000-0005-0000-0000-00009F500000}"/>
    <cellStyle name="Normal 2 3 2 2 2 4 4" xfId="12212" xr:uid="{00000000-0005-0000-0000-0000C52F0000}"/>
    <cellStyle name="Normal 2 3 2 2 2 4 4 3" xfId="27306" xr:uid="{00000000-0005-0000-0000-0000BF6A0000}"/>
    <cellStyle name="Normal 2 3 2 2 2 4 5" xfId="7191" xr:uid="{00000000-0005-0000-0000-0000281C0000}"/>
    <cellStyle name="Normal 2 3 2 2 2 4 5 3" xfId="22289" xr:uid="{00000000-0005-0000-0000-000026570000}"/>
    <cellStyle name="Normal 2 3 2 2 2 4 7" xfId="17276" xr:uid="{00000000-0005-0000-0000-000091430000}"/>
    <cellStyle name="Normal 2 3 2 2 2 5" xfId="2973" xr:uid="{00000000-0005-0000-0000-0000AE0B0000}"/>
    <cellStyle name="Normal 2 3 2 2 2 5 2" xfId="13047" xr:uid="{00000000-0005-0000-0000-000008330000}"/>
    <cellStyle name="Normal 2 3 2 2 2 5 2 3" xfId="28141" xr:uid="{00000000-0005-0000-0000-0000026E0000}"/>
    <cellStyle name="Normal 2 3 2 2 2 5 3" xfId="8027" xr:uid="{00000000-0005-0000-0000-00006C1F0000}"/>
    <cellStyle name="Normal 2 3 2 2 2 5 3 3" xfId="23124" xr:uid="{00000000-0005-0000-0000-0000695A0000}"/>
    <cellStyle name="Normal 2 3 2 2 2 5 5" xfId="18111" xr:uid="{00000000-0005-0000-0000-0000D4460000}"/>
    <cellStyle name="Normal 2 3 2 2 2 6" xfId="4666" xr:uid="{00000000-0005-0000-0000-00004B120000}"/>
    <cellStyle name="Normal 2 3 2 2 2 6 2" xfId="14718" xr:uid="{00000000-0005-0000-0000-00008F390000}"/>
    <cellStyle name="Normal 2 3 2 2 2 6 2 3" xfId="29812" xr:uid="{00000000-0005-0000-0000-000089740000}"/>
    <cellStyle name="Normal 2 3 2 2 2 6 3" xfId="9698" xr:uid="{00000000-0005-0000-0000-0000F3250000}"/>
    <cellStyle name="Normal 2 3 2 2 2 6 3 3" xfId="24795" xr:uid="{00000000-0005-0000-0000-0000F0600000}"/>
    <cellStyle name="Normal 2 3 2 2 2 6 5" xfId="19782" xr:uid="{00000000-0005-0000-0000-00005B4D0000}"/>
    <cellStyle name="Normal 2 3 2 2 2 7" xfId="11376" xr:uid="{00000000-0005-0000-0000-0000812C0000}"/>
    <cellStyle name="Normal 2 3 2 2 2 7 3" xfId="26470" xr:uid="{00000000-0005-0000-0000-00007B670000}"/>
    <cellStyle name="Normal 2 3 2 2 2 8" xfId="6355" xr:uid="{00000000-0005-0000-0000-0000E4180000}"/>
    <cellStyle name="Normal 2 3 2 2 2 8 3" xfId="21453" xr:uid="{00000000-0005-0000-0000-0000E2530000}"/>
    <cellStyle name="Normal 2 3 2 2 3" xfId="1383" xr:uid="{00000000-0005-0000-0000-000077050000}"/>
    <cellStyle name="Normal 2 3 2 2 3 2" xfId="1804" xr:uid="{00000000-0005-0000-0000-00001C070000}"/>
    <cellStyle name="Normal 2 3 2 2 3 2 2" xfId="2643" xr:uid="{00000000-0005-0000-0000-0000630A0000}"/>
    <cellStyle name="Normal 2 3 2 2 3 2 2 2" xfId="4332" xr:uid="{00000000-0005-0000-0000-0000FD100000}"/>
    <cellStyle name="Normal 2 3 2 2 3 2 2 2 2" xfId="14405" xr:uid="{00000000-0005-0000-0000-000056380000}"/>
    <cellStyle name="Normal 2 3 2 2 3 2 2 2 2 3" xfId="29499" xr:uid="{00000000-0005-0000-0000-000050730000}"/>
    <cellStyle name="Normal 2 3 2 2 3 2 2 2 3" xfId="9385" xr:uid="{00000000-0005-0000-0000-0000BA240000}"/>
    <cellStyle name="Normal 2 3 2 2 3 2 2 2 3 3" xfId="24482" xr:uid="{00000000-0005-0000-0000-0000B75F0000}"/>
    <cellStyle name="Normal 2 3 2 2 3 2 2 2 5" xfId="19469" xr:uid="{00000000-0005-0000-0000-0000224C0000}"/>
    <cellStyle name="Normal 2 3 2 2 3 2 2 3" xfId="6024" xr:uid="{00000000-0005-0000-0000-000099170000}"/>
    <cellStyle name="Normal 2 3 2 2 3 2 2 3 2" xfId="16076" xr:uid="{00000000-0005-0000-0000-0000DD3E0000}"/>
    <cellStyle name="Normal 2 3 2 2 3 2 2 3 2 3" xfId="31170" xr:uid="{00000000-0005-0000-0000-0000D7790000}"/>
    <cellStyle name="Normal 2 3 2 2 3 2 2 3 3" xfId="11056" xr:uid="{00000000-0005-0000-0000-0000412B0000}"/>
    <cellStyle name="Normal 2 3 2 2 3 2 2 3 3 3" xfId="26153" xr:uid="{00000000-0005-0000-0000-00003E660000}"/>
    <cellStyle name="Normal 2 3 2 2 3 2 2 3 5" xfId="21140" xr:uid="{00000000-0005-0000-0000-0000A9520000}"/>
    <cellStyle name="Normal 2 3 2 2 3 2 2 4" xfId="12734" xr:uid="{00000000-0005-0000-0000-0000CF310000}"/>
    <cellStyle name="Normal 2 3 2 2 3 2 2 4 3" xfId="27828" xr:uid="{00000000-0005-0000-0000-0000C96C0000}"/>
    <cellStyle name="Normal 2 3 2 2 3 2 2 5" xfId="7713" xr:uid="{00000000-0005-0000-0000-0000321E0000}"/>
    <cellStyle name="Normal 2 3 2 2 3 2 2 5 3" xfId="22811" xr:uid="{00000000-0005-0000-0000-000030590000}"/>
    <cellStyle name="Normal 2 3 2 2 3 2 2 7" xfId="17798" xr:uid="{00000000-0005-0000-0000-00009B450000}"/>
    <cellStyle name="Normal 2 3 2 2 3 2 3" xfId="3495" xr:uid="{00000000-0005-0000-0000-0000B80D0000}"/>
    <cellStyle name="Normal 2 3 2 2 3 2 3 2" xfId="13569" xr:uid="{00000000-0005-0000-0000-000012350000}"/>
    <cellStyle name="Normal 2 3 2 2 3 2 3 2 3" xfId="28663" xr:uid="{00000000-0005-0000-0000-00000C700000}"/>
    <cellStyle name="Normal 2 3 2 2 3 2 3 3" xfId="8549" xr:uid="{00000000-0005-0000-0000-000076210000}"/>
    <cellStyle name="Normal 2 3 2 2 3 2 3 3 3" xfId="23646" xr:uid="{00000000-0005-0000-0000-0000735C0000}"/>
    <cellStyle name="Normal 2 3 2 2 3 2 3 5" xfId="18633" xr:uid="{00000000-0005-0000-0000-0000DE480000}"/>
    <cellStyle name="Normal 2 3 2 2 3 2 4" xfId="5188" xr:uid="{00000000-0005-0000-0000-000055140000}"/>
    <cellStyle name="Normal 2 3 2 2 3 2 4 2" xfId="15240" xr:uid="{00000000-0005-0000-0000-0000993B0000}"/>
    <cellStyle name="Normal 2 3 2 2 3 2 4 2 3" xfId="30334" xr:uid="{00000000-0005-0000-0000-000093760000}"/>
    <cellStyle name="Normal 2 3 2 2 3 2 4 3" xfId="10220" xr:uid="{00000000-0005-0000-0000-0000FD270000}"/>
    <cellStyle name="Normal 2 3 2 2 3 2 4 3 3" xfId="25317" xr:uid="{00000000-0005-0000-0000-0000FA620000}"/>
    <cellStyle name="Normal 2 3 2 2 3 2 4 5" xfId="20304" xr:uid="{00000000-0005-0000-0000-0000654F0000}"/>
    <cellStyle name="Normal 2 3 2 2 3 2 5" xfId="11898" xr:uid="{00000000-0005-0000-0000-00008B2E0000}"/>
    <cellStyle name="Normal 2 3 2 2 3 2 5 3" xfId="26992" xr:uid="{00000000-0005-0000-0000-000085690000}"/>
    <cellStyle name="Normal 2 3 2 2 3 2 6" xfId="6877" xr:uid="{00000000-0005-0000-0000-0000EE1A0000}"/>
    <cellStyle name="Normal 2 3 2 2 3 2 6 3" xfId="21975" xr:uid="{00000000-0005-0000-0000-0000EC550000}"/>
    <cellStyle name="Normal 2 3 2 2 3 2 8" xfId="16962" xr:uid="{00000000-0005-0000-0000-000057420000}"/>
    <cellStyle name="Normal 2 3 2 2 3 3" xfId="2225" xr:uid="{00000000-0005-0000-0000-0000C1080000}"/>
    <cellStyle name="Normal 2 3 2 2 3 3 2" xfId="3914" xr:uid="{00000000-0005-0000-0000-00005B0F0000}"/>
    <cellStyle name="Normal 2 3 2 2 3 3 2 2" xfId="13987" xr:uid="{00000000-0005-0000-0000-0000B4360000}"/>
    <cellStyle name="Normal 2 3 2 2 3 3 2 2 3" xfId="29081" xr:uid="{00000000-0005-0000-0000-0000AE710000}"/>
    <cellStyle name="Normal 2 3 2 2 3 3 2 3" xfId="8967" xr:uid="{00000000-0005-0000-0000-000018230000}"/>
    <cellStyle name="Normal 2 3 2 2 3 3 2 3 3" xfId="24064" xr:uid="{00000000-0005-0000-0000-0000155E0000}"/>
    <cellStyle name="Normal 2 3 2 2 3 3 2 5" xfId="19051" xr:uid="{00000000-0005-0000-0000-0000804A0000}"/>
    <cellStyle name="Normal 2 3 2 2 3 3 3" xfId="5606" xr:uid="{00000000-0005-0000-0000-0000F7150000}"/>
    <cellStyle name="Normal 2 3 2 2 3 3 3 2" xfId="15658" xr:uid="{00000000-0005-0000-0000-00003B3D0000}"/>
    <cellStyle name="Normal 2 3 2 2 3 3 3 2 3" xfId="30752" xr:uid="{00000000-0005-0000-0000-000035780000}"/>
    <cellStyle name="Normal 2 3 2 2 3 3 3 3" xfId="10638" xr:uid="{00000000-0005-0000-0000-00009F290000}"/>
    <cellStyle name="Normal 2 3 2 2 3 3 3 3 3" xfId="25735" xr:uid="{00000000-0005-0000-0000-00009C640000}"/>
    <cellStyle name="Normal 2 3 2 2 3 3 3 5" xfId="20722" xr:uid="{00000000-0005-0000-0000-000007510000}"/>
    <cellStyle name="Normal 2 3 2 2 3 3 4" xfId="12316" xr:uid="{00000000-0005-0000-0000-00002D300000}"/>
    <cellStyle name="Normal 2 3 2 2 3 3 4 3" xfId="27410" xr:uid="{00000000-0005-0000-0000-0000276B0000}"/>
    <cellStyle name="Normal 2 3 2 2 3 3 5" xfId="7295" xr:uid="{00000000-0005-0000-0000-0000901C0000}"/>
    <cellStyle name="Normal 2 3 2 2 3 3 5 3" xfId="22393" xr:uid="{00000000-0005-0000-0000-00008E570000}"/>
    <cellStyle name="Normal 2 3 2 2 3 3 7" xfId="17380" xr:uid="{00000000-0005-0000-0000-0000F9430000}"/>
    <cellStyle name="Normal 2 3 2 2 3 4" xfId="3077" xr:uid="{00000000-0005-0000-0000-0000160C0000}"/>
    <cellStyle name="Normal 2 3 2 2 3 4 2" xfId="13151" xr:uid="{00000000-0005-0000-0000-000070330000}"/>
    <cellStyle name="Normal 2 3 2 2 3 4 2 3" xfId="28245" xr:uid="{00000000-0005-0000-0000-00006A6E0000}"/>
    <cellStyle name="Normal 2 3 2 2 3 4 3" xfId="8131" xr:uid="{00000000-0005-0000-0000-0000D41F0000}"/>
    <cellStyle name="Normal 2 3 2 2 3 4 3 3" xfId="23228" xr:uid="{00000000-0005-0000-0000-0000D15A0000}"/>
    <cellStyle name="Normal 2 3 2 2 3 4 5" xfId="18215" xr:uid="{00000000-0005-0000-0000-00003C470000}"/>
    <cellStyle name="Normal 2 3 2 2 3 5" xfId="4770" xr:uid="{00000000-0005-0000-0000-0000B3120000}"/>
    <cellStyle name="Normal 2 3 2 2 3 5 2" xfId="14822" xr:uid="{00000000-0005-0000-0000-0000F7390000}"/>
    <cellStyle name="Normal 2 3 2 2 3 5 2 3" xfId="29916" xr:uid="{00000000-0005-0000-0000-0000F1740000}"/>
    <cellStyle name="Normal 2 3 2 2 3 5 3" xfId="9802" xr:uid="{00000000-0005-0000-0000-00005B260000}"/>
    <cellStyle name="Normal 2 3 2 2 3 5 3 3" xfId="24899" xr:uid="{00000000-0005-0000-0000-000058610000}"/>
    <cellStyle name="Normal 2 3 2 2 3 5 5" xfId="19886" xr:uid="{00000000-0005-0000-0000-0000C34D0000}"/>
    <cellStyle name="Normal 2 3 2 2 3 6" xfId="11480" xr:uid="{00000000-0005-0000-0000-0000E92C0000}"/>
    <cellStyle name="Normal 2 3 2 2 3 6 3" xfId="26574" xr:uid="{00000000-0005-0000-0000-0000E3670000}"/>
    <cellStyle name="Normal 2 3 2 2 3 7" xfId="6459" xr:uid="{00000000-0005-0000-0000-00004C190000}"/>
    <cellStyle name="Normal 2 3 2 2 3 7 3" xfId="21557" xr:uid="{00000000-0005-0000-0000-00004A540000}"/>
    <cellStyle name="Normal 2 3 2 2 3 9" xfId="16544" xr:uid="{00000000-0005-0000-0000-0000B5400000}"/>
    <cellStyle name="Normal 2 3 2 2 4" xfId="1596" xr:uid="{00000000-0005-0000-0000-00004C060000}"/>
    <cellStyle name="Normal 2 3 2 2 4 2" xfId="2435" xr:uid="{00000000-0005-0000-0000-000093090000}"/>
    <cellStyle name="Normal 2 3 2 2 4 2 2" xfId="4124" xr:uid="{00000000-0005-0000-0000-00002D100000}"/>
    <cellStyle name="Normal 2 3 2 2 4 2 2 2" xfId="14197" xr:uid="{00000000-0005-0000-0000-000086370000}"/>
    <cellStyle name="Normal 2 3 2 2 4 2 2 2 3" xfId="29291" xr:uid="{00000000-0005-0000-0000-000080720000}"/>
    <cellStyle name="Normal 2 3 2 2 4 2 2 3" xfId="9177" xr:uid="{00000000-0005-0000-0000-0000EA230000}"/>
    <cellStyle name="Normal 2 3 2 2 4 2 2 3 3" xfId="24274" xr:uid="{00000000-0005-0000-0000-0000E75E0000}"/>
    <cellStyle name="Normal 2 3 2 2 4 2 2 5" xfId="19261" xr:uid="{00000000-0005-0000-0000-0000524B0000}"/>
    <cellStyle name="Normal 2 3 2 2 4 2 3" xfId="5816" xr:uid="{00000000-0005-0000-0000-0000C9160000}"/>
    <cellStyle name="Normal 2 3 2 2 4 2 3 2" xfId="15868" xr:uid="{00000000-0005-0000-0000-00000D3E0000}"/>
    <cellStyle name="Normal 2 3 2 2 4 2 3 2 3" xfId="30962" xr:uid="{00000000-0005-0000-0000-000007790000}"/>
    <cellStyle name="Normal 2 3 2 2 4 2 3 3" xfId="10848" xr:uid="{00000000-0005-0000-0000-0000712A0000}"/>
    <cellStyle name="Normal 2 3 2 2 4 2 3 3 3" xfId="25945" xr:uid="{00000000-0005-0000-0000-00006E650000}"/>
    <cellStyle name="Normal 2 3 2 2 4 2 3 5" xfId="20932" xr:uid="{00000000-0005-0000-0000-0000D9510000}"/>
    <cellStyle name="Normal 2 3 2 2 4 2 4" xfId="12526" xr:uid="{00000000-0005-0000-0000-0000FF300000}"/>
    <cellStyle name="Normal 2 3 2 2 4 2 4 3" xfId="27620" xr:uid="{00000000-0005-0000-0000-0000F96B0000}"/>
    <cellStyle name="Normal 2 3 2 2 4 2 5" xfId="7505" xr:uid="{00000000-0005-0000-0000-0000621D0000}"/>
    <cellStyle name="Normal 2 3 2 2 4 2 5 3" xfId="22603" xr:uid="{00000000-0005-0000-0000-000060580000}"/>
    <cellStyle name="Normal 2 3 2 2 4 2 7" xfId="17590" xr:uid="{00000000-0005-0000-0000-0000CB440000}"/>
    <cellStyle name="Normal 2 3 2 2 4 3" xfId="3287" xr:uid="{00000000-0005-0000-0000-0000E80C0000}"/>
    <cellStyle name="Normal 2 3 2 2 4 3 2" xfId="13361" xr:uid="{00000000-0005-0000-0000-000042340000}"/>
    <cellStyle name="Normal 2 3 2 2 4 3 2 3" xfId="28455" xr:uid="{00000000-0005-0000-0000-00003C6F0000}"/>
    <cellStyle name="Normal 2 3 2 2 4 3 3" xfId="8341" xr:uid="{00000000-0005-0000-0000-0000A6200000}"/>
    <cellStyle name="Normal 2 3 2 2 4 3 3 3" xfId="23438" xr:uid="{00000000-0005-0000-0000-0000A35B0000}"/>
    <cellStyle name="Normal 2 3 2 2 4 3 5" xfId="18425" xr:uid="{00000000-0005-0000-0000-00000E480000}"/>
    <cellStyle name="Normal 2 3 2 2 4 4" xfId="4980" xr:uid="{00000000-0005-0000-0000-000085130000}"/>
    <cellStyle name="Normal 2 3 2 2 4 4 2" xfId="15032" xr:uid="{00000000-0005-0000-0000-0000C93A0000}"/>
    <cellStyle name="Normal 2 3 2 2 4 4 2 3" xfId="30126" xr:uid="{00000000-0005-0000-0000-0000C3750000}"/>
    <cellStyle name="Normal 2 3 2 2 4 4 3" xfId="10012" xr:uid="{00000000-0005-0000-0000-00002D270000}"/>
    <cellStyle name="Normal 2 3 2 2 4 4 3 3" xfId="25109" xr:uid="{00000000-0005-0000-0000-00002A620000}"/>
    <cellStyle name="Normal 2 3 2 2 4 4 5" xfId="20096" xr:uid="{00000000-0005-0000-0000-0000954E0000}"/>
    <cellStyle name="Normal 2 3 2 2 4 5" xfId="11690" xr:uid="{00000000-0005-0000-0000-0000BB2D0000}"/>
    <cellStyle name="Normal 2 3 2 2 4 5 3" xfId="26784" xr:uid="{00000000-0005-0000-0000-0000B5680000}"/>
    <cellStyle name="Normal 2 3 2 2 4 6" xfId="6669" xr:uid="{00000000-0005-0000-0000-00001E1A0000}"/>
    <cellStyle name="Normal 2 3 2 2 4 6 3" xfId="21767" xr:uid="{00000000-0005-0000-0000-00001C550000}"/>
    <cellStyle name="Normal 2 3 2 2 4 8" xfId="16754" xr:uid="{00000000-0005-0000-0000-000087410000}"/>
    <cellStyle name="Normal 2 3 2 2 5" xfId="2017" xr:uid="{00000000-0005-0000-0000-0000F1070000}"/>
    <cellStyle name="Normal 2 3 2 2 5 2" xfId="3706" xr:uid="{00000000-0005-0000-0000-00008B0E0000}"/>
    <cellStyle name="Normal 2 3 2 2 5 2 2" xfId="13779" xr:uid="{00000000-0005-0000-0000-0000E4350000}"/>
    <cellStyle name="Normal 2 3 2 2 5 2 2 3" xfId="28873" xr:uid="{00000000-0005-0000-0000-0000DE700000}"/>
    <cellStyle name="Normal 2 3 2 2 5 2 3" xfId="8759" xr:uid="{00000000-0005-0000-0000-000048220000}"/>
    <cellStyle name="Normal 2 3 2 2 5 2 3 3" xfId="23856" xr:uid="{00000000-0005-0000-0000-0000455D0000}"/>
    <cellStyle name="Normal 2 3 2 2 5 2 5" xfId="18843" xr:uid="{00000000-0005-0000-0000-0000B0490000}"/>
    <cellStyle name="Normal 2 3 2 2 5 3" xfId="5398" xr:uid="{00000000-0005-0000-0000-000027150000}"/>
    <cellStyle name="Normal 2 3 2 2 5 3 2" xfId="15450" xr:uid="{00000000-0005-0000-0000-00006B3C0000}"/>
    <cellStyle name="Normal 2 3 2 2 5 3 2 3" xfId="30544" xr:uid="{00000000-0005-0000-0000-000065770000}"/>
    <cellStyle name="Normal 2 3 2 2 5 3 3" xfId="10430" xr:uid="{00000000-0005-0000-0000-0000CF280000}"/>
    <cellStyle name="Normal 2 3 2 2 5 3 3 3" xfId="25527" xr:uid="{00000000-0005-0000-0000-0000CC630000}"/>
    <cellStyle name="Normal 2 3 2 2 5 3 5" xfId="20514" xr:uid="{00000000-0005-0000-0000-000037500000}"/>
    <cellStyle name="Normal 2 3 2 2 5 4" xfId="12108" xr:uid="{00000000-0005-0000-0000-00005D2F0000}"/>
    <cellStyle name="Normal 2 3 2 2 5 4 3" xfId="27202" xr:uid="{00000000-0005-0000-0000-0000576A0000}"/>
    <cellStyle name="Normal 2 3 2 2 5 5" xfId="7087" xr:uid="{00000000-0005-0000-0000-0000C01B0000}"/>
    <cellStyle name="Normal 2 3 2 2 5 5 3" xfId="22185" xr:uid="{00000000-0005-0000-0000-0000BE560000}"/>
    <cellStyle name="Normal 2 3 2 2 5 7" xfId="17172" xr:uid="{00000000-0005-0000-0000-000029430000}"/>
    <cellStyle name="Normal 2 3 2 2 6" xfId="2869" xr:uid="{00000000-0005-0000-0000-0000460B0000}"/>
    <cellStyle name="Normal 2 3 2 2 6 2" xfId="12943" xr:uid="{00000000-0005-0000-0000-0000A0320000}"/>
    <cellStyle name="Normal 2 3 2 2 6 2 3" xfId="28037" xr:uid="{00000000-0005-0000-0000-00009A6D0000}"/>
    <cellStyle name="Normal 2 3 2 2 6 3" xfId="7923" xr:uid="{00000000-0005-0000-0000-0000041F0000}"/>
    <cellStyle name="Normal 2 3 2 2 6 3 3" xfId="23020" xr:uid="{00000000-0005-0000-0000-0000015A0000}"/>
    <cellStyle name="Normal 2 3 2 2 6 5" xfId="18007" xr:uid="{00000000-0005-0000-0000-00006C460000}"/>
    <cellStyle name="Normal 2 3 2 2 7" xfId="4562" xr:uid="{00000000-0005-0000-0000-0000E3110000}"/>
    <cellStyle name="Normal 2 3 2 2 7 2" xfId="14614" xr:uid="{00000000-0005-0000-0000-000027390000}"/>
    <cellStyle name="Normal 2 3 2 2 7 2 3" xfId="29708" xr:uid="{00000000-0005-0000-0000-000021740000}"/>
    <cellStyle name="Normal 2 3 2 2 7 3" xfId="9594" xr:uid="{00000000-0005-0000-0000-00008B250000}"/>
    <cellStyle name="Normal 2 3 2 2 7 3 3" xfId="24691" xr:uid="{00000000-0005-0000-0000-000088600000}"/>
    <cellStyle name="Normal 2 3 2 2 7 5" xfId="19678" xr:uid="{00000000-0005-0000-0000-0000F34C0000}"/>
    <cellStyle name="Normal 2 3 2 2 8" xfId="11272" xr:uid="{00000000-0005-0000-0000-0000192C0000}"/>
    <cellStyle name="Normal 2 3 2 2 8 3" xfId="26366" xr:uid="{00000000-0005-0000-0000-000013670000}"/>
    <cellStyle name="Normal 2 3 2 2 9" xfId="6251" xr:uid="{00000000-0005-0000-0000-00007C180000}"/>
    <cellStyle name="Normal 2 3 2 2 9 3" xfId="21349" xr:uid="{00000000-0005-0000-0000-00007A530000}"/>
    <cellStyle name="Normal 2 3 2 3" xfId="1216" xr:uid="{00000000-0005-0000-0000-0000D0040000}"/>
    <cellStyle name="Normal 2 3 2 3 10" xfId="16388" xr:uid="{00000000-0005-0000-0000-000019400000}"/>
    <cellStyle name="Normal 2 3 2 3 2" xfId="1435" xr:uid="{00000000-0005-0000-0000-0000AB050000}"/>
    <cellStyle name="Normal 2 3 2 3 2 2" xfId="1856" xr:uid="{00000000-0005-0000-0000-000050070000}"/>
    <cellStyle name="Normal 2 3 2 3 2 2 2" xfId="2695" xr:uid="{00000000-0005-0000-0000-0000970A0000}"/>
    <cellStyle name="Normal 2 3 2 3 2 2 2 2" xfId="4384" xr:uid="{00000000-0005-0000-0000-000031110000}"/>
    <cellStyle name="Normal 2 3 2 3 2 2 2 2 2" xfId="14457" xr:uid="{00000000-0005-0000-0000-00008A380000}"/>
    <cellStyle name="Normal 2 3 2 3 2 2 2 2 2 3" xfId="29551" xr:uid="{00000000-0005-0000-0000-000084730000}"/>
    <cellStyle name="Normal 2 3 2 3 2 2 2 2 3" xfId="9437" xr:uid="{00000000-0005-0000-0000-0000EE240000}"/>
    <cellStyle name="Normal 2 3 2 3 2 2 2 2 3 3" xfId="24534" xr:uid="{00000000-0005-0000-0000-0000EB5F0000}"/>
    <cellStyle name="Normal 2 3 2 3 2 2 2 2 5" xfId="19521" xr:uid="{00000000-0005-0000-0000-0000564C0000}"/>
    <cellStyle name="Normal 2 3 2 3 2 2 2 3" xfId="6076" xr:uid="{00000000-0005-0000-0000-0000CD170000}"/>
    <cellStyle name="Normal 2 3 2 3 2 2 2 3 2" xfId="16128" xr:uid="{00000000-0005-0000-0000-0000113F0000}"/>
    <cellStyle name="Normal 2 3 2 3 2 2 2 3 2 3" xfId="31222" xr:uid="{00000000-0005-0000-0000-00000B7A0000}"/>
    <cellStyle name="Normal 2 3 2 3 2 2 2 3 3" xfId="11108" xr:uid="{00000000-0005-0000-0000-0000752B0000}"/>
    <cellStyle name="Normal 2 3 2 3 2 2 2 3 3 3" xfId="26205" xr:uid="{00000000-0005-0000-0000-000072660000}"/>
    <cellStyle name="Normal 2 3 2 3 2 2 2 3 5" xfId="21192" xr:uid="{00000000-0005-0000-0000-0000DD520000}"/>
    <cellStyle name="Normal 2 3 2 3 2 2 2 4" xfId="12786" xr:uid="{00000000-0005-0000-0000-000003320000}"/>
    <cellStyle name="Normal 2 3 2 3 2 2 2 4 3" xfId="27880" xr:uid="{00000000-0005-0000-0000-0000FD6C0000}"/>
    <cellStyle name="Normal 2 3 2 3 2 2 2 5" xfId="7765" xr:uid="{00000000-0005-0000-0000-0000661E0000}"/>
    <cellStyle name="Normal 2 3 2 3 2 2 2 5 3" xfId="22863" xr:uid="{00000000-0005-0000-0000-000064590000}"/>
    <cellStyle name="Normal 2 3 2 3 2 2 2 7" xfId="17850" xr:uid="{00000000-0005-0000-0000-0000CF450000}"/>
    <cellStyle name="Normal 2 3 2 3 2 2 3" xfId="3547" xr:uid="{00000000-0005-0000-0000-0000EC0D0000}"/>
    <cellStyle name="Normal 2 3 2 3 2 2 3 2" xfId="13621" xr:uid="{00000000-0005-0000-0000-000046350000}"/>
    <cellStyle name="Normal 2 3 2 3 2 2 3 2 3" xfId="28715" xr:uid="{00000000-0005-0000-0000-000040700000}"/>
    <cellStyle name="Normal 2 3 2 3 2 2 3 3" xfId="8601" xr:uid="{00000000-0005-0000-0000-0000AA210000}"/>
    <cellStyle name="Normal 2 3 2 3 2 2 3 3 3" xfId="23698" xr:uid="{00000000-0005-0000-0000-0000A75C0000}"/>
    <cellStyle name="Normal 2 3 2 3 2 2 3 5" xfId="18685" xr:uid="{00000000-0005-0000-0000-000012490000}"/>
    <cellStyle name="Normal 2 3 2 3 2 2 4" xfId="5240" xr:uid="{00000000-0005-0000-0000-000089140000}"/>
    <cellStyle name="Normal 2 3 2 3 2 2 4 2" xfId="15292" xr:uid="{00000000-0005-0000-0000-0000CD3B0000}"/>
    <cellStyle name="Normal 2 3 2 3 2 2 4 2 3" xfId="30386" xr:uid="{00000000-0005-0000-0000-0000C7760000}"/>
    <cellStyle name="Normal 2 3 2 3 2 2 4 3" xfId="10272" xr:uid="{00000000-0005-0000-0000-000031280000}"/>
    <cellStyle name="Normal 2 3 2 3 2 2 4 3 3" xfId="25369" xr:uid="{00000000-0005-0000-0000-00002E630000}"/>
    <cellStyle name="Normal 2 3 2 3 2 2 4 5" xfId="20356" xr:uid="{00000000-0005-0000-0000-0000994F0000}"/>
    <cellStyle name="Normal 2 3 2 3 2 2 5" xfId="11950" xr:uid="{00000000-0005-0000-0000-0000BF2E0000}"/>
    <cellStyle name="Normal 2 3 2 3 2 2 5 3" xfId="27044" xr:uid="{00000000-0005-0000-0000-0000B9690000}"/>
    <cellStyle name="Normal 2 3 2 3 2 2 6" xfId="6929" xr:uid="{00000000-0005-0000-0000-0000221B0000}"/>
    <cellStyle name="Normal 2 3 2 3 2 2 6 3" xfId="22027" xr:uid="{00000000-0005-0000-0000-000020560000}"/>
    <cellStyle name="Normal 2 3 2 3 2 2 8" xfId="17014" xr:uid="{00000000-0005-0000-0000-00008B420000}"/>
    <cellStyle name="Normal 2 3 2 3 2 3" xfId="2277" xr:uid="{00000000-0005-0000-0000-0000F5080000}"/>
    <cellStyle name="Normal 2 3 2 3 2 3 2" xfId="3966" xr:uid="{00000000-0005-0000-0000-00008F0F0000}"/>
    <cellStyle name="Normal 2 3 2 3 2 3 2 2" xfId="14039" xr:uid="{00000000-0005-0000-0000-0000E8360000}"/>
    <cellStyle name="Normal 2 3 2 3 2 3 2 2 3" xfId="29133" xr:uid="{00000000-0005-0000-0000-0000E2710000}"/>
    <cellStyle name="Normal 2 3 2 3 2 3 2 3" xfId="9019" xr:uid="{00000000-0005-0000-0000-00004C230000}"/>
    <cellStyle name="Normal 2 3 2 3 2 3 2 3 3" xfId="24116" xr:uid="{00000000-0005-0000-0000-0000495E0000}"/>
    <cellStyle name="Normal 2 3 2 3 2 3 2 5" xfId="19103" xr:uid="{00000000-0005-0000-0000-0000B44A0000}"/>
    <cellStyle name="Normal 2 3 2 3 2 3 3" xfId="5658" xr:uid="{00000000-0005-0000-0000-00002B160000}"/>
    <cellStyle name="Normal 2 3 2 3 2 3 3 2" xfId="15710" xr:uid="{00000000-0005-0000-0000-00006F3D0000}"/>
    <cellStyle name="Normal 2 3 2 3 2 3 3 2 3" xfId="30804" xr:uid="{00000000-0005-0000-0000-000069780000}"/>
    <cellStyle name="Normal 2 3 2 3 2 3 3 3" xfId="10690" xr:uid="{00000000-0005-0000-0000-0000D3290000}"/>
    <cellStyle name="Normal 2 3 2 3 2 3 3 3 3" xfId="25787" xr:uid="{00000000-0005-0000-0000-0000D0640000}"/>
    <cellStyle name="Normal 2 3 2 3 2 3 3 5" xfId="20774" xr:uid="{00000000-0005-0000-0000-00003B510000}"/>
    <cellStyle name="Normal 2 3 2 3 2 3 4" xfId="12368" xr:uid="{00000000-0005-0000-0000-000061300000}"/>
    <cellStyle name="Normal 2 3 2 3 2 3 4 3" xfId="27462" xr:uid="{00000000-0005-0000-0000-00005B6B0000}"/>
    <cellStyle name="Normal 2 3 2 3 2 3 5" xfId="7347" xr:uid="{00000000-0005-0000-0000-0000C41C0000}"/>
    <cellStyle name="Normal 2 3 2 3 2 3 5 3" xfId="22445" xr:uid="{00000000-0005-0000-0000-0000C2570000}"/>
    <cellStyle name="Normal 2 3 2 3 2 3 7" xfId="17432" xr:uid="{00000000-0005-0000-0000-00002D440000}"/>
    <cellStyle name="Normal 2 3 2 3 2 4" xfId="3129" xr:uid="{00000000-0005-0000-0000-00004A0C0000}"/>
    <cellStyle name="Normal 2 3 2 3 2 4 2" xfId="13203" xr:uid="{00000000-0005-0000-0000-0000A4330000}"/>
    <cellStyle name="Normal 2 3 2 3 2 4 2 3" xfId="28297" xr:uid="{00000000-0005-0000-0000-00009E6E0000}"/>
    <cellStyle name="Normal 2 3 2 3 2 4 3" xfId="8183" xr:uid="{00000000-0005-0000-0000-000008200000}"/>
    <cellStyle name="Normal 2 3 2 3 2 4 3 3" xfId="23280" xr:uid="{00000000-0005-0000-0000-0000055B0000}"/>
    <cellStyle name="Normal 2 3 2 3 2 4 5" xfId="18267" xr:uid="{00000000-0005-0000-0000-000070470000}"/>
    <cellStyle name="Normal 2 3 2 3 2 5" xfId="4822" xr:uid="{00000000-0005-0000-0000-0000E7120000}"/>
    <cellStyle name="Normal 2 3 2 3 2 5 2" xfId="14874" xr:uid="{00000000-0005-0000-0000-00002B3A0000}"/>
    <cellStyle name="Normal 2 3 2 3 2 5 2 3" xfId="29968" xr:uid="{00000000-0005-0000-0000-000025750000}"/>
    <cellStyle name="Normal 2 3 2 3 2 5 3" xfId="9854" xr:uid="{00000000-0005-0000-0000-00008F260000}"/>
    <cellStyle name="Normal 2 3 2 3 2 5 3 3" xfId="24951" xr:uid="{00000000-0005-0000-0000-00008C610000}"/>
    <cellStyle name="Normal 2 3 2 3 2 5 5" xfId="19938" xr:uid="{00000000-0005-0000-0000-0000F74D0000}"/>
    <cellStyle name="Normal 2 3 2 3 2 6" xfId="11532" xr:uid="{00000000-0005-0000-0000-00001D2D0000}"/>
    <cellStyle name="Normal 2 3 2 3 2 6 3" xfId="26626" xr:uid="{00000000-0005-0000-0000-000017680000}"/>
    <cellStyle name="Normal 2 3 2 3 2 7" xfId="6511" xr:uid="{00000000-0005-0000-0000-000080190000}"/>
    <cellStyle name="Normal 2 3 2 3 2 7 3" xfId="21609" xr:uid="{00000000-0005-0000-0000-00007E540000}"/>
    <cellStyle name="Normal 2 3 2 3 2 9" xfId="16596" xr:uid="{00000000-0005-0000-0000-0000E9400000}"/>
    <cellStyle name="Normal 2 3 2 3 3" xfId="1648" xr:uid="{00000000-0005-0000-0000-000080060000}"/>
    <cellStyle name="Normal 2 3 2 3 3 2" xfId="2487" xr:uid="{00000000-0005-0000-0000-0000C7090000}"/>
    <cellStyle name="Normal 2 3 2 3 3 2 2" xfId="4176" xr:uid="{00000000-0005-0000-0000-000061100000}"/>
    <cellStyle name="Normal 2 3 2 3 3 2 2 2" xfId="14249" xr:uid="{00000000-0005-0000-0000-0000BA370000}"/>
    <cellStyle name="Normal 2 3 2 3 3 2 2 2 3" xfId="29343" xr:uid="{00000000-0005-0000-0000-0000B4720000}"/>
    <cellStyle name="Normal 2 3 2 3 3 2 2 3" xfId="9229" xr:uid="{00000000-0005-0000-0000-00001E240000}"/>
    <cellStyle name="Normal 2 3 2 3 3 2 2 3 3" xfId="24326" xr:uid="{00000000-0005-0000-0000-00001B5F0000}"/>
    <cellStyle name="Normal 2 3 2 3 3 2 2 5" xfId="19313" xr:uid="{00000000-0005-0000-0000-0000864B0000}"/>
    <cellStyle name="Normal 2 3 2 3 3 2 3" xfId="5868" xr:uid="{00000000-0005-0000-0000-0000FD160000}"/>
    <cellStyle name="Normal 2 3 2 3 3 2 3 2" xfId="15920" xr:uid="{00000000-0005-0000-0000-0000413E0000}"/>
    <cellStyle name="Normal 2 3 2 3 3 2 3 2 3" xfId="31014" xr:uid="{00000000-0005-0000-0000-00003B790000}"/>
    <cellStyle name="Normal 2 3 2 3 3 2 3 3" xfId="10900" xr:uid="{00000000-0005-0000-0000-0000A52A0000}"/>
    <cellStyle name="Normal 2 3 2 3 3 2 3 3 3" xfId="25997" xr:uid="{00000000-0005-0000-0000-0000A2650000}"/>
    <cellStyle name="Normal 2 3 2 3 3 2 3 5" xfId="20984" xr:uid="{00000000-0005-0000-0000-00000D520000}"/>
    <cellStyle name="Normal 2 3 2 3 3 2 4" xfId="12578" xr:uid="{00000000-0005-0000-0000-000033310000}"/>
    <cellStyle name="Normal 2 3 2 3 3 2 4 3" xfId="27672" xr:uid="{00000000-0005-0000-0000-00002D6C0000}"/>
    <cellStyle name="Normal 2 3 2 3 3 2 5" xfId="7557" xr:uid="{00000000-0005-0000-0000-0000961D0000}"/>
    <cellStyle name="Normal 2 3 2 3 3 2 5 3" xfId="22655" xr:uid="{00000000-0005-0000-0000-000094580000}"/>
    <cellStyle name="Normal 2 3 2 3 3 2 7" xfId="17642" xr:uid="{00000000-0005-0000-0000-0000FF440000}"/>
    <cellStyle name="Normal 2 3 2 3 3 3" xfId="3339" xr:uid="{00000000-0005-0000-0000-00001C0D0000}"/>
    <cellStyle name="Normal 2 3 2 3 3 3 2" xfId="13413" xr:uid="{00000000-0005-0000-0000-000076340000}"/>
    <cellStyle name="Normal 2 3 2 3 3 3 2 3" xfId="28507" xr:uid="{00000000-0005-0000-0000-0000706F0000}"/>
    <cellStyle name="Normal 2 3 2 3 3 3 3" xfId="8393" xr:uid="{00000000-0005-0000-0000-0000DA200000}"/>
    <cellStyle name="Normal 2 3 2 3 3 3 3 3" xfId="23490" xr:uid="{00000000-0005-0000-0000-0000D75B0000}"/>
    <cellStyle name="Normal 2 3 2 3 3 3 5" xfId="18477" xr:uid="{00000000-0005-0000-0000-000042480000}"/>
    <cellStyle name="Normal 2 3 2 3 3 4" xfId="5032" xr:uid="{00000000-0005-0000-0000-0000B9130000}"/>
    <cellStyle name="Normal 2 3 2 3 3 4 2" xfId="15084" xr:uid="{00000000-0005-0000-0000-0000FD3A0000}"/>
    <cellStyle name="Normal 2 3 2 3 3 4 2 3" xfId="30178" xr:uid="{00000000-0005-0000-0000-0000F7750000}"/>
    <cellStyle name="Normal 2 3 2 3 3 4 3" xfId="10064" xr:uid="{00000000-0005-0000-0000-000061270000}"/>
    <cellStyle name="Normal 2 3 2 3 3 4 3 3" xfId="25161" xr:uid="{00000000-0005-0000-0000-00005E620000}"/>
    <cellStyle name="Normal 2 3 2 3 3 4 5" xfId="20148" xr:uid="{00000000-0005-0000-0000-0000C94E0000}"/>
    <cellStyle name="Normal 2 3 2 3 3 5" xfId="11742" xr:uid="{00000000-0005-0000-0000-0000EF2D0000}"/>
    <cellStyle name="Normal 2 3 2 3 3 5 3" xfId="26836" xr:uid="{00000000-0005-0000-0000-0000E9680000}"/>
    <cellStyle name="Normal 2 3 2 3 3 6" xfId="6721" xr:uid="{00000000-0005-0000-0000-0000521A0000}"/>
    <cellStyle name="Normal 2 3 2 3 3 6 3" xfId="21819" xr:uid="{00000000-0005-0000-0000-000050550000}"/>
    <cellStyle name="Normal 2 3 2 3 3 8" xfId="16806" xr:uid="{00000000-0005-0000-0000-0000BB410000}"/>
    <cellStyle name="Normal 2 3 2 3 4" xfId="2069" xr:uid="{00000000-0005-0000-0000-000025080000}"/>
    <cellStyle name="Normal 2 3 2 3 4 2" xfId="3758" xr:uid="{00000000-0005-0000-0000-0000BF0E0000}"/>
    <cellStyle name="Normal 2 3 2 3 4 2 2" xfId="13831" xr:uid="{00000000-0005-0000-0000-000018360000}"/>
    <cellStyle name="Normal 2 3 2 3 4 2 2 3" xfId="28925" xr:uid="{00000000-0005-0000-0000-000012710000}"/>
    <cellStyle name="Normal 2 3 2 3 4 2 3" xfId="8811" xr:uid="{00000000-0005-0000-0000-00007C220000}"/>
    <cellStyle name="Normal 2 3 2 3 4 2 3 3" xfId="23908" xr:uid="{00000000-0005-0000-0000-0000795D0000}"/>
    <cellStyle name="Normal 2 3 2 3 4 2 5" xfId="18895" xr:uid="{00000000-0005-0000-0000-0000E4490000}"/>
    <cellStyle name="Normal 2 3 2 3 4 3" xfId="5450" xr:uid="{00000000-0005-0000-0000-00005B150000}"/>
    <cellStyle name="Normal 2 3 2 3 4 3 2" xfId="15502" xr:uid="{00000000-0005-0000-0000-00009F3C0000}"/>
    <cellStyle name="Normal 2 3 2 3 4 3 2 3" xfId="30596" xr:uid="{00000000-0005-0000-0000-000099770000}"/>
    <cellStyle name="Normal 2 3 2 3 4 3 3" xfId="10482" xr:uid="{00000000-0005-0000-0000-000003290000}"/>
    <cellStyle name="Normal 2 3 2 3 4 3 3 3" xfId="25579" xr:uid="{00000000-0005-0000-0000-000000640000}"/>
    <cellStyle name="Normal 2 3 2 3 4 3 5" xfId="20566" xr:uid="{00000000-0005-0000-0000-00006B500000}"/>
    <cellStyle name="Normal 2 3 2 3 4 4" xfId="12160" xr:uid="{00000000-0005-0000-0000-0000912F0000}"/>
    <cellStyle name="Normal 2 3 2 3 4 4 3" xfId="27254" xr:uid="{00000000-0005-0000-0000-00008B6A0000}"/>
    <cellStyle name="Normal 2 3 2 3 4 5" xfId="7139" xr:uid="{00000000-0005-0000-0000-0000F41B0000}"/>
    <cellStyle name="Normal 2 3 2 3 4 5 3" xfId="22237" xr:uid="{00000000-0005-0000-0000-0000F2560000}"/>
    <cellStyle name="Normal 2 3 2 3 4 7" xfId="17224" xr:uid="{00000000-0005-0000-0000-00005D430000}"/>
    <cellStyle name="Normal 2 3 2 3 5" xfId="2921" xr:uid="{00000000-0005-0000-0000-00007A0B0000}"/>
    <cellStyle name="Normal 2 3 2 3 5 2" xfId="12995" xr:uid="{00000000-0005-0000-0000-0000D4320000}"/>
    <cellStyle name="Normal 2 3 2 3 5 2 3" xfId="28089" xr:uid="{00000000-0005-0000-0000-0000CE6D0000}"/>
    <cellStyle name="Normal 2 3 2 3 5 3" xfId="7975" xr:uid="{00000000-0005-0000-0000-0000381F0000}"/>
    <cellStyle name="Normal 2 3 2 3 5 3 3" xfId="23072" xr:uid="{00000000-0005-0000-0000-0000355A0000}"/>
    <cellStyle name="Normal 2 3 2 3 5 5" xfId="18059" xr:uid="{00000000-0005-0000-0000-0000A0460000}"/>
    <cellStyle name="Normal 2 3 2 3 6" xfId="4614" xr:uid="{00000000-0005-0000-0000-000017120000}"/>
    <cellStyle name="Normal 2 3 2 3 6 2" xfId="14666" xr:uid="{00000000-0005-0000-0000-00005B390000}"/>
    <cellStyle name="Normal 2 3 2 3 6 2 3" xfId="29760" xr:uid="{00000000-0005-0000-0000-000055740000}"/>
    <cellStyle name="Normal 2 3 2 3 6 3" xfId="9646" xr:uid="{00000000-0005-0000-0000-0000BF250000}"/>
    <cellStyle name="Normal 2 3 2 3 6 3 3" xfId="24743" xr:uid="{00000000-0005-0000-0000-0000BC600000}"/>
    <cellStyle name="Normal 2 3 2 3 6 5" xfId="19730" xr:uid="{00000000-0005-0000-0000-0000274D0000}"/>
    <cellStyle name="Normal 2 3 2 3 7" xfId="11324" xr:uid="{00000000-0005-0000-0000-00004D2C0000}"/>
    <cellStyle name="Normal 2 3 2 3 7 3" xfId="26418" xr:uid="{00000000-0005-0000-0000-000047670000}"/>
    <cellStyle name="Normal 2 3 2 3 8" xfId="6303" xr:uid="{00000000-0005-0000-0000-0000B0180000}"/>
    <cellStyle name="Normal 2 3 2 3 8 3" xfId="21401" xr:uid="{00000000-0005-0000-0000-0000AE530000}"/>
    <cellStyle name="Normal 2 3 2 4" xfId="1329" xr:uid="{00000000-0005-0000-0000-000041050000}"/>
    <cellStyle name="Normal 2 3 2 4 2" xfId="1752" xr:uid="{00000000-0005-0000-0000-0000E8060000}"/>
    <cellStyle name="Normal 2 3 2 4 2 2" xfId="2591" xr:uid="{00000000-0005-0000-0000-00002F0A0000}"/>
    <cellStyle name="Normal 2 3 2 4 2 2 2" xfId="4280" xr:uid="{00000000-0005-0000-0000-0000C9100000}"/>
    <cellStyle name="Normal 2 3 2 4 2 2 2 2" xfId="14353" xr:uid="{00000000-0005-0000-0000-000022380000}"/>
    <cellStyle name="Normal 2 3 2 4 2 2 2 2 3" xfId="29447" xr:uid="{00000000-0005-0000-0000-00001C730000}"/>
    <cellStyle name="Normal 2 3 2 4 2 2 2 3" xfId="9333" xr:uid="{00000000-0005-0000-0000-000086240000}"/>
    <cellStyle name="Normal 2 3 2 4 2 2 2 3 3" xfId="24430" xr:uid="{00000000-0005-0000-0000-0000835F0000}"/>
    <cellStyle name="Normal 2 3 2 4 2 2 2 5" xfId="19417" xr:uid="{00000000-0005-0000-0000-0000EE4B0000}"/>
    <cellStyle name="Normal 2 3 2 4 2 2 3" xfId="5972" xr:uid="{00000000-0005-0000-0000-000065170000}"/>
    <cellStyle name="Normal 2 3 2 4 2 2 3 2" xfId="16024" xr:uid="{00000000-0005-0000-0000-0000A93E0000}"/>
    <cellStyle name="Normal 2 3 2 4 2 2 3 2 3" xfId="31118" xr:uid="{00000000-0005-0000-0000-0000A3790000}"/>
    <cellStyle name="Normal 2 3 2 4 2 2 3 3" xfId="11004" xr:uid="{00000000-0005-0000-0000-00000D2B0000}"/>
    <cellStyle name="Normal 2 3 2 4 2 2 3 3 3" xfId="26101" xr:uid="{00000000-0005-0000-0000-00000A660000}"/>
    <cellStyle name="Normal 2 3 2 4 2 2 3 5" xfId="21088" xr:uid="{00000000-0005-0000-0000-000075520000}"/>
    <cellStyle name="Normal 2 3 2 4 2 2 4" xfId="12682" xr:uid="{00000000-0005-0000-0000-00009B310000}"/>
    <cellStyle name="Normal 2 3 2 4 2 2 4 3" xfId="27776" xr:uid="{00000000-0005-0000-0000-0000956C0000}"/>
    <cellStyle name="Normal 2 3 2 4 2 2 5" xfId="7661" xr:uid="{00000000-0005-0000-0000-0000FE1D0000}"/>
    <cellStyle name="Normal 2 3 2 4 2 2 5 3" xfId="22759" xr:uid="{00000000-0005-0000-0000-0000FC580000}"/>
    <cellStyle name="Normal 2 3 2 4 2 2 7" xfId="17746" xr:uid="{00000000-0005-0000-0000-000067450000}"/>
    <cellStyle name="Normal 2 3 2 4 2 3" xfId="3443" xr:uid="{00000000-0005-0000-0000-0000840D0000}"/>
    <cellStyle name="Normal 2 3 2 4 2 3 2" xfId="13517" xr:uid="{00000000-0005-0000-0000-0000DE340000}"/>
    <cellStyle name="Normal 2 3 2 4 2 3 2 3" xfId="28611" xr:uid="{00000000-0005-0000-0000-0000D86F0000}"/>
    <cellStyle name="Normal 2 3 2 4 2 3 3" xfId="8497" xr:uid="{00000000-0005-0000-0000-000042210000}"/>
    <cellStyle name="Normal 2 3 2 4 2 3 3 3" xfId="23594" xr:uid="{00000000-0005-0000-0000-00003F5C0000}"/>
    <cellStyle name="Normal 2 3 2 4 2 3 5" xfId="18581" xr:uid="{00000000-0005-0000-0000-0000AA480000}"/>
    <cellStyle name="Normal 2 3 2 4 2 4" xfId="5136" xr:uid="{00000000-0005-0000-0000-000021140000}"/>
    <cellStyle name="Normal 2 3 2 4 2 4 2" xfId="15188" xr:uid="{00000000-0005-0000-0000-0000653B0000}"/>
    <cellStyle name="Normal 2 3 2 4 2 4 2 3" xfId="30282" xr:uid="{00000000-0005-0000-0000-00005F760000}"/>
    <cellStyle name="Normal 2 3 2 4 2 4 3" xfId="10168" xr:uid="{00000000-0005-0000-0000-0000C9270000}"/>
    <cellStyle name="Normal 2 3 2 4 2 4 3 3" xfId="25265" xr:uid="{00000000-0005-0000-0000-0000C6620000}"/>
    <cellStyle name="Normal 2 3 2 4 2 4 5" xfId="20252" xr:uid="{00000000-0005-0000-0000-0000314F0000}"/>
    <cellStyle name="Normal 2 3 2 4 2 5" xfId="11846" xr:uid="{00000000-0005-0000-0000-0000572E0000}"/>
    <cellStyle name="Normal 2 3 2 4 2 5 3" xfId="26940" xr:uid="{00000000-0005-0000-0000-000051690000}"/>
    <cellStyle name="Normal 2 3 2 4 2 6" xfId="6825" xr:uid="{00000000-0005-0000-0000-0000BA1A0000}"/>
    <cellStyle name="Normal 2 3 2 4 2 6 3" xfId="21923" xr:uid="{00000000-0005-0000-0000-0000B8550000}"/>
    <cellStyle name="Normal 2 3 2 4 2 8" xfId="16910" xr:uid="{00000000-0005-0000-0000-000023420000}"/>
    <cellStyle name="Normal 2 3 2 4 3" xfId="2173" xr:uid="{00000000-0005-0000-0000-00008D080000}"/>
    <cellStyle name="Normal 2 3 2 4 3 2" xfId="3862" xr:uid="{00000000-0005-0000-0000-0000270F0000}"/>
    <cellStyle name="Normal 2 3 2 4 3 2 2" xfId="13935" xr:uid="{00000000-0005-0000-0000-000080360000}"/>
    <cellStyle name="Normal 2 3 2 4 3 2 2 3" xfId="29029" xr:uid="{00000000-0005-0000-0000-00007A710000}"/>
    <cellStyle name="Normal 2 3 2 4 3 2 3" xfId="8915" xr:uid="{00000000-0005-0000-0000-0000E4220000}"/>
    <cellStyle name="Normal 2 3 2 4 3 2 3 3" xfId="24012" xr:uid="{00000000-0005-0000-0000-0000E15D0000}"/>
    <cellStyle name="Normal 2 3 2 4 3 2 5" xfId="18999" xr:uid="{00000000-0005-0000-0000-00004C4A0000}"/>
    <cellStyle name="Normal 2 3 2 4 3 3" xfId="5554" xr:uid="{00000000-0005-0000-0000-0000C3150000}"/>
    <cellStyle name="Normal 2 3 2 4 3 3 2" xfId="15606" xr:uid="{00000000-0005-0000-0000-0000073D0000}"/>
    <cellStyle name="Normal 2 3 2 4 3 3 2 3" xfId="30700" xr:uid="{00000000-0005-0000-0000-000001780000}"/>
    <cellStyle name="Normal 2 3 2 4 3 3 3" xfId="10586" xr:uid="{00000000-0005-0000-0000-00006B290000}"/>
    <cellStyle name="Normal 2 3 2 4 3 3 3 3" xfId="25683" xr:uid="{00000000-0005-0000-0000-000068640000}"/>
    <cellStyle name="Normal 2 3 2 4 3 3 5" xfId="20670" xr:uid="{00000000-0005-0000-0000-0000D3500000}"/>
    <cellStyle name="Normal 2 3 2 4 3 4" xfId="12264" xr:uid="{00000000-0005-0000-0000-0000F92F0000}"/>
    <cellStyle name="Normal 2 3 2 4 3 4 3" xfId="27358" xr:uid="{00000000-0005-0000-0000-0000F36A0000}"/>
    <cellStyle name="Normal 2 3 2 4 3 5" xfId="7243" xr:uid="{00000000-0005-0000-0000-00005C1C0000}"/>
    <cellStyle name="Normal 2 3 2 4 3 5 3" xfId="22341" xr:uid="{00000000-0005-0000-0000-00005A570000}"/>
    <cellStyle name="Normal 2 3 2 4 3 7" xfId="17328" xr:uid="{00000000-0005-0000-0000-0000C5430000}"/>
    <cellStyle name="Normal 2 3 2 4 4" xfId="3025" xr:uid="{00000000-0005-0000-0000-0000E20B0000}"/>
    <cellStyle name="Normal 2 3 2 4 4 2" xfId="13099" xr:uid="{00000000-0005-0000-0000-00003C330000}"/>
    <cellStyle name="Normal 2 3 2 4 4 2 3" xfId="28193" xr:uid="{00000000-0005-0000-0000-0000366E0000}"/>
    <cellStyle name="Normal 2 3 2 4 4 3" xfId="8079" xr:uid="{00000000-0005-0000-0000-0000A01F0000}"/>
    <cellStyle name="Normal 2 3 2 4 4 3 3" xfId="23176" xr:uid="{00000000-0005-0000-0000-00009D5A0000}"/>
    <cellStyle name="Normal 2 3 2 4 4 5" xfId="18163" xr:uid="{00000000-0005-0000-0000-000008470000}"/>
    <cellStyle name="Normal 2 3 2 4 5" xfId="4718" xr:uid="{00000000-0005-0000-0000-00007F120000}"/>
    <cellStyle name="Normal 2 3 2 4 5 2" xfId="14770" xr:uid="{00000000-0005-0000-0000-0000C3390000}"/>
    <cellStyle name="Normal 2 3 2 4 5 2 3" xfId="29864" xr:uid="{00000000-0005-0000-0000-0000BD740000}"/>
    <cellStyle name="Normal 2 3 2 4 5 3" xfId="9750" xr:uid="{00000000-0005-0000-0000-000027260000}"/>
    <cellStyle name="Normal 2 3 2 4 5 3 3" xfId="24847" xr:uid="{00000000-0005-0000-0000-000024610000}"/>
    <cellStyle name="Normal 2 3 2 4 5 5" xfId="19834" xr:uid="{00000000-0005-0000-0000-00008F4D0000}"/>
    <cellStyle name="Normal 2 3 2 4 6" xfId="11428" xr:uid="{00000000-0005-0000-0000-0000B52C0000}"/>
    <cellStyle name="Normal 2 3 2 4 6 3" xfId="26522" xr:uid="{00000000-0005-0000-0000-0000AF670000}"/>
    <cellStyle name="Normal 2 3 2 4 7" xfId="6407" xr:uid="{00000000-0005-0000-0000-000018190000}"/>
    <cellStyle name="Normal 2 3 2 4 7 3" xfId="21505" xr:uid="{00000000-0005-0000-0000-000016540000}"/>
    <cellStyle name="Normal 2 3 2 4 9" xfId="16492" xr:uid="{00000000-0005-0000-0000-000081400000}"/>
    <cellStyle name="Normal 2 3 2 5" xfId="1542" xr:uid="{00000000-0005-0000-0000-000016060000}"/>
    <cellStyle name="Normal 2 3 2 5 2" xfId="2383" xr:uid="{00000000-0005-0000-0000-00005F090000}"/>
    <cellStyle name="Normal 2 3 2 5 2 2" xfId="4072" xr:uid="{00000000-0005-0000-0000-0000F90F0000}"/>
    <cellStyle name="Normal 2 3 2 5 2 2 2" xfId="14145" xr:uid="{00000000-0005-0000-0000-000052370000}"/>
    <cellStyle name="Normal 2 3 2 5 2 2 2 3" xfId="29239" xr:uid="{00000000-0005-0000-0000-00004C720000}"/>
    <cellStyle name="Normal 2 3 2 5 2 2 3" xfId="9125" xr:uid="{00000000-0005-0000-0000-0000B6230000}"/>
    <cellStyle name="Normal 2 3 2 5 2 2 3 3" xfId="24222" xr:uid="{00000000-0005-0000-0000-0000B35E0000}"/>
    <cellStyle name="Normal 2 3 2 5 2 2 5" xfId="19209" xr:uid="{00000000-0005-0000-0000-00001E4B0000}"/>
    <cellStyle name="Normal 2 3 2 5 2 3" xfId="5764" xr:uid="{00000000-0005-0000-0000-000095160000}"/>
    <cellStyle name="Normal 2 3 2 5 2 3 2" xfId="15816" xr:uid="{00000000-0005-0000-0000-0000D93D0000}"/>
    <cellStyle name="Normal 2 3 2 5 2 3 2 3" xfId="30910" xr:uid="{00000000-0005-0000-0000-0000D3780000}"/>
    <cellStyle name="Normal 2 3 2 5 2 3 3" xfId="10796" xr:uid="{00000000-0005-0000-0000-00003D2A0000}"/>
    <cellStyle name="Normal 2 3 2 5 2 3 3 3" xfId="25893" xr:uid="{00000000-0005-0000-0000-00003A650000}"/>
    <cellStyle name="Normal 2 3 2 5 2 3 5" xfId="20880" xr:uid="{00000000-0005-0000-0000-0000A5510000}"/>
    <cellStyle name="Normal 2 3 2 5 2 4" xfId="12474" xr:uid="{00000000-0005-0000-0000-0000CB300000}"/>
    <cellStyle name="Normal 2 3 2 5 2 4 3" xfId="27568" xr:uid="{00000000-0005-0000-0000-0000C56B0000}"/>
    <cellStyle name="Normal 2 3 2 5 2 5" xfId="7453" xr:uid="{00000000-0005-0000-0000-00002E1D0000}"/>
    <cellStyle name="Normal 2 3 2 5 2 5 3" xfId="22551" xr:uid="{00000000-0005-0000-0000-00002C580000}"/>
    <cellStyle name="Normal 2 3 2 5 2 7" xfId="17538" xr:uid="{00000000-0005-0000-0000-000097440000}"/>
    <cellStyle name="Normal 2 3 2 5 3" xfId="3235" xr:uid="{00000000-0005-0000-0000-0000B40C0000}"/>
    <cellStyle name="Normal 2 3 2 5 3 2" xfId="13309" xr:uid="{00000000-0005-0000-0000-00000E340000}"/>
    <cellStyle name="Normal 2 3 2 5 3 2 3" xfId="28403" xr:uid="{00000000-0005-0000-0000-0000086F0000}"/>
    <cellStyle name="Normal 2 3 2 5 3 3" xfId="8289" xr:uid="{00000000-0005-0000-0000-000072200000}"/>
    <cellStyle name="Normal 2 3 2 5 3 3 3" xfId="23386" xr:uid="{00000000-0005-0000-0000-00006F5B0000}"/>
    <cellStyle name="Normal 2 3 2 5 3 5" xfId="18373" xr:uid="{00000000-0005-0000-0000-0000DA470000}"/>
    <cellStyle name="Normal 2 3 2 5 4" xfId="4928" xr:uid="{00000000-0005-0000-0000-000051130000}"/>
    <cellStyle name="Normal 2 3 2 5 4 2" xfId="14980" xr:uid="{00000000-0005-0000-0000-0000953A0000}"/>
    <cellStyle name="Normal 2 3 2 5 4 2 3" xfId="30074" xr:uid="{00000000-0005-0000-0000-00008F750000}"/>
    <cellStyle name="Normal 2 3 2 5 4 3" xfId="9960" xr:uid="{00000000-0005-0000-0000-0000F9260000}"/>
    <cellStyle name="Normal 2 3 2 5 4 3 3" xfId="25057" xr:uid="{00000000-0005-0000-0000-0000F6610000}"/>
    <cellStyle name="Normal 2 3 2 5 4 5" xfId="20044" xr:uid="{00000000-0005-0000-0000-0000614E0000}"/>
    <cellStyle name="Normal 2 3 2 5 5" xfId="11638" xr:uid="{00000000-0005-0000-0000-0000872D0000}"/>
    <cellStyle name="Normal 2 3 2 5 5 3" xfId="26732" xr:uid="{00000000-0005-0000-0000-000081680000}"/>
    <cellStyle name="Normal 2 3 2 5 6" xfId="6617" xr:uid="{00000000-0005-0000-0000-0000EA190000}"/>
    <cellStyle name="Normal 2 3 2 5 6 3" xfId="21715" xr:uid="{00000000-0005-0000-0000-0000E8540000}"/>
    <cellStyle name="Normal 2 3 2 5 8" xfId="16702" xr:uid="{00000000-0005-0000-0000-000053410000}"/>
    <cellStyle name="Normal 2 3 2 6" xfId="1963" xr:uid="{00000000-0005-0000-0000-0000BB070000}"/>
    <cellStyle name="Normal 2 3 2 6 2" xfId="3654" xr:uid="{00000000-0005-0000-0000-0000570E0000}"/>
    <cellStyle name="Normal 2 3 2 6 2 2" xfId="13727" xr:uid="{00000000-0005-0000-0000-0000B0350000}"/>
    <cellStyle name="Normal 2 3 2 6 2 2 3" xfId="28821" xr:uid="{00000000-0005-0000-0000-0000AA700000}"/>
    <cellStyle name="Normal 2 3 2 6 2 3" xfId="8707" xr:uid="{00000000-0005-0000-0000-000014220000}"/>
    <cellStyle name="Normal 2 3 2 6 2 3 3" xfId="23804" xr:uid="{00000000-0005-0000-0000-0000115D0000}"/>
    <cellStyle name="Normal 2 3 2 6 2 5" xfId="18791" xr:uid="{00000000-0005-0000-0000-00007C490000}"/>
    <cellStyle name="Normal 2 3 2 6 3" xfId="5346" xr:uid="{00000000-0005-0000-0000-0000F3140000}"/>
    <cellStyle name="Normal 2 3 2 6 3 2" xfId="15398" xr:uid="{00000000-0005-0000-0000-0000373C0000}"/>
    <cellStyle name="Normal 2 3 2 6 3 2 3" xfId="30492" xr:uid="{00000000-0005-0000-0000-000031770000}"/>
    <cellStyle name="Normal 2 3 2 6 3 3" xfId="10378" xr:uid="{00000000-0005-0000-0000-00009B280000}"/>
    <cellStyle name="Normal 2 3 2 6 3 3 3" xfId="25475" xr:uid="{00000000-0005-0000-0000-000098630000}"/>
    <cellStyle name="Normal 2 3 2 6 3 5" xfId="20462" xr:uid="{00000000-0005-0000-0000-000003500000}"/>
    <cellStyle name="Normal 2 3 2 6 4" xfId="12056" xr:uid="{00000000-0005-0000-0000-0000292F0000}"/>
    <cellStyle name="Normal 2 3 2 6 4 3" xfId="27150" xr:uid="{00000000-0005-0000-0000-0000236A0000}"/>
    <cellStyle name="Normal 2 3 2 6 5" xfId="7035" xr:uid="{00000000-0005-0000-0000-00008C1B0000}"/>
    <cellStyle name="Normal 2 3 2 6 5 3" xfId="22133" xr:uid="{00000000-0005-0000-0000-00008A560000}"/>
    <cellStyle name="Normal 2 3 2 6 7" xfId="17120" xr:uid="{00000000-0005-0000-0000-0000F5420000}"/>
    <cellStyle name="Normal 2 3 2 7" xfId="2813" xr:uid="{00000000-0005-0000-0000-00000E0B0000}"/>
    <cellStyle name="Normal 2 3 2 7 2" xfId="12891" xr:uid="{00000000-0005-0000-0000-00006C320000}"/>
    <cellStyle name="Normal 2 3 2 7 2 3" xfId="27985" xr:uid="{00000000-0005-0000-0000-0000666D0000}"/>
    <cellStyle name="Normal 2 3 2 7 3" xfId="7871" xr:uid="{00000000-0005-0000-0000-0000D01E0000}"/>
    <cellStyle name="Normal 2 3 2 7 3 3" xfId="22968" xr:uid="{00000000-0005-0000-0000-0000CD590000}"/>
    <cellStyle name="Normal 2 3 2 7 5" xfId="17955" xr:uid="{00000000-0005-0000-0000-000038460000}"/>
    <cellStyle name="Normal 2 3 2 8" xfId="4507" xr:uid="{00000000-0005-0000-0000-0000AC110000}"/>
    <cellStyle name="Normal 2 3 2 8 2" xfId="14562" xr:uid="{00000000-0005-0000-0000-0000F3380000}"/>
    <cellStyle name="Normal 2 3 2 8 2 3" xfId="29656" xr:uid="{00000000-0005-0000-0000-0000ED730000}"/>
    <cellStyle name="Normal 2 3 2 8 3" xfId="9542" xr:uid="{00000000-0005-0000-0000-000057250000}"/>
    <cellStyle name="Normal 2 3 2 8 3 3" xfId="24639" xr:uid="{00000000-0005-0000-0000-000054600000}"/>
    <cellStyle name="Normal 2 3 2 8 5" xfId="19626" xr:uid="{00000000-0005-0000-0000-0000BF4C0000}"/>
    <cellStyle name="Normal 2 3 2 9" xfId="11218" xr:uid="{00000000-0005-0000-0000-0000E32B0000}"/>
    <cellStyle name="Normal 2 3 2 9 3" xfId="26314" xr:uid="{00000000-0005-0000-0000-0000DF660000}"/>
    <cellStyle name="Normal 2 3 3" xfId="831" xr:uid="{00000000-0005-0000-0000-00004E030000}"/>
    <cellStyle name="Normal 2 3 4" xfId="832" xr:uid="{00000000-0005-0000-0000-00004F030000}"/>
    <cellStyle name="Normal 2 3 4 10" xfId="6198" xr:uid="{00000000-0005-0000-0000-000047180000}"/>
    <cellStyle name="Normal 2 3 4 10 3" xfId="21298" xr:uid="{00000000-0005-0000-0000-000047530000}"/>
    <cellStyle name="Normal 2 3 4 12" xfId="16283" xr:uid="{00000000-0005-0000-0000-0000B03F0000}"/>
    <cellStyle name="Normal 2 3 4 2" xfId="1163" xr:uid="{00000000-0005-0000-0000-00009B040000}"/>
    <cellStyle name="Normal 2 3 4 2 11" xfId="16337" xr:uid="{00000000-0005-0000-0000-0000E63F0000}"/>
    <cellStyle name="Normal 2 3 4 2 2" xfId="1271" xr:uid="{00000000-0005-0000-0000-000007050000}"/>
    <cellStyle name="Normal 2 3 4 2 2 10" xfId="16441" xr:uid="{00000000-0005-0000-0000-00004E400000}"/>
    <cellStyle name="Normal 2 3 4 2 2 2" xfId="1488" xr:uid="{00000000-0005-0000-0000-0000E0050000}"/>
    <cellStyle name="Normal 2 3 4 2 2 2 2" xfId="1909" xr:uid="{00000000-0005-0000-0000-000085070000}"/>
    <cellStyle name="Normal 2 3 4 2 2 2 2 2" xfId="2748" xr:uid="{00000000-0005-0000-0000-0000CC0A0000}"/>
    <cellStyle name="Normal 2 3 4 2 2 2 2 2 2" xfId="4437" xr:uid="{00000000-0005-0000-0000-000066110000}"/>
    <cellStyle name="Normal 2 3 4 2 2 2 2 2 2 2" xfId="14510" xr:uid="{00000000-0005-0000-0000-0000BF380000}"/>
    <cellStyle name="Normal 2 3 4 2 2 2 2 2 2 2 3" xfId="29604" xr:uid="{00000000-0005-0000-0000-0000B9730000}"/>
    <cellStyle name="Normal 2 3 4 2 2 2 2 2 2 3" xfId="9490" xr:uid="{00000000-0005-0000-0000-000023250000}"/>
    <cellStyle name="Normal 2 3 4 2 2 2 2 2 2 3 3" xfId="24587" xr:uid="{00000000-0005-0000-0000-000020600000}"/>
    <cellStyle name="Normal 2 3 4 2 2 2 2 2 2 5" xfId="19574" xr:uid="{00000000-0005-0000-0000-00008B4C0000}"/>
    <cellStyle name="Normal 2 3 4 2 2 2 2 2 3" xfId="6129" xr:uid="{00000000-0005-0000-0000-000002180000}"/>
    <cellStyle name="Normal 2 3 4 2 2 2 2 2 3 2" xfId="16181" xr:uid="{00000000-0005-0000-0000-0000463F0000}"/>
    <cellStyle name="Normal 2 3 4 2 2 2 2 2 3 2 3" xfId="31275" xr:uid="{00000000-0005-0000-0000-0000407A0000}"/>
    <cellStyle name="Normal 2 3 4 2 2 2 2 2 3 3" xfId="11161" xr:uid="{00000000-0005-0000-0000-0000AA2B0000}"/>
    <cellStyle name="Normal 2 3 4 2 2 2 2 2 3 3 3" xfId="26258" xr:uid="{00000000-0005-0000-0000-0000A7660000}"/>
    <cellStyle name="Normal 2 3 4 2 2 2 2 2 3 5" xfId="21245" xr:uid="{00000000-0005-0000-0000-000012530000}"/>
    <cellStyle name="Normal 2 3 4 2 2 2 2 2 4" xfId="12839" xr:uid="{00000000-0005-0000-0000-000038320000}"/>
    <cellStyle name="Normal 2 3 4 2 2 2 2 2 4 3" xfId="27933" xr:uid="{00000000-0005-0000-0000-0000326D0000}"/>
    <cellStyle name="Normal 2 3 4 2 2 2 2 2 5" xfId="7818" xr:uid="{00000000-0005-0000-0000-00009B1E0000}"/>
    <cellStyle name="Normal 2 3 4 2 2 2 2 2 5 3" xfId="22916" xr:uid="{00000000-0005-0000-0000-000099590000}"/>
    <cellStyle name="Normal 2 3 4 2 2 2 2 2 7" xfId="17903" xr:uid="{00000000-0005-0000-0000-000004460000}"/>
    <cellStyle name="Normal 2 3 4 2 2 2 2 3" xfId="3600" xr:uid="{00000000-0005-0000-0000-0000210E0000}"/>
    <cellStyle name="Normal 2 3 4 2 2 2 2 3 2" xfId="13674" xr:uid="{00000000-0005-0000-0000-00007B350000}"/>
    <cellStyle name="Normal 2 3 4 2 2 2 2 3 2 3" xfId="28768" xr:uid="{00000000-0005-0000-0000-000075700000}"/>
    <cellStyle name="Normal 2 3 4 2 2 2 2 3 3" xfId="8654" xr:uid="{00000000-0005-0000-0000-0000DF210000}"/>
    <cellStyle name="Normal 2 3 4 2 2 2 2 3 3 3" xfId="23751" xr:uid="{00000000-0005-0000-0000-0000DC5C0000}"/>
    <cellStyle name="Normal 2 3 4 2 2 2 2 3 5" xfId="18738" xr:uid="{00000000-0005-0000-0000-000047490000}"/>
    <cellStyle name="Normal 2 3 4 2 2 2 2 4" xfId="5293" xr:uid="{00000000-0005-0000-0000-0000BE140000}"/>
    <cellStyle name="Normal 2 3 4 2 2 2 2 4 2" xfId="15345" xr:uid="{00000000-0005-0000-0000-0000023C0000}"/>
    <cellStyle name="Normal 2 3 4 2 2 2 2 4 2 3" xfId="30439" xr:uid="{00000000-0005-0000-0000-0000FC760000}"/>
    <cellStyle name="Normal 2 3 4 2 2 2 2 4 3" xfId="10325" xr:uid="{00000000-0005-0000-0000-000066280000}"/>
    <cellStyle name="Normal 2 3 4 2 2 2 2 4 3 3" xfId="25422" xr:uid="{00000000-0005-0000-0000-000063630000}"/>
    <cellStyle name="Normal 2 3 4 2 2 2 2 4 5" xfId="20409" xr:uid="{00000000-0005-0000-0000-0000CE4F0000}"/>
    <cellStyle name="Normal 2 3 4 2 2 2 2 5" xfId="12003" xr:uid="{00000000-0005-0000-0000-0000F42E0000}"/>
    <cellStyle name="Normal 2 3 4 2 2 2 2 5 3" xfId="27097" xr:uid="{00000000-0005-0000-0000-0000EE690000}"/>
    <cellStyle name="Normal 2 3 4 2 2 2 2 6" xfId="6982" xr:uid="{00000000-0005-0000-0000-0000571B0000}"/>
    <cellStyle name="Normal 2 3 4 2 2 2 2 6 3" xfId="22080" xr:uid="{00000000-0005-0000-0000-000055560000}"/>
    <cellStyle name="Normal 2 3 4 2 2 2 2 8" xfId="17067" xr:uid="{00000000-0005-0000-0000-0000C0420000}"/>
    <cellStyle name="Normal 2 3 4 2 2 2 3" xfId="2330" xr:uid="{00000000-0005-0000-0000-00002A090000}"/>
    <cellStyle name="Normal 2 3 4 2 2 2 3 2" xfId="4019" xr:uid="{00000000-0005-0000-0000-0000C40F0000}"/>
    <cellStyle name="Normal 2 3 4 2 2 2 3 2 2" xfId="14092" xr:uid="{00000000-0005-0000-0000-00001D370000}"/>
    <cellStyle name="Normal 2 3 4 2 2 2 3 2 2 3" xfId="29186" xr:uid="{00000000-0005-0000-0000-000017720000}"/>
    <cellStyle name="Normal 2 3 4 2 2 2 3 2 3" xfId="9072" xr:uid="{00000000-0005-0000-0000-000081230000}"/>
    <cellStyle name="Normal 2 3 4 2 2 2 3 2 3 3" xfId="24169" xr:uid="{00000000-0005-0000-0000-00007E5E0000}"/>
    <cellStyle name="Normal 2 3 4 2 2 2 3 2 5" xfId="19156" xr:uid="{00000000-0005-0000-0000-0000E94A0000}"/>
    <cellStyle name="Normal 2 3 4 2 2 2 3 3" xfId="5711" xr:uid="{00000000-0005-0000-0000-000060160000}"/>
    <cellStyle name="Normal 2 3 4 2 2 2 3 3 2" xfId="15763" xr:uid="{00000000-0005-0000-0000-0000A43D0000}"/>
    <cellStyle name="Normal 2 3 4 2 2 2 3 3 2 3" xfId="30857" xr:uid="{00000000-0005-0000-0000-00009E780000}"/>
    <cellStyle name="Normal 2 3 4 2 2 2 3 3 3" xfId="10743" xr:uid="{00000000-0005-0000-0000-0000082A0000}"/>
    <cellStyle name="Normal 2 3 4 2 2 2 3 3 3 3" xfId="25840" xr:uid="{00000000-0005-0000-0000-000005650000}"/>
    <cellStyle name="Normal 2 3 4 2 2 2 3 3 5" xfId="20827" xr:uid="{00000000-0005-0000-0000-000070510000}"/>
    <cellStyle name="Normal 2 3 4 2 2 2 3 4" xfId="12421" xr:uid="{00000000-0005-0000-0000-000096300000}"/>
    <cellStyle name="Normal 2 3 4 2 2 2 3 4 3" xfId="27515" xr:uid="{00000000-0005-0000-0000-0000906B0000}"/>
    <cellStyle name="Normal 2 3 4 2 2 2 3 5" xfId="7400" xr:uid="{00000000-0005-0000-0000-0000F91C0000}"/>
    <cellStyle name="Normal 2 3 4 2 2 2 3 5 3" xfId="22498" xr:uid="{00000000-0005-0000-0000-0000F7570000}"/>
    <cellStyle name="Normal 2 3 4 2 2 2 3 7" xfId="17485" xr:uid="{00000000-0005-0000-0000-000062440000}"/>
    <cellStyle name="Normal 2 3 4 2 2 2 4" xfId="3182" xr:uid="{00000000-0005-0000-0000-00007F0C0000}"/>
    <cellStyle name="Normal 2 3 4 2 2 2 4 2" xfId="13256" xr:uid="{00000000-0005-0000-0000-0000D9330000}"/>
    <cellStyle name="Normal 2 3 4 2 2 2 4 2 3" xfId="28350" xr:uid="{00000000-0005-0000-0000-0000D36E0000}"/>
    <cellStyle name="Normal 2 3 4 2 2 2 4 3" xfId="8236" xr:uid="{00000000-0005-0000-0000-00003D200000}"/>
    <cellStyle name="Normal 2 3 4 2 2 2 4 3 3" xfId="23333" xr:uid="{00000000-0005-0000-0000-00003A5B0000}"/>
    <cellStyle name="Normal 2 3 4 2 2 2 4 5" xfId="18320" xr:uid="{00000000-0005-0000-0000-0000A5470000}"/>
    <cellStyle name="Normal 2 3 4 2 2 2 5" xfId="4875" xr:uid="{00000000-0005-0000-0000-00001C130000}"/>
    <cellStyle name="Normal 2 3 4 2 2 2 5 2" xfId="14927" xr:uid="{00000000-0005-0000-0000-0000603A0000}"/>
    <cellStyle name="Normal 2 3 4 2 2 2 5 2 3" xfId="30021" xr:uid="{00000000-0005-0000-0000-00005A750000}"/>
    <cellStyle name="Normal 2 3 4 2 2 2 5 3" xfId="9907" xr:uid="{00000000-0005-0000-0000-0000C4260000}"/>
    <cellStyle name="Normal 2 3 4 2 2 2 5 3 3" xfId="25004" xr:uid="{00000000-0005-0000-0000-0000C1610000}"/>
    <cellStyle name="Normal 2 3 4 2 2 2 5 5" xfId="19991" xr:uid="{00000000-0005-0000-0000-00002C4E0000}"/>
    <cellStyle name="Normal 2 3 4 2 2 2 6" xfId="11585" xr:uid="{00000000-0005-0000-0000-0000522D0000}"/>
    <cellStyle name="Normal 2 3 4 2 2 2 6 3" xfId="26679" xr:uid="{00000000-0005-0000-0000-00004C680000}"/>
    <cellStyle name="Normal 2 3 4 2 2 2 7" xfId="6564" xr:uid="{00000000-0005-0000-0000-0000B5190000}"/>
    <cellStyle name="Normal 2 3 4 2 2 2 7 3" xfId="21662" xr:uid="{00000000-0005-0000-0000-0000B3540000}"/>
    <cellStyle name="Normal 2 3 4 2 2 2 9" xfId="16649" xr:uid="{00000000-0005-0000-0000-00001E410000}"/>
    <cellStyle name="Normal 2 3 4 2 2 3" xfId="1701" xr:uid="{00000000-0005-0000-0000-0000B5060000}"/>
    <cellStyle name="Normal 2 3 4 2 2 3 2" xfId="2540" xr:uid="{00000000-0005-0000-0000-0000FC090000}"/>
    <cellStyle name="Normal 2 3 4 2 2 3 2 2" xfId="4229" xr:uid="{00000000-0005-0000-0000-000096100000}"/>
    <cellStyle name="Normal 2 3 4 2 2 3 2 2 2" xfId="14302" xr:uid="{00000000-0005-0000-0000-0000EF370000}"/>
    <cellStyle name="Normal 2 3 4 2 2 3 2 2 2 3" xfId="29396" xr:uid="{00000000-0005-0000-0000-0000E9720000}"/>
    <cellStyle name="Normal 2 3 4 2 2 3 2 2 3" xfId="9282" xr:uid="{00000000-0005-0000-0000-000053240000}"/>
    <cellStyle name="Normal 2 3 4 2 2 3 2 2 3 3" xfId="24379" xr:uid="{00000000-0005-0000-0000-0000505F0000}"/>
    <cellStyle name="Normal 2 3 4 2 2 3 2 2 5" xfId="19366" xr:uid="{00000000-0005-0000-0000-0000BB4B0000}"/>
    <cellStyle name="Normal 2 3 4 2 2 3 2 3" xfId="5921" xr:uid="{00000000-0005-0000-0000-000032170000}"/>
    <cellStyle name="Normal 2 3 4 2 2 3 2 3 2" xfId="15973" xr:uid="{00000000-0005-0000-0000-0000763E0000}"/>
    <cellStyle name="Normal 2 3 4 2 2 3 2 3 2 3" xfId="31067" xr:uid="{00000000-0005-0000-0000-000070790000}"/>
    <cellStyle name="Normal 2 3 4 2 2 3 2 3 3" xfId="10953" xr:uid="{00000000-0005-0000-0000-0000DA2A0000}"/>
    <cellStyle name="Normal 2 3 4 2 2 3 2 3 3 3" xfId="26050" xr:uid="{00000000-0005-0000-0000-0000D7650000}"/>
    <cellStyle name="Normal 2 3 4 2 2 3 2 3 5" xfId="21037" xr:uid="{00000000-0005-0000-0000-000042520000}"/>
    <cellStyle name="Normal 2 3 4 2 2 3 2 4" xfId="12631" xr:uid="{00000000-0005-0000-0000-000068310000}"/>
    <cellStyle name="Normal 2 3 4 2 2 3 2 4 3" xfId="27725" xr:uid="{00000000-0005-0000-0000-0000626C0000}"/>
    <cellStyle name="Normal 2 3 4 2 2 3 2 5" xfId="7610" xr:uid="{00000000-0005-0000-0000-0000CB1D0000}"/>
    <cellStyle name="Normal 2 3 4 2 2 3 2 5 3" xfId="22708" xr:uid="{00000000-0005-0000-0000-0000C9580000}"/>
    <cellStyle name="Normal 2 3 4 2 2 3 2 7" xfId="17695" xr:uid="{00000000-0005-0000-0000-000034450000}"/>
    <cellStyle name="Normal 2 3 4 2 2 3 3" xfId="3392" xr:uid="{00000000-0005-0000-0000-0000510D0000}"/>
    <cellStyle name="Normal 2 3 4 2 2 3 3 2" xfId="13466" xr:uid="{00000000-0005-0000-0000-0000AB340000}"/>
    <cellStyle name="Normal 2 3 4 2 2 3 3 2 3" xfId="28560" xr:uid="{00000000-0005-0000-0000-0000A56F0000}"/>
    <cellStyle name="Normal 2 3 4 2 2 3 3 3" xfId="8446" xr:uid="{00000000-0005-0000-0000-00000F210000}"/>
    <cellStyle name="Normal 2 3 4 2 2 3 3 3 3" xfId="23543" xr:uid="{00000000-0005-0000-0000-00000C5C0000}"/>
    <cellStyle name="Normal 2 3 4 2 2 3 3 5" xfId="18530" xr:uid="{00000000-0005-0000-0000-000077480000}"/>
    <cellStyle name="Normal 2 3 4 2 2 3 4" xfId="5085" xr:uid="{00000000-0005-0000-0000-0000EE130000}"/>
    <cellStyle name="Normal 2 3 4 2 2 3 4 2" xfId="15137" xr:uid="{00000000-0005-0000-0000-0000323B0000}"/>
    <cellStyle name="Normal 2 3 4 2 2 3 4 2 3" xfId="30231" xr:uid="{00000000-0005-0000-0000-00002C760000}"/>
    <cellStyle name="Normal 2 3 4 2 2 3 4 3" xfId="10117" xr:uid="{00000000-0005-0000-0000-000096270000}"/>
    <cellStyle name="Normal 2 3 4 2 2 3 4 3 3" xfId="25214" xr:uid="{00000000-0005-0000-0000-000093620000}"/>
    <cellStyle name="Normal 2 3 4 2 2 3 4 5" xfId="20201" xr:uid="{00000000-0005-0000-0000-0000FE4E0000}"/>
    <cellStyle name="Normal 2 3 4 2 2 3 5" xfId="11795" xr:uid="{00000000-0005-0000-0000-0000242E0000}"/>
    <cellStyle name="Normal 2 3 4 2 2 3 5 3" xfId="26889" xr:uid="{00000000-0005-0000-0000-00001E690000}"/>
    <cellStyle name="Normal 2 3 4 2 2 3 6" xfId="6774" xr:uid="{00000000-0005-0000-0000-0000871A0000}"/>
    <cellStyle name="Normal 2 3 4 2 2 3 6 3" xfId="21872" xr:uid="{00000000-0005-0000-0000-000085550000}"/>
    <cellStyle name="Normal 2 3 4 2 2 3 8" xfId="16859" xr:uid="{00000000-0005-0000-0000-0000F0410000}"/>
    <cellStyle name="Normal 2 3 4 2 2 4" xfId="2122" xr:uid="{00000000-0005-0000-0000-00005A080000}"/>
    <cellStyle name="Normal 2 3 4 2 2 4 2" xfId="3811" xr:uid="{00000000-0005-0000-0000-0000F40E0000}"/>
    <cellStyle name="Normal 2 3 4 2 2 4 2 2" xfId="13884" xr:uid="{00000000-0005-0000-0000-00004D360000}"/>
    <cellStyle name="Normal 2 3 4 2 2 4 2 2 3" xfId="28978" xr:uid="{00000000-0005-0000-0000-000047710000}"/>
    <cellStyle name="Normal 2 3 4 2 2 4 2 3" xfId="8864" xr:uid="{00000000-0005-0000-0000-0000B1220000}"/>
    <cellStyle name="Normal 2 3 4 2 2 4 2 3 3" xfId="23961" xr:uid="{00000000-0005-0000-0000-0000AE5D0000}"/>
    <cellStyle name="Normal 2 3 4 2 2 4 2 5" xfId="18948" xr:uid="{00000000-0005-0000-0000-0000194A0000}"/>
    <cellStyle name="Normal 2 3 4 2 2 4 3" xfId="5503" xr:uid="{00000000-0005-0000-0000-000090150000}"/>
    <cellStyle name="Normal 2 3 4 2 2 4 3 2" xfId="15555" xr:uid="{00000000-0005-0000-0000-0000D43C0000}"/>
    <cellStyle name="Normal 2 3 4 2 2 4 3 2 3" xfId="30649" xr:uid="{00000000-0005-0000-0000-0000CE770000}"/>
    <cellStyle name="Normal 2 3 4 2 2 4 3 3" xfId="10535" xr:uid="{00000000-0005-0000-0000-000038290000}"/>
    <cellStyle name="Normal 2 3 4 2 2 4 3 3 3" xfId="25632" xr:uid="{00000000-0005-0000-0000-000035640000}"/>
    <cellStyle name="Normal 2 3 4 2 2 4 3 5" xfId="20619" xr:uid="{00000000-0005-0000-0000-0000A0500000}"/>
    <cellStyle name="Normal 2 3 4 2 2 4 4" xfId="12213" xr:uid="{00000000-0005-0000-0000-0000C62F0000}"/>
    <cellStyle name="Normal 2 3 4 2 2 4 4 3" xfId="27307" xr:uid="{00000000-0005-0000-0000-0000C06A0000}"/>
    <cellStyle name="Normal 2 3 4 2 2 4 5" xfId="7192" xr:uid="{00000000-0005-0000-0000-0000291C0000}"/>
    <cellStyle name="Normal 2 3 4 2 2 4 5 3" xfId="22290" xr:uid="{00000000-0005-0000-0000-000027570000}"/>
    <cellStyle name="Normal 2 3 4 2 2 4 7" xfId="17277" xr:uid="{00000000-0005-0000-0000-000092430000}"/>
    <cellStyle name="Normal 2 3 4 2 2 5" xfId="2974" xr:uid="{00000000-0005-0000-0000-0000AF0B0000}"/>
    <cellStyle name="Normal 2 3 4 2 2 5 2" xfId="13048" xr:uid="{00000000-0005-0000-0000-000009330000}"/>
    <cellStyle name="Normal 2 3 4 2 2 5 2 3" xfId="28142" xr:uid="{00000000-0005-0000-0000-0000036E0000}"/>
    <cellStyle name="Normal 2 3 4 2 2 5 3" xfId="8028" xr:uid="{00000000-0005-0000-0000-00006D1F0000}"/>
    <cellStyle name="Normal 2 3 4 2 2 5 3 3" xfId="23125" xr:uid="{00000000-0005-0000-0000-00006A5A0000}"/>
    <cellStyle name="Normal 2 3 4 2 2 5 5" xfId="18112" xr:uid="{00000000-0005-0000-0000-0000D5460000}"/>
    <cellStyle name="Normal 2 3 4 2 2 6" xfId="4667" xr:uid="{00000000-0005-0000-0000-00004C120000}"/>
    <cellStyle name="Normal 2 3 4 2 2 6 2" xfId="14719" xr:uid="{00000000-0005-0000-0000-000090390000}"/>
    <cellStyle name="Normal 2 3 4 2 2 6 2 3" xfId="29813" xr:uid="{00000000-0005-0000-0000-00008A740000}"/>
    <cellStyle name="Normal 2 3 4 2 2 6 3" xfId="9699" xr:uid="{00000000-0005-0000-0000-0000F4250000}"/>
    <cellStyle name="Normal 2 3 4 2 2 6 3 3" xfId="24796" xr:uid="{00000000-0005-0000-0000-0000F1600000}"/>
    <cellStyle name="Normal 2 3 4 2 2 6 5" xfId="19783" xr:uid="{00000000-0005-0000-0000-00005C4D0000}"/>
    <cellStyle name="Normal 2 3 4 2 2 7" xfId="11377" xr:uid="{00000000-0005-0000-0000-0000822C0000}"/>
    <cellStyle name="Normal 2 3 4 2 2 7 3" xfId="26471" xr:uid="{00000000-0005-0000-0000-00007C670000}"/>
    <cellStyle name="Normal 2 3 4 2 2 8" xfId="6356" xr:uid="{00000000-0005-0000-0000-0000E5180000}"/>
    <cellStyle name="Normal 2 3 4 2 2 8 3" xfId="21454" xr:uid="{00000000-0005-0000-0000-0000E3530000}"/>
    <cellStyle name="Normal 2 3 4 2 3" xfId="1384" xr:uid="{00000000-0005-0000-0000-000078050000}"/>
    <cellStyle name="Normal 2 3 4 2 3 2" xfId="1805" xr:uid="{00000000-0005-0000-0000-00001D070000}"/>
    <cellStyle name="Normal 2 3 4 2 3 2 2" xfId="2644" xr:uid="{00000000-0005-0000-0000-0000640A0000}"/>
    <cellStyle name="Normal 2 3 4 2 3 2 2 2" xfId="4333" xr:uid="{00000000-0005-0000-0000-0000FE100000}"/>
    <cellStyle name="Normal 2 3 4 2 3 2 2 2 2" xfId="14406" xr:uid="{00000000-0005-0000-0000-000057380000}"/>
    <cellStyle name="Normal 2 3 4 2 3 2 2 2 2 3" xfId="29500" xr:uid="{00000000-0005-0000-0000-000051730000}"/>
    <cellStyle name="Normal 2 3 4 2 3 2 2 2 3" xfId="9386" xr:uid="{00000000-0005-0000-0000-0000BB240000}"/>
    <cellStyle name="Normal 2 3 4 2 3 2 2 2 3 3" xfId="24483" xr:uid="{00000000-0005-0000-0000-0000B85F0000}"/>
    <cellStyle name="Normal 2 3 4 2 3 2 2 2 5" xfId="19470" xr:uid="{00000000-0005-0000-0000-0000234C0000}"/>
    <cellStyle name="Normal 2 3 4 2 3 2 2 3" xfId="6025" xr:uid="{00000000-0005-0000-0000-00009A170000}"/>
    <cellStyle name="Normal 2 3 4 2 3 2 2 3 2" xfId="16077" xr:uid="{00000000-0005-0000-0000-0000DE3E0000}"/>
    <cellStyle name="Normal 2 3 4 2 3 2 2 3 2 3" xfId="31171" xr:uid="{00000000-0005-0000-0000-0000D8790000}"/>
    <cellStyle name="Normal 2 3 4 2 3 2 2 3 3" xfId="11057" xr:uid="{00000000-0005-0000-0000-0000422B0000}"/>
    <cellStyle name="Normal 2 3 4 2 3 2 2 3 3 3" xfId="26154" xr:uid="{00000000-0005-0000-0000-00003F660000}"/>
    <cellStyle name="Normal 2 3 4 2 3 2 2 3 5" xfId="21141" xr:uid="{00000000-0005-0000-0000-0000AA520000}"/>
    <cellStyle name="Normal 2 3 4 2 3 2 2 4" xfId="12735" xr:uid="{00000000-0005-0000-0000-0000D0310000}"/>
    <cellStyle name="Normal 2 3 4 2 3 2 2 4 3" xfId="27829" xr:uid="{00000000-0005-0000-0000-0000CA6C0000}"/>
    <cellStyle name="Normal 2 3 4 2 3 2 2 5" xfId="7714" xr:uid="{00000000-0005-0000-0000-0000331E0000}"/>
    <cellStyle name="Normal 2 3 4 2 3 2 2 5 3" xfId="22812" xr:uid="{00000000-0005-0000-0000-000031590000}"/>
    <cellStyle name="Normal 2 3 4 2 3 2 2 7" xfId="17799" xr:uid="{00000000-0005-0000-0000-00009C450000}"/>
    <cellStyle name="Normal 2 3 4 2 3 2 3" xfId="3496" xr:uid="{00000000-0005-0000-0000-0000B90D0000}"/>
    <cellStyle name="Normal 2 3 4 2 3 2 3 2" xfId="13570" xr:uid="{00000000-0005-0000-0000-000013350000}"/>
    <cellStyle name="Normal 2 3 4 2 3 2 3 2 3" xfId="28664" xr:uid="{00000000-0005-0000-0000-00000D700000}"/>
    <cellStyle name="Normal 2 3 4 2 3 2 3 3" xfId="8550" xr:uid="{00000000-0005-0000-0000-000077210000}"/>
    <cellStyle name="Normal 2 3 4 2 3 2 3 3 3" xfId="23647" xr:uid="{00000000-0005-0000-0000-0000745C0000}"/>
    <cellStyle name="Normal 2 3 4 2 3 2 3 5" xfId="18634" xr:uid="{00000000-0005-0000-0000-0000DF480000}"/>
    <cellStyle name="Normal 2 3 4 2 3 2 4" xfId="5189" xr:uid="{00000000-0005-0000-0000-000056140000}"/>
    <cellStyle name="Normal 2 3 4 2 3 2 4 2" xfId="15241" xr:uid="{00000000-0005-0000-0000-00009A3B0000}"/>
    <cellStyle name="Normal 2 3 4 2 3 2 4 2 3" xfId="30335" xr:uid="{00000000-0005-0000-0000-000094760000}"/>
    <cellStyle name="Normal 2 3 4 2 3 2 4 3" xfId="10221" xr:uid="{00000000-0005-0000-0000-0000FE270000}"/>
    <cellStyle name="Normal 2 3 4 2 3 2 4 3 3" xfId="25318" xr:uid="{00000000-0005-0000-0000-0000FB620000}"/>
    <cellStyle name="Normal 2 3 4 2 3 2 4 5" xfId="20305" xr:uid="{00000000-0005-0000-0000-0000664F0000}"/>
    <cellStyle name="Normal 2 3 4 2 3 2 5" xfId="11899" xr:uid="{00000000-0005-0000-0000-00008C2E0000}"/>
    <cellStyle name="Normal 2 3 4 2 3 2 5 3" xfId="26993" xr:uid="{00000000-0005-0000-0000-000086690000}"/>
    <cellStyle name="Normal 2 3 4 2 3 2 6" xfId="6878" xr:uid="{00000000-0005-0000-0000-0000EF1A0000}"/>
    <cellStyle name="Normal 2 3 4 2 3 2 6 3" xfId="21976" xr:uid="{00000000-0005-0000-0000-0000ED550000}"/>
    <cellStyle name="Normal 2 3 4 2 3 2 8" xfId="16963" xr:uid="{00000000-0005-0000-0000-000058420000}"/>
    <cellStyle name="Normal 2 3 4 2 3 3" xfId="2226" xr:uid="{00000000-0005-0000-0000-0000C2080000}"/>
    <cellStyle name="Normal 2 3 4 2 3 3 2" xfId="3915" xr:uid="{00000000-0005-0000-0000-00005C0F0000}"/>
    <cellStyle name="Normal 2 3 4 2 3 3 2 2" xfId="13988" xr:uid="{00000000-0005-0000-0000-0000B5360000}"/>
    <cellStyle name="Normal 2 3 4 2 3 3 2 2 3" xfId="29082" xr:uid="{00000000-0005-0000-0000-0000AF710000}"/>
    <cellStyle name="Normal 2 3 4 2 3 3 2 3" xfId="8968" xr:uid="{00000000-0005-0000-0000-000019230000}"/>
    <cellStyle name="Normal 2 3 4 2 3 3 2 3 3" xfId="24065" xr:uid="{00000000-0005-0000-0000-0000165E0000}"/>
    <cellStyle name="Normal 2 3 4 2 3 3 2 5" xfId="19052" xr:uid="{00000000-0005-0000-0000-0000814A0000}"/>
    <cellStyle name="Normal 2 3 4 2 3 3 3" xfId="5607" xr:uid="{00000000-0005-0000-0000-0000F8150000}"/>
    <cellStyle name="Normal 2 3 4 2 3 3 3 2" xfId="15659" xr:uid="{00000000-0005-0000-0000-00003C3D0000}"/>
    <cellStyle name="Normal 2 3 4 2 3 3 3 2 3" xfId="30753" xr:uid="{00000000-0005-0000-0000-000036780000}"/>
    <cellStyle name="Normal 2 3 4 2 3 3 3 3" xfId="10639" xr:uid="{00000000-0005-0000-0000-0000A0290000}"/>
    <cellStyle name="Normal 2 3 4 2 3 3 3 3 3" xfId="25736" xr:uid="{00000000-0005-0000-0000-00009D640000}"/>
    <cellStyle name="Normal 2 3 4 2 3 3 3 5" xfId="20723" xr:uid="{00000000-0005-0000-0000-000008510000}"/>
    <cellStyle name="Normal 2 3 4 2 3 3 4" xfId="12317" xr:uid="{00000000-0005-0000-0000-00002E300000}"/>
    <cellStyle name="Normal 2 3 4 2 3 3 4 3" xfId="27411" xr:uid="{00000000-0005-0000-0000-0000286B0000}"/>
    <cellStyle name="Normal 2 3 4 2 3 3 5" xfId="7296" xr:uid="{00000000-0005-0000-0000-0000911C0000}"/>
    <cellStyle name="Normal 2 3 4 2 3 3 5 3" xfId="22394" xr:uid="{00000000-0005-0000-0000-00008F570000}"/>
    <cellStyle name="Normal 2 3 4 2 3 3 7" xfId="17381" xr:uid="{00000000-0005-0000-0000-0000FA430000}"/>
    <cellStyle name="Normal 2 3 4 2 3 4" xfId="3078" xr:uid="{00000000-0005-0000-0000-0000170C0000}"/>
    <cellStyle name="Normal 2 3 4 2 3 4 2" xfId="13152" xr:uid="{00000000-0005-0000-0000-000071330000}"/>
    <cellStyle name="Normal 2 3 4 2 3 4 2 3" xfId="28246" xr:uid="{00000000-0005-0000-0000-00006B6E0000}"/>
    <cellStyle name="Normal 2 3 4 2 3 4 3" xfId="8132" xr:uid="{00000000-0005-0000-0000-0000D51F0000}"/>
    <cellStyle name="Normal 2 3 4 2 3 4 3 3" xfId="23229" xr:uid="{00000000-0005-0000-0000-0000D25A0000}"/>
    <cellStyle name="Normal 2 3 4 2 3 4 5" xfId="18216" xr:uid="{00000000-0005-0000-0000-00003D470000}"/>
    <cellStyle name="Normal 2 3 4 2 3 5" xfId="4771" xr:uid="{00000000-0005-0000-0000-0000B4120000}"/>
    <cellStyle name="Normal 2 3 4 2 3 5 2" xfId="14823" xr:uid="{00000000-0005-0000-0000-0000F8390000}"/>
    <cellStyle name="Normal 2 3 4 2 3 5 2 3" xfId="29917" xr:uid="{00000000-0005-0000-0000-0000F2740000}"/>
    <cellStyle name="Normal 2 3 4 2 3 5 3" xfId="9803" xr:uid="{00000000-0005-0000-0000-00005C260000}"/>
    <cellStyle name="Normal 2 3 4 2 3 5 3 3" xfId="24900" xr:uid="{00000000-0005-0000-0000-000059610000}"/>
    <cellStyle name="Normal 2 3 4 2 3 5 5" xfId="19887" xr:uid="{00000000-0005-0000-0000-0000C44D0000}"/>
    <cellStyle name="Normal 2 3 4 2 3 6" xfId="11481" xr:uid="{00000000-0005-0000-0000-0000EA2C0000}"/>
    <cellStyle name="Normal 2 3 4 2 3 6 3" xfId="26575" xr:uid="{00000000-0005-0000-0000-0000E4670000}"/>
    <cellStyle name="Normal 2 3 4 2 3 7" xfId="6460" xr:uid="{00000000-0005-0000-0000-00004D190000}"/>
    <cellStyle name="Normal 2 3 4 2 3 7 3" xfId="21558" xr:uid="{00000000-0005-0000-0000-00004B540000}"/>
    <cellStyle name="Normal 2 3 4 2 3 9" xfId="16545" xr:uid="{00000000-0005-0000-0000-0000B6400000}"/>
    <cellStyle name="Normal 2 3 4 2 4" xfId="1597" xr:uid="{00000000-0005-0000-0000-00004D060000}"/>
    <cellStyle name="Normal 2 3 4 2 4 2" xfId="2436" xr:uid="{00000000-0005-0000-0000-000094090000}"/>
    <cellStyle name="Normal 2 3 4 2 4 2 2" xfId="4125" xr:uid="{00000000-0005-0000-0000-00002E100000}"/>
    <cellStyle name="Normal 2 3 4 2 4 2 2 2" xfId="14198" xr:uid="{00000000-0005-0000-0000-000087370000}"/>
    <cellStyle name="Normal 2 3 4 2 4 2 2 2 3" xfId="29292" xr:uid="{00000000-0005-0000-0000-000081720000}"/>
    <cellStyle name="Normal 2 3 4 2 4 2 2 3" xfId="9178" xr:uid="{00000000-0005-0000-0000-0000EB230000}"/>
    <cellStyle name="Normal 2 3 4 2 4 2 2 3 3" xfId="24275" xr:uid="{00000000-0005-0000-0000-0000E85E0000}"/>
    <cellStyle name="Normal 2 3 4 2 4 2 2 5" xfId="19262" xr:uid="{00000000-0005-0000-0000-0000534B0000}"/>
    <cellStyle name="Normal 2 3 4 2 4 2 3" xfId="5817" xr:uid="{00000000-0005-0000-0000-0000CA160000}"/>
    <cellStyle name="Normal 2 3 4 2 4 2 3 2" xfId="15869" xr:uid="{00000000-0005-0000-0000-00000E3E0000}"/>
    <cellStyle name="Normal 2 3 4 2 4 2 3 2 3" xfId="30963" xr:uid="{00000000-0005-0000-0000-000008790000}"/>
    <cellStyle name="Normal 2 3 4 2 4 2 3 3" xfId="10849" xr:uid="{00000000-0005-0000-0000-0000722A0000}"/>
    <cellStyle name="Normal 2 3 4 2 4 2 3 3 3" xfId="25946" xr:uid="{00000000-0005-0000-0000-00006F650000}"/>
    <cellStyle name="Normal 2 3 4 2 4 2 3 5" xfId="20933" xr:uid="{00000000-0005-0000-0000-0000DA510000}"/>
    <cellStyle name="Normal 2 3 4 2 4 2 4" xfId="12527" xr:uid="{00000000-0005-0000-0000-000000310000}"/>
    <cellStyle name="Normal 2 3 4 2 4 2 4 3" xfId="27621" xr:uid="{00000000-0005-0000-0000-0000FA6B0000}"/>
    <cellStyle name="Normal 2 3 4 2 4 2 5" xfId="7506" xr:uid="{00000000-0005-0000-0000-0000631D0000}"/>
    <cellStyle name="Normal 2 3 4 2 4 2 5 3" xfId="22604" xr:uid="{00000000-0005-0000-0000-000061580000}"/>
    <cellStyle name="Normal 2 3 4 2 4 2 7" xfId="17591" xr:uid="{00000000-0005-0000-0000-0000CC440000}"/>
    <cellStyle name="Normal 2 3 4 2 4 3" xfId="3288" xr:uid="{00000000-0005-0000-0000-0000E90C0000}"/>
    <cellStyle name="Normal 2 3 4 2 4 3 2" xfId="13362" xr:uid="{00000000-0005-0000-0000-000043340000}"/>
    <cellStyle name="Normal 2 3 4 2 4 3 2 3" xfId="28456" xr:uid="{00000000-0005-0000-0000-00003D6F0000}"/>
    <cellStyle name="Normal 2 3 4 2 4 3 3" xfId="8342" xr:uid="{00000000-0005-0000-0000-0000A7200000}"/>
    <cellStyle name="Normal 2 3 4 2 4 3 3 3" xfId="23439" xr:uid="{00000000-0005-0000-0000-0000A45B0000}"/>
    <cellStyle name="Normal 2 3 4 2 4 3 5" xfId="18426" xr:uid="{00000000-0005-0000-0000-00000F480000}"/>
    <cellStyle name="Normal 2 3 4 2 4 4" xfId="4981" xr:uid="{00000000-0005-0000-0000-000086130000}"/>
    <cellStyle name="Normal 2 3 4 2 4 4 2" xfId="15033" xr:uid="{00000000-0005-0000-0000-0000CA3A0000}"/>
    <cellStyle name="Normal 2 3 4 2 4 4 2 3" xfId="30127" xr:uid="{00000000-0005-0000-0000-0000C4750000}"/>
    <cellStyle name="Normal 2 3 4 2 4 4 3" xfId="10013" xr:uid="{00000000-0005-0000-0000-00002E270000}"/>
    <cellStyle name="Normal 2 3 4 2 4 4 3 3" xfId="25110" xr:uid="{00000000-0005-0000-0000-00002B620000}"/>
    <cellStyle name="Normal 2 3 4 2 4 4 5" xfId="20097" xr:uid="{00000000-0005-0000-0000-0000964E0000}"/>
    <cellStyle name="Normal 2 3 4 2 4 5" xfId="11691" xr:uid="{00000000-0005-0000-0000-0000BC2D0000}"/>
    <cellStyle name="Normal 2 3 4 2 4 5 3" xfId="26785" xr:uid="{00000000-0005-0000-0000-0000B6680000}"/>
    <cellStyle name="Normal 2 3 4 2 4 6" xfId="6670" xr:uid="{00000000-0005-0000-0000-00001F1A0000}"/>
    <cellStyle name="Normal 2 3 4 2 4 6 3" xfId="21768" xr:uid="{00000000-0005-0000-0000-00001D550000}"/>
    <cellStyle name="Normal 2 3 4 2 4 8" xfId="16755" xr:uid="{00000000-0005-0000-0000-000088410000}"/>
    <cellStyle name="Normal 2 3 4 2 5" xfId="2018" xr:uid="{00000000-0005-0000-0000-0000F2070000}"/>
    <cellStyle name="Normal 2 3 4 2 5 2" xfId="3707" xr:uid="{00000000-0005-0000-0000-00008C0E0000}"/>
    <cellStyle name="Normal 2 3 4 2 5 2 2" xfId="13780" xr:uid="{00000000-0005-0000-0000-0000E5350000}"/>
    <cellStyle name="Normal 2 3 4 2 5 2 2 3" xfId="28874" xr:uid="{00000000-0005-0000-0000-0000DF700000}"/>
    <cellStyle name="Normal 2 3 4 2 5 2 3" xfId="8760" xr:uid="{00000000-0005-0000-0000-000049220000}"/>
    <cellStyle name="Normal 2 3 4 2 5 2 3 3" xfId="23857" xr:uid="{00000000-0005-0000-0000-0000465D0000}"/>
    <cellStyle name="Normal 2 3 4 2 5 2 5" xfId="18844" xr:uid="{00000000-0005-0000-0000-0000B1490000}"/>
    <cellStyle name="Normal 2 3 4 2 5 3" xfId="5399" xr:uid="{00000000-0005-0000-0000-000028150000}"/>
    <cellStyle name="Normal 2 3 4 2 5 3 2" xfId="15451" xr:uid="{00000000-0005-0000-0000-00006C3C0000}"/>
    <cellStyle name="Normal 2 3 4 2 5 3 2 3" xfId="30545" xr:uid="{00000000-0005-0000-0000-000066770000}"/>
    <cellStyle name="Normal 2 3 4 2 5 3 3" xfId="10431" xr:uid="{00000000-0005-0000-0000-0000D0280000}"/>
    <cellStyle name="Normal 2 3 4 2 5 3 3 3" xfId="25528" xr:uid="{00000000-0005-0000-0000-0000CD630000}"/>
    <cellStyle name="Normal 2 3 4 2 5 3 5" xfId="20515" xr:uid="{00000000-0005-0000-0000-000038500000}"/>
    <cellStyle name="Normal 2 3 4 2 5 4" xfId="12109" xr:uid="{00000000-0005-0000-0000-00005E2F0000}"/>
    <cellStyle name="Normal 2 3 4 2 5 4 3" xfId="27203" xr:uid="{00000000-0005-0000-0000-0000586A0000}"/>
    <cellStyle name="Normal 2 3 4 2 5 5" xfId="7088" xr:uid="{00000000-0005-0000-0000-0000C11B0000}"/>
    <cellStyle name="Normal 2 3 4 2 5 5 3" xfId="22186" xr:uid="{00000000-0005-0000-0000-0000BF560000}"/>
    <cellStyle name="Normal 2 3 4 2 5 7" xfId="17173" xr:uid="{00000000-0005-0000-0000-00002A430000}"/>
    <cellStyle name="Normal 2 3 4 2 6" xfId="2870" xr:uid="{00000000-0005-0000-0000-0000470B0000}"/>
    <cellStyle name="Normal 2 3 4 2 6 2" xfId="12944" xr:uid="{00000000-0005-0000-0000-0000A1320000}"/>
    <cellStyle name="Normal 2 3 4 2 6 2 3" xfId="28038" xr:uid="{00000000-0005-0000-0000-00009B6D0000}"/>
    <cellStyle name="Normal 2 3 4 2 6 3" xfId="7924" xr:uid="{00000000-0005-0000-0000-0000051F0000}"/>
    <cellStyle name="Normal 2 3 4 2 6 3 3" xfId="23021" xr:uid="{00000000-0005-0000-0000-0000025A0000}"/>
    <cellStyle name="Normal 2 3 4 2 6 5" xfId="18008" xr:uid="{00000000-0005-0000-0000-00006D460000}"/>
    <cellStyle name="Normal 2 3 4 2 7" xfId="4563" xr:uid="{00000000-0005-0000-0000-0000E4110000}"/>
    <cellStyle name="Normal 2 3 4 2 7 2" xfId="14615" xr:uid="{00000000-0005-0000-0000-000028390000}"/>
    <cellStyle name="Normal 2 3 4 2 7 2 3" xfId="29709" xr:uid="{00000000-0005-0000-0000-000022740000}"/>
    <cellStyle name="Normal 2 3 4 2 7 3" xfId="9595" xr:uid="{00000000-0005-0000-0000-00008C250000}"/>
    <cellStyle name="Normal 2 3 4 2 7 3 3" xfId="24692" xr:uid="{00000000-0005-0000-0000-000089600000}"/>
    <cellStyle name="Normal 2 3 4 2 7 5" xfId="19679" xr:uid="{00000000-0005-0000-0000-0000F44C0000}"/>
    <cellStyle name="Normal 2 3 4 2 8" xfId="11273" xr:uid="{00000000-0005-0000-0000-00001A2C0000}"/>
    <cellStyle name="Normal 2 3 4 2 8 3" xfId="26367" xr:uid="{00000000-0005-0000-0000-000014670000}"/>
    <cellStyle name="Normal 2 3 4 2 9" xfId="6252" xr:uid="{00000000-0005-0000-0000-00007D180000}"/>
    <cellStyle name="Normal 2 3 4 2 9 3" xfId="21350" xr:uid="{00000000-0005-0000-0000-00007B530000}"/>
    <cellStyle name="Normal 2 3 4 3" xfId="1217" xr:uid="{00000000-0005-0000-0000-0000D1040000}"/>
    <cellStyle name="Normal 2 3 4 3 10" xfId="16389" xr:uid="{00000000-0005-0000-0000-00001A400000}"/>
    <cellStyle name="Normal 2 3 4 3 2" xfId="1436" xr:uid="{00000000-0005-0000-0000-0000AC050000}"/>
    <cellStyle name="Normal 2 3 4 3 2 2" xfId="1857" xr:uid="{00000000-0005-0000-0000-000051070000}"/>
    <cellStyle name="Normal 2 3 4 3 2 2 2" xfId="2696" xr:uid="{00000000-0005-0000-0000-0000980A0000}"/>
    <cellStyle name="Normal 2 3 4 3 2 2 2 2" xfId="4385" xr:uid="{00000000-0005-0000-0000-000032110000}"/>
    <cellStyle name="Normal 2 3 4 3 2 2 2 2 2" xfId="14458" xr:uid="{00000000-0005-0000-0000-00008B380000}"/>
    <cellStyle name="Normal 2 3 4 3 2 2 2 2 2 3" xfId="29552" xr:uid="{00000000-0005-0000-0000-000085730000}"/>
    <cellStyle name="Normal 2 3 4 3 2 2 2 2 3" xfId="9438" xr:uid="{00000000-0005-0000-0000-0000EF240000}"/>
    <cellStyle name="Normal 2 3 4 3 2 2 2 2 3 3" xfId="24535" xr:uid="{00000000-0005-0000-0000-0000EC5F0000}"/>
    <cellStyle name="Normal 2 3 4 3 2 2 2 2 5" xfId="19522" xr:uid="{00000000-0005-0000-0000-0000574C0000}"/>
    <cellStyle name="Normal 2 3 4 3 2 2 2 3" xfId="6077" xr:uid="{00000000-0005-0000-0000-0000CE170000}"/>
    <cellStyle name="Normal 2 3 4 3 2 2 2 3 2" xfId="16129" xr:uid="{00000000-0005-0000-0000-0000123F0000}"/>
    <cellStyle name="Normal 2 3 4 3 2 2 2 3 2 3" xfId="31223" xr:uid="{00000000-0005-0000-0000-00000C7A0000}"/>
    <cellStyle name="Normal 2 3 4 3 2 2 2 3 3" xfId="11109" xr:uid="{00000000-0005-0000-0000-0000762B0000}"/>
    <cellStyle name="Normal 2 3 4 3 2 2 2 3 3 3" xfId="26206" xr:uid="{00000000-0005-0000-0000-000073660000}"/>
    <cellStyle name="Normal 2 3 4 3 2 2 2 3 5" xfId="21193" xr:uid="{00000000-0005-0000-0000-0000DE520000}"/>
    <cellStyle name="Normal 2 3 4 3 2 2 2 4" xfId="12787" xr:uid="{00000000-0005-0000-0000-000004320000}"/>
    <cellStyle name="Normal 2 3 4 3 2 2 2 4 3" xfId="27881" xr:uid="{00000000-0005-0000-0000-0000FE6C0000}"/>
    <cellStyle name="Normal 2 3 4 3 2 2 2 5" xfId="7766" xr:uid="{00000000-0005-0000-0000-0000671E0000}"/>
    <cellStyle name="Normal 2 3 4 3 2 2 2 5 3" xfId="22864" xr:uid="{00000000-0005-0000-0000-000065590000}"/>
    <cellStyle name="Normal 2 3 4 3 2 2 2 7" xfId="17851" xr:uid="{00000000-0005-0000-0000-0000D0450000}"/>
    <cellStyle name="Normal 2 3 4 3 2 2 3" xfId="3548" xr:uid="{00000000-0005-0000-0000-0000ED0D0000}"/>
    <cellStyle name="Normal 2 3 4 3 2 2 3 2" xfId="13622" xr:uid="{00000000-0005-0000-0000-000047350000}"/>
    <cellStyle name="Normal 2 3 4 3 2 2 3 2 3" xfId="28716" xr:uid="{00000000-0005-0000-0000-000041700000}"/>
    <cellStyle name="Normal 2 3 4 3 2 2 3 3" xfId="8602" xr:uid="{00000000-0005-0000-0000-0000AB210000}"/>
    <cellStyle name="Normal 2 3 4 3 2 2 3 3 3" xfId="23699" xr:uid="{00000000-0005-0000-0000-0000A85C0000}"/>
    <cellStyle name="Normal 2 3 4 3 2 2 3 5" xfId="18686" xr:uid="{00000000-0005-0000-0000-000013490000}"/>
    <cellStyle name="Normal 2 3 4 3 2 2 4" xfId="5241" xr:uid="{00000000-0005-0000-0000-00008A140000}"/>
    <cellStyle name="Normal 2 3 4 3 2 2 4 2" xfId="15293" xr:uid="{00000000-0005-0000-0000-0000CE3B0000}"/>
    <cellStyle name="Normal 2 3 4 3 2 2 4 2 3" xfId="30387" xr:uid="{00000000-0005-0000-0000-0000C8760000}"/>
    <cellStyle name="Normal 2 3 4 3 2 2 4 3" xfId="10273" xr:uid="{00000000-0005-0000-0000-000032280000}"/>
    <cellStyle name="Normal 2 3 4 3 2 2 4 3 3" xfId="25370" xr:uid="{00000000-0005-0000-0000-00002F630000}"/>
    <cellStyle name="Normal 2 3 4 3 2 2 4 5" xfId="20357" xr:uid="{00000000-0005-0000-0000-00009A4F0000}"/>
    <cellStyle name="Normal 2 3 4 3 2 2 5" xfId="11951" xr:uid="{00000000-0005-0000-0000-0000C02E0000}"/>
    <cellStyle name="Normal 2 3 4 3 2 2 5 3" xfId="27045" xr:uid="{00000000-0005-0000-0000-0000BA690000}"/>
    <cellStyle name="Normal 2 3 4 3 2 2 6" xfId="6930" xr:uid="{00000000-0005-0000-0000-0000231B0000}"/>
    <cellStyle name="Normal 2 3 4 3 2 2 6 3" xfId="22028" xr:uid="{00000000-0005-0000-0000-000021560000}"/>
    <cellStyle name="Normal 2 3 4 3 2 2 8" xfId="17015" xr:uid="{00000000-0005-0000-0000-00008C420000}"/>
    <cellStyle name="Normal 2 3 4 3 2 3" xfId="2278" xr:uid="{00000000-0005-0000-0000-0000F6080000}"/>
    <cellStyle name="Normal 2 3 4 3 2 3 2" xfId="3967" xr:uid="{00000000-0005-0000-0000-0000900F0000}"/>
    <cellStyle name="Normal 2 3 4 3 2 3 2 2" xfId="14040" xr:uid="{00000000-0005-0000-0000-0000E9360000}"/>
    <cellStyle name="Normal 2 3 4 3 2 3 2 2 3" xfId="29134" xr:uid="{00000000-0005-0000-0000-0000E3710000}"/>
    <cellStyle name="Normal 2 3 4 3 2 3 2 3" xfId="9020" xr:uid="{00000000-0005-0000-0000-00004D230000}"/>
    <cellStyle name="Normal 2 3 4 3 2 3 2 3 3" xfId="24117" xr:uid="{00000000-0005-0000-0000-00004A5E0000}"/>
    <cellStyle name="Normal 2 3 4 3 2 3 2 5" xfId="19104" xr:uid="{00000000-0005-0000-0000-0000B54A0000}"/>
    <cellStyle name="Normal 2 3 4 3 2 3 3" xfId="5659" xr:uid="{00000000-0005-0000-0000-00002C160000}"/>
    <cellStyle name="Normal 2 3 4 3 2 3 3 2" xfId="15711" xr:uid="{00000000-0005-0000-0000-0000703D0000}"/>
    <cellStyle name="Normal 2 3 4 3 2 3 3 2 3" xfId="30805" xr:uid="{00000000-0005-0000-0000-00006A780000}"/>
    <cellStyle name="Normal 2 3 4 3 2 3 3 3" xfId="10691" xr:uid="{00000000-0005-0000-0000-0000D4290000}"/>
    <cellStyle name="Normal 2 3 4 3 2 3 3 3 3" xfId="25788" xr:uid="{00000000-0005-0000-0000-0000D1640000}"/>
    <cellStyle name="Normal 2 3 4 3 2 3 3 5" xfId="20775" xr:uid="{00000000-0005-0000-0000-00003C510000}"/>
    <cellStyle name="Normal 2 3 4 3 2 3 4" xfId="12369" xr:uid="{00000000-0005-0000-0000-000062300000}"/>
    <cellStyle name="Normal 2 3 4 3 2 3 4 3" xfId="27463" xr:uid="{00000000-0005-0000-0000-00005C6B0000}"/>
    <cellStyle name="Normal 2 3 4 3 2 3 5" xfId="7348" xr:uid="{00000000-0005-0000-0000-0000C51C0000}"/>
    <cellStyle name="Normal 2 3 4 3 2 3 5 3" xfId="22446" xr:uid="{00000000-0005-0000-0000-0000C3570000}"/>
    <cellStyle name="Normal 2 3 4 3 2 3 7" xfId="17433" xr:uid="{00000000-0005-0000-0000-00002E440000}"/>
    <cellStyle name="Normal 2 3 4 3 2 4" xfId="3130" xr:uid="{00000000-0005-0000-0000-00004B0C0000}"/>
    <cellStyle name="Normal 2 3 4 3 2 4 2" xfId="13204" xr:uid="{00000000-0005-0000-0000-0000A5330000}"/>
    <cellStyle name="Normal 2 3 4 3 2 4 2 3" xfId="28298" xr:uid="{00000000-0005-0000-0000-00009F6E0000}"/>
    <cellStyle name="Normal 2 3 4 3 2 4 3" xfId="8184" xr:uid="{00000000-0005-0000-0000-000009200000}"/>
    <cellStyle name="Normal 2 3 4 3 2 4 3 3" xfId="23281" xr:uid="{00000000-0005-0000-0000-0000065B0000}"/>
    <cellStyle name="Normal 2 3 4 3 2 4 5" xfId="18268" xr:uid="{00000000-0005-0000-0000-000071470000}"/>
    <cellStyle name="Normal 2 3 4 3 2 5" xfId="4823" xr:uid="{00000000-0005-0000-0000-0000E8120000}"/>
    <cellStyle name="Normal 2 3 4 3 2 5 2" xfId="14875" xr:uid="{00000000-0005-0000-0000-00002C3A0000}"/>
    <cellStyle name="Normal 2 3 4 3 2 5 2 3" xfId="29969" xr:uid="{00000000-0005-0000-0000-000026750000}"/>
    <cellStyle name="Normal 2 3 4 3 2 5 3" xfId="9855" xr:uid="{00000000-0005-0000-0000-000090260000}"/>
    <cellStyle name="Normal 2 3 4 3 2 5 3 3" xfId="24952" xr:uid="{00000000-0005-0000-0000-00008D610000}"/>
    <cellStyle name="Normal 2 3 4 3 2 5 5" xfId="19939" xr:uid="{00000000-0005-0000-0000-0000F84D0000}"/>
    <cellStyle name="Normal 2 3 4 3 2 6" xfId="11533" xr:uid="{00000000-0005-0000-0000-00001E2D0000}"/>
    <cellStyle name="Normal 2 3 4 3 2 6 3" xfId="26627" xr:uid="{00000000-0005-0000-0000-000018680000}"/>
    <cellStyle name="Normal 2 3 4 3 2 7" xfId="6512" xr:uid="{00000000-0005-0000-0000-000081190000}"/>
    <cellStyle name="Normal 2 3 4 3 2 7 3" xfId="21610" xr:uid="{00000000-0005-0000-0000-00007F540000}"/>
    <cellStyle name="Normal 2 3 4 3 2 9" xfId="16597" xr:uid="{00000000-0005-0000-0000-0000EA400000}"/>
    <cellStyle name="Normal 2 3 4 3 3" xfId="1649" xr:uid="{00000000-0005-0000-0000-000081060000}"/>
    <cellStyle name="Normal 2 3 4 3 3 2" xfId="2488" xr:uid="{00000000-0005-0000-0000-0000C8090000}"/>
    <cellStyle name="Normal 2 3 4 3 3 2 2" xfId="4177" xr:uid="{00000000-0005-0000-0000-000062100000}"/>
    <cellStyle name="Normal 2 3 4 3 3 2 2 2" xfId="14250" xr:uid="{00000000-0005-0000-0000-0000BB370000}"/>
    <cellStyle name="Normal 2 3 4 3 3 2 2 2 3" xfId="29344" xr:uid="{00000000-0005-0000-0000-0000B5720000}"/>
    <cellStyle name="Normal 2 3 4 3 3 2 2 3" xfId="9230" xr:uid="{00000000-0005-0000-0000-00001F240000}"/>
    <cellStyle name="Normal 2 3 4 3 3 2 2 3 3" xfId="24327" xr:uid="{00000000-0005-0000-0000-00001C5F0000}"/>
    <cellStyle name="Normal 2 3 4 3 3 2 2 5" xfId="19314" xr:uid="{00000000-0005-0000-0000-0000874B0000}"/>
    <cellStyle name="Normal 2 3 4 3 3 2 3" xfId="5869" xr:uid="{00000000-0005-0000-0000-0000FE160000}"/>
    <cellStyle name="Normal 2 3 4 3 3 2 3 2" xfId="15921" xr:uid="{00000000-0005-0000-0000-0000423E0000}"/>
    <cellStyle name="Normal 2 3 4 3 3 2 3 2 3" xfId="31015" xr:uid="{00000000-0005-0000-0000-00003C790000}"/>
    <cellStyle name="Normal 2 3 4 3 3 2 3 3" xfId="10901" xr:uid="{00000000-0005-0000-0000-0000A62A0000}"/>
    <cellStyle name="Normal 2 3 4 3 3 2 3 3 3" xfId="25998" xr:uid="{00000000-0005-0000-0000-0000A3650000}"/>
    <cellStyle name="Normal 2 3 4 3 3 2 3 5" xfId="20985" xr:uid="{00000000-0005-0000-0000-00000E520000}"/>
    <cellStyle name="Normal 2 3 4 3 3 2 4" xfId="12579" xr:uid="{00000000-0005-0000-0000-000034310000}"/>
    <cellStyle name="Normal 2 3 4 3 3 2 4 3" xfId="27673" xr:uid="{00000000-0005-0000-0000-00002E6C0000}"/>
    <cellStyle name="Normal 2 3 4 3 3 2 5" xfId="7558" xr:uid="{00000000-0005-0000-0000-0000971D0000}"/>
    <cellStyle name="Normal 2 3 4 3 3 2 5 3" xfId="22656" xr:uid="{00000000-0005-0000-0000-000095580000}"/>
    <cellStyle name="Normal 2 3 4 3 3 2 7" xfId="17643" xr:uid="{00000000-0005-0000-0000-000000450000}"/>
    <cellStyle name="Normal 2 3 4 3 3 3" xfId="3340" xr:uid="{00000000-0005-0000-0000-00001D0D0000}"/>
    <cellStyle name="Normal 2 3 4 3 3 3 2" xfId="13414" xr:uid="{00000000-0005-0000-0000-000077340000}"/>
    <cellStyle name="Normal 2 3 4 3 3 3 2 3" xfId="28508" xr:uid="{00000000-0005-0000-0000-0000716F0000}"/>
    <cellStyle name="Normal 2 3 4 3 3 3 3" xfId="8394" xr:uid="{00000000-0005-0000-0000-0000DB200000}"/>
    <cellStyle name="Normal 2 3 4 3 3 3 3 3" xfId="23491" xr:uid="{00000000-0005-0000-0000-0000D85B0000}"/>
    <cellStyle name="Normal 2 3 4 3 3 3 5" xfId="18478" xr:uid="{00000000-0005-0000-0000-000043480000}"/>
    <cellStyle name="Normal 2 3 4 3 3 4" xfId="5033" xr:uid="{00000000-0005-0000-0000-0000BA130000}"/>
    <cellStyle name="Normal 2 3 4 3 3 4 2" xfId="15085" xr:uid="{00000000-0005-0000-0000-0000FE3A0000}"/>
    <cellStyle name="Normal 2 3 4 3 3 4 2 3" xfId="30179" xr:uid="{00000000-0005-0000-0000-0000F8750000}"/>
    <cellStyle name="Normal 2 3 4 3 3 4 3" xfId="10065" xr:uid="{00000000-0005-0000-0000-000062270000}"/>
    <cellStyle name="Normal 2 3 4 3 3 4 3 3" xfId="25162" xr:uid="{00000000-0005-0000-0000-00005F620000}"/>
    <cellStyle name="Normal 2 3 4 3 3 4 5" xfId="20149" xr:uid="{00000000-0005-0000-0000-0000CA4E0000}"/>
    <cellStyle name="Normal 2 3 4 3 3 5" xfId="11743" xr:uid="{00000000-0005-0000-0000-0000F02D0000}"/>
    <cellStyle name="Normal 2 3 4 3 3 5 3" xfId="26837" xr:uid="{00000000-0005-0000-0000-0000EA680000}"/>
    <cellStyle name="Normal 2 3 4 3 3 6" xfId="6722" xr:uid="{00000000-0005-0000-0000-0000531A0000}"/>
    <cellStyle name="Normal 2 3 4 3 3 6 3" xfId="21820" xr:uid="{00000000-0005-0000-0000-000051550000}"/>
    <cellStyle name="Normal 2 3 4 3 3 8" xfId="16807" xr:uid="{00000000-0005-0000-0000-0000BC410000}"/>
    <cellStyle name="Normal 2 3 4 3 4" xfId="2070" xr:uid="{00000000-0005-0000-0000-000026080000}"/>
    <cellStyle name="Normal 2 3 4 3 4 2" xfId="3759" xr:uid="{00000000-0005-0000-0000-0000C00E0000}"/>
    <cellStyle name="Normal 2 3 4 3 4 2 2" xfId="13832" xr:uid="{00000000-0005-0000-0000-000019360000}"/>
    <cellStyle name="Normal 2 3 4 3 4 2 2 3" xfId="28926" xr:uid="{00000000-0005-0000-0000-000013710000}"/>
    <cellStyle name="Normal 2 3 4 3 4 2 3" xfId="8812" xr:uid="{00000000-0005-0000-0000-00007D220000}"/>
    <cellStyle name="Normal 2 3 4 3 4 2 3 3" xfId="23909" xr:uid="{00000000-0005-0000-0000-00007A5D0000}"/>
    <cellStyle name="Normal 2 3 4 3 4 2 5" xfId="18896" xr:uid="{00000000-0005-0000-0000-0000E5490000}"/>
    <cellStyle name="Normal 2 3 4 3 4 3" xfId="5451" xr:uid="{00000000-0005-0000-0000-00005C150000}"/>
    <cellStyle name="Normal 2 3 4 3 4 3 2" xfId="15503" xr:uid="{00000000-0005-0000-0000-0000A03C0000}"/>
    <cellStyle name="Normal 2 3 4 3 4 3 2 3" xfId="30597" xr:uid="{00000000-0005-0000-0000-00009A770000}"/>
    <cellStyle name="Normal 2 3 4 3 4 3 3" xfId="10483" xr:uid="{00000000-0005-0000-0000-000004290000}"/>
    <cellStyle name="Normal 2 3 4 3 4 3 3 3" xfId="25580" xr:uid="{00000000-0005-0000-0000-000001640000}"/>
    <cellStyle name="Normal 2 3 4 3 4 3 5" xfId="20567" xr:uid="{00000000-0005-0000-0000-00006C500000}"/>
    <cellStyle name="Normal 2 3 4 3 4 4" xfId="12161" xr:uid="{00000000-0005-0000-0000-0000922F0000}"/>
    <cellStyle name="Normal 2 3 4 3 4 4 3" xfId="27255" xr:uid="{00000000-0005-0000-0000-00008C6A0000}"/>
    <cellStyle name="Normal 2 3 4 3 4 5" xfId="7140" xr:uid="{00000000-0005-0000-0000-0000F51B0000}"/>
    <cellStyle name="Normal 2 3 4 3 4 5 3" xfId="22238" xr:uid="{00000000-0005-0000-0000-0000F3560000}"/>
    <cellStyle name="Normal 2 3 4 3 4 7" xfId="17225" xr:uid="{00000000-0005-0000-0000-00005E430000}"/>
    <cellStyle name="Normal 2 3 4 3 5" xfId="2922" xr:uid="{00000000-0005-0000-0000-00007B0B0000}"/>
    <cellStyle name="Normal 2 3 4 3 5 2" xfId="12996" xr:uid="{00000000-0005-0000-0000-0000D5320000}"/>
    <cellStyle name="Normal 2 3 4 3 5 2 3" xfId="28090" xr:uid="{00000000-0005-0000-0000-0000CF6D0000}"/>
    <cellStyle name="Normal 2 3 4 3 5 3" xfId="7976" xr:uid="{00000000-0005-0000-0000-0000391F0000}"/>
    <cellStyle name="Normal 2 3 4 3 5 3 3" xfId="23073" xr:uid="{00000000-0005-0000-0000-0000365A0000}"/>
    <cellStyle name="Normal 2 3 4 3 5 5" xfId="18060" xr:uid="{00000000-0005-0000-0000-0000A1460000}"/>
    <cellStyle name="Normal 2 3 4 3 6" xfId="4615" xr:uid="{00000000-0005-0000-0000-000018120000}"/>
    <cellStyle name="Normal 2 3 4 3 6 2" xfId="14667" xr:uid="{00000000-0005-0000-0000-00005C390000}"/>
    <cellStyle name="Normal 2 3 4 3 6 2 3" xfId="29761" xr:uid="{00000000-0005-0000-0000-000056740000}"/>
    <cellStyle name="Normal 2 3 4 3 6 3" xfId="9647" xr:uid="{00000000-0005-0000-0000-0000C0250000}"/>
    <cellStyle name="Normal 2 3 4 3 6 3 3" xfId="24744" xr:uid="{00000000-0005-0000-0000-0000BD600000}"/>
    <cellStyle name="Normal 2 3 4 3 6 5" xfId="19731" xr:uid="{00000000-0005-0000-0000-0000284D0000}"/>
    <cellStyle name="Normal 2 3 4 3 7" xfId="11325" xr:uid="{00000000-0005-0000-0000-00004E2C0000}"/>
    <cellStyle name="Normal 2 3 4 3 7 3" xfId="26419" xr:uid="{00000000-0005-0000-0000-000048670000}"/>
    <cellStyle name="Normal 2 3 4 3 8" xfId="6304" xr:uid="{00000000-0005-0000-0000-0000B1180000}"/>
    <cellStyle name="Normal 2 3 4 3 8 3" xfId="21402" xr:uid="{00000000-0005-0000-0000-0000AF530000}"/>
    <cellStyle name="Normal 2 3 4 4" xfId="1330" xr:uid="{00000000-0005-0000-0000-000042050000}"/>
    <cellStyle name="Normal 2 3 4 4 2" xfId="1753" xr:uid="{00000000-0005-0000-0000-0000E9060000}"/>
    <cellStyle name="Normal 2 3 4 4 2 2" xfId="2592" xr:uid="{00000000-0005-0000-0000-0000300A0000}"/>
    <cellStyle name="Normal 2 3 4 4 2 2 2" xfId="4281" xr:uid="{00000000-0005-0000-0000-0000CA100000}"/>
    <cellStyle name="Normal 2 3 4 4 2 2 2 2" xfId="14354" xr:uid="{00000000-0005-0000-0000-000023380000}"/>
    <cellStyle name="Normal 2 3 4 4 2 2 2 2 3" xfId="29448" xr:uid="{00000000-0005-0000-0000-00001D730000}"/>
    <cellStyle name="Normal 2 3 4 4 2 2 2 3" xfId="9334" xr:uid="{00000000-0005-0000-0000-000087240000}"/>
    <cellStyle name="Normal 2 3 4 4 2 2 2 3 3" xfId="24431" xr:uid="{00000000-0005-0000-0000-0000845F0000}"/>
    <cellStyle name="Normal 2 3 4 4 2 2 2 5" xfId="19418" xr:uid="{00000000-0005-0000-0000-0000EF4B0000}"/>
    <cellStyle name="Normal 2 3 4 4 2 2 3" xfId="5973" xr:uid="{00000000-0005-0000-0000-000066170000}"/>
    <cellStyle name="Normal 2 3 4 4 2 2 3 2" xfId="16025" xr:uid="{00000000-0005-0000-0000-0000AA3E0000}"/>
    <cellStyle name="Normal 2 3 4 4 2 2 3 2 3" xfId="31119" xr:uid="{00000000-0005-0000-0000-0000A4790000}"/>
    <cellStyle name="Normal 2 3 4 4 2 2 3 3" xfId="11005" xr:uid="{00000000-0005-0000-0000-00000E2B0000}"/>
    <cellStyle name="Normal 2 3 4 4 2 2 3 3 3" xfId="26102" xr:uid="{00000000-0005-0000-0000-00000B660000}"/>
    <cellStyle name="Normal 2 3 4 4 2 2 3 5" xfId="21089" xr:uid="{00000000-0005-0000-0000-000076520000}"/>
    <cellStyle name="Normal 2 3 4 4 2 2 4" xfId="12683" xr:uid="{00000000-0005-0000-0000-00009C310000}"/>
    <cellStyle name="Normal 2 3 4 4 2 2 4 3" xfId="27777" xr:uid="{00000000-0005-0000-0000-0000966C0000}"/>
    <cellStyle name="Normal 2 3 4 4 2 2 5" xfId="7662" xr:uid="{00000000-0005-0000-0000-0000FF1D0000}"/>
    <cellStyle name="Normal 2 3 4 4 2 2 5 3" xfId="22760" xr:uid="{00000000-0005-0000-0000-0000FD580000}"/>
    <cellStyle name="Normal 2 3 4 4 2 2 7" xfId="17747" xr:uid="{00000000-0005-0000-0000-000068450000}"/>
    <cellStyle name="Normal 2 3 4 4 2 3" xfId="3444" xr:uid="{00000000-0005-0000-0000-0000850D0000}"/>
    <cellStyle name="Normal 2 3 4 4 2 3 2" xfId="13518" xr:uid="{00000000-0005-0000-0000-0000DF340000}"/>
    <cellStyle name="Normal 2 3 4 4 2 3 2 3" xfId="28612" xr:uid="{00000000-0005-0000-0000-0000D96F0000}"/>
    <cellStyle name="Normal 2 3 4 4 2 3 3" xfId="8498" xr:uid="{00000000-0005-0000-0000-000043210000}"/>
    <cellStyle name="Normal 2 3 4 4 2 3 3 3" xfId="23595" xr:uid="{00000000-0005-0000-0000-0000405C0000}"/>
    <cellStyle name="Normal 2 3 4 4 2 3 5" xfId="18582" xr:uid="{00000000-0005-0000-0000-0000AB480000}"/>
    <cellStyle name="Normal 2 3 4 4 2 4" xfId="5137" xr:uid="{00000000-0005-0000-0000-000022140000}"/>
    <cellStyle name="Normal 2 3 4 4 2 4 2" xfId="15189" xr:uid="{00000000-0005-0000-0000-0000663B0000}"/>
    <cellStyle name="Normal 2 3 4 4 2 4 2 3" xfId="30283" xr:uid="{00000000-0005-0000-0000-000060760000}"/>
    <cellStyle name="Normal 2 3 4 4 2 4 3" xfId="10169" xr:uid="{00000000-0005-0000-0000-0000CA270000}"/>
    <cellStyle name="Normal 2 3 4 4 2 4 3 3" xfId="25266" xr:uid="{00000000-0005-0000-0000-0000C7620000}"/>
    <cellStyle name="Normal 2 3 4 4 2 4 5" xfId="20253" xr:uid="{00000000-0005-0000-0000-0000324F0000}"/>
    <cellStyle name="Normal 2 3 4 4 2 5" xfId="11847" xr:uid="{00000000-0005-0000-0000-0000582E0000}"/>
    <cellStyle name="Normal 2 3 4 4 2 5 3" xfId="26941" xr:uid="{00000000-0005-0000-0000-000052690000}"/>
    <cellStyle name="Normal 2 3 4 4 2 6" xfId="6826" xr:uid="{00000000-0005-0000-0000-0000BB1A0000}"/>
    <cellStyle name="Normal 2 3 4 4 2 6 3" xfId="21924" xr:uid="{00000000-0005-0000-0000-0000B9550000}"/>
    <cellStyle name="Normal 2 3 4 4 2 8" xfId="16911" xr:uid="{00000000-0005-0000-0000-000024420000}"/>
    <cellStyle name="Normal 2 3 4 4 3" xfId="2174" xr:uid="{00000000-0005-0000-0000-00008E080000}"/>
    <cellStyle name="Normal 2 3 4 4 3 2" xfId="3863" xr:uid="{00000000-0005-0000-0000-0000280F0000}"/>
    <cellStyle name="Normal 2 3 4 4 3 2 2" xfId="13936" xr:uid="{00000000-0005-0000-0000-000081360000}"/>
    <cellStyle name="Normal 2 3 4 4 3 2 2 3" xfId="29030" xr:uid="{00000000-0005-0000-0000-00007B710000}"/>
    <cellStyle name="Normal 2 3 4 4 3 2 3" xfId="8916" xr:uid="{00000000-0005-0000-0000-0000E5220000}"/>
    <cellStyle name="Normal 2 3 4 4 3 2 3 3" xfId="24013" xr:uid="{00000000-0005-0000-0000-0000E25D0000}"/>
    <cellStyle name="Normal 2 3 4 4 3 2 5" xfId="19000" xr:uid="{00000000-0005-0000-0000-00004D4A0000}"/>
    <cellStyle name="Normal 2 3 4 4 3 3" xfId="5555" xr:uid="{00000000-0005-0000-0000-0000C4150000}"/>
    <cellStyle name="Normal 2 3 4 4 3 3 2" xfId="15607" xr:uid="{00000000-0005-0000-0000-0000083D0000}"/>
    <cellStyle name="Normal 2 3 4 4 3 3 2 3" xfId="30701" xr:uid="{00000000-0005-0000-0000-000002780000}"/>
    <cellStyle name="Normal 2 3 4 4 3 3 3" xfId="10587" xr:uid="{00000000-0005-0000-0000-00006C290000}"/>
    <cellStyle name="Normal 2 3 4 4 3 3 3 3" xfId="25684" xr:uid="{00000000-0005-0000-0000-000069640000}"/>
    <cellStyle name="Normal 2 3 4 4 3 3 5" xfId="20671" xr:uid="{00000000-0005-0000-0000-0000D4500000}"/>
    <cellStyle name="Normal 2 3 4 4 3 4" xfId="12265" xr:uid="{00000000-0005-0000-0000-0000FA2F0000}"/>
    <cellStyle name="Normal 2 3 4 4 3 4 3" xfId="27359" xr:uid="{00000000-0005-0000-0000-0000F46A0000}"/>
    <cellStyle name="Normal 2 3 4 4 3 5" xfId="7244" xr:uid="{00000000-0005-0000-0000-00005D1C0000}"/>
    <cellStyle name="Normal 2 3 4 4 3 5 3" xfId="22342" xr:uid="{00000000-0005-0000-0000-00005B570000}"/>
    <cellStyle name="Normal 2 3 4 4 3 7" xfId="17329" xr:uid="{00000000-0005-0000-0000-0000C6430000}"/>
    <cellStyle name="Normal 2 3 4 4 4" xfId="3026" xr:uid="{00000000-0005-0000-0000-0000E30B0000}"/>
    <cellStyle name="Normal 2 3 4 4 4 2" xfId="13100" xr:uid="{00000000-0005-0000-0000-00003D330000}"/>
    <cellStyle name="Normal 2 3 4 4 4 2 3" xfId="28194" xr:uid="{00000000-0005-0000-0000-0000376E0000}"/>
    <cellStyle name="Normal 2 3 4 4 4 3" xfId="8080" xr:uid="{00000000-0005-0000-0000-0000A11F0000}"/>
    <cellStyle name="Normal 2 3 4 4 4 3 3" xfId="23177" xr:uid="{00000000-0005-0000-0000-00009E5A0000}"/>
    <cellStyle name="Normal 2 3 4 4 4 5" xfId="18164" xr:uid="{00000000-0005-0000-0000-000009470000}"/>
    <cellStyle name="Normal 2 3 4 4 5" xfId="4719" xr:uid="{00000000-0005-0000-0000-000080120000}"/>
    <cellStyle name="Normal 2 3 4 4 5 2" xfId="14771" xr:uid="{00000000-0005-0000-0000-0000C4390000}"/>
    <cellStyle name="Normal 2 3 4 4 5 2 3" xfId="29865" xr:uid="{00000000-0005-0000-0000-0000BE740000}"/>
    <cellStyle name="Normal 2 3 4 4 5 3" xfId="9751" xr:uid="{00000000-0005-0000-0000-000028260000}"/>
    <cellStyle name="Normal 2 3 4 4 5 3 3" xfId="24848" xr:uid="{00000000-0005-0000-0000-000025610000}"/>
    <cellStyle name="Normal 2 3 4 4 5 5" xfId="19835" xr:uid="{00000000-0005-0000-0000-0000904D0000}"/>
    <cellStyle name="Normal 2 3 4 4 6" xfId="11429" xr:uid="{00000000-0005-0000-0000-0000B62C0000}"/>
    <cellStyle name="Normal 2 3 4 4 6 3" xfId="26523" xr:uid="{00000000-0005-0000-0000-0000B0670000}"/>
    <cellStyle name="Normal 2 3 4 4 7" xfId="6408" xr:uid="{00000000-0005-0000-0000-000019190000}"/>
    <cellStyle name="Normal 2 3 4 4 7 3" xfId="21506" xr:uid="{00000000-0005-0000-0000-000017540000}"/>
    <cellStyle name="Normal 2 3 4 4 9" xfId="16493" xr:uid="{00000000-0005-0000-0000-000082400000}"/>
    <cellStyle name="Normal 2 3 4 5" xfId="1543" xr:uid="{00000000-0005-0000-0000-000017060000}"/>
    <cellStyle name="Normal 2 3 4 5 2" xfId="2384" xr:uid="{00000000-0005-0000-0000-000060090000}"/>
    <cellStyle name="Normal 2 3 4 5 2 2" xfId="4073" xr:uid="{00000000-0005-0000-0000-0000FA0F0000}"/>
    <cellStyle name="Normal 2 3 4 5 2 2 2" xfId="14146" xr:uid="{00000000-0005-0000-0000-000053370000}"/>
    <cellStyle name="Normal 2 3 4 5 2 2 2 3" xfId="29240" xr:uid="{00000000-0005-0000-0000-00004D720000}"/>
    <cellStyle name="Normal 2 3 4 5 2 2 3" xfId="9126" xr:uid="{00000000-0005-0000-0000-0000B7230000}"/>
    <cellStyle name="Normal 2 3 4 5 2 2 3 3" xfId="24223" xr:uid="{00000000-0005-0000-0000-0000B45E0000}"/>
    <cellStyle name="Normal 2 3 4 5 2 2 5" xfId="19210" xr:uid="{00000000-0005-0000-0000-00001F4B0000}"/>
    <cellStyle name="Normal 2 3 4 5 2 3" xfId="5765" xr:uid="{00000000-0005-0000-0000-000096160000}"/>
    <cellStyle name="Normal 2 3 4 5 2 3 2" xfId="15817" xr:uid="{00000000-0005-0000-0000-0000DA3D0000}"/>
    <cellStyle name="Normal 2 3 4 5 2 3 2 3" xfId="30911" xr:uid="{00000000-0005-0000-0000-0000D4780000}"/>
    <cellStyle name="Normal 2 3 4 5 2 3 3" xfId="10797" xr:uid="{00000000-0005-0000-0000-00003E2A0000}"/>
    <cellStyle name="Normal 2 3 4 5 2 3 3 3" xfId="25894" xr:uid="{00000000-0005-0000-0000-00003B650000}"/>
    <cellStyle name="Normal 2 3 4 5 2 3 5" xfId="20881" xr:uid="{00000000-0005-0000-0000-0000A6510000}"/>
    <cellStyle name="Normal 2 3 4 5 2 4" xfId="12475" xr:uid="{00000000-0005-0000-0000-0000CC300000}"/>
    <cellStyle name="Normal 2 3 4 5 2 4 3" xfId="27569" xr:uid="{00000000-0005-0000-0000-0000C66B0000}"/>
    <cellStyle name="Normal 2 3 4 5 2 5" xfId="7454" xr:uid="{00000000-0005-0000-0000-00002F1D0000}"/>
    <cellStyle name="Normal 2 3 4 5 2 5 3" xfId="22552" xr:uid="{00000000-0005-0000-0000-00002D580000}"/>
    <cellStyle name="Normal 2 3 4 5 2 7" xfId="17539" xr:uid="{00000000-0005-0000-0000-000098440000}"/>
    <cellStyle name="Normal 2 3 4 5 3" xfId="3236" xr:uid="{00000000-0005-0000-0000-0000B50C0000}"/>
    <cellStyle name="Normal 2 3 4 5 3 2" xfId="13310" xr:uid="{00000000-0005-0000-0000-00000F340000}"/>
    <cellStyle name="Normal 2 3 4 5 3 2 3" xfId="28404" xr:uid="{00000000-0005-0000-0000-0000096F0000}"/>
    <cellStyle name="Normal 2 3 4 5 3 3" xfId="8290" xr:uid="{00000000-0005-0000-0000-000073200000}"/>
    <cellStyle name="Normal 2 3 4 5 3 3 3" xfId="23387" xr:uid="{00000000-0005-0000-0000-0000705B0000}"/>
    <cellStyle name="Normal 2 3 4 5 3 5" xfId="18374" xr:uid="{00000000-0005-0000-0000-0000DB470000}"/>
    <cellStyle name="Normal 2 3 4 5 4" xfId="4929" xr:uid="{00000000-0005-0000-0000-000052130000}"/>
    <cellStyle name="Normal 2 3 4 5 4 2" xfId="14981" xr:uid="{00000000-0005-0000-0000-0000963A0000}"/>
    <cellStyle name="Normal 2 3 4 5 4 2 3" xfId="30075" xr:uid="{00000000-0005-0000-0000-000090750000}"/>
    <cellStyle name="Normal 2 3 4 5 4 3" xfId="9961" xr:uid="{00000000-0005-0000-0000-0000FA260000}"/>
    <cellStyle name="Normal 2 3 4 5 4 3 3" xfId="25058" xr:uid="{00000000-0005-0000-0000-0000F7610000}"/>
    <cellStyle name="Normal 2 3 4 5 4 5" xfId="20045" xr:uid="{00000000-0005-0000-0000-0000624E0000}"/>
    <cellStyle name="Normal 2 3 4 5 5" xfId="11639" xr:uid="{00000000-0005-0000-0000-0000882D0000}"/>
    <cellStyle name="Normal 2 3 4 5 5 3" xfId="26733" xr:uid="{00000000-0005-0000-0000-000082680000}"/>
    <cellStyle name="Normal 2 3 4 5 6" xfId="6618" xr:uid="{00000000-0005-0000-0000-0000EB190000}"/>
    <cellStyle name="Normal 2 3 4 5 6 3" xfId="21716" xr:uid="{00000000-0005-0000-0000-0000E9540000}"/>
    <cellStyle name="Normal 2 3 4 5 8" xfId="16703" xr:uid="{00000000-0005-0000-0000-000054410000}"/>
    <cellStyle name="Normal 2 3 4 6" xfId="1964" xr:uid="{00000000-0005-0000-0000-0000BC070000}"/>
    <cellStyle name="Normal 2 3 4 6 2" xfId="3655" xr:uid="{00000000-0005-0000-0000-0000580E0000}"/>
    <cellStyle name="Normal 2 3 4 6 2 2" xfId="13728" xr:uid="{00000000-0005-0000-0000-0000B1350000}"/>
    <cellStyle name="Normal 2 3 4 6 2 2 3" xfId="28822" xr:uid="{00000000-0005-0000-0000-0000AB700000}"/>
    <cellStyle name="Normal 2 3 4 6 2 3" xfId="8708" xr:uid="{00000000-0005-0000-0000-000015220000}"/>
    <cellStyle name="Normal 2 3 4 6 2 3 3" xfId="23805" xr:uid="{00000000-0005-0000-0000-0000125D0000}"/>
    <cellStyle name="Normal 2 3 4 6 2 5" xfId="18792" xr:uid="{00000000-0005-0000-0000-00007D490000}"/>
    <cellStyle name="Normal 2 3 4 6 3" xfId="5347" xr:uid="{00000000-0005-0000-0000-0000F4140000}"/>
    <cellStyle name="Normal 2 3 4 6 3 2" xfId="15399" xr:uid="{00000000-0005-0000-0000-0000383C0000}"/>
    <cellStyle name="Normal 2 3 4 6 3 2 3" xfId="30493" xr:uid="{00000000-0005-0000-0000-000032770000}"/>
    <cellStyle name="Normal 2 3 4 6 3 3" xfId="10379" xr:uid="{00000000-0005-0000-0000-00009C280000}"/>
    <cellStyle name="Normal 2 3 4 6 3 3 3" xfId="25476" xr:uid="{00000000-0005-0000-0000-000099630000}"/>
    <cellStyle name="Normal 2 3 4 6 3 5" xfId="20463" xr:uid="{00000000-0005-0000-0000-000004500000}"/>
    <cellStyle name="Normal 2 3 4 6 4" xfId="12057" xr:uid="{00000000-0005-0000-0000-00002A2F0000}"/>
    <cellStyle name="Normal 2 3 4 6 4 3" xfId="27151" xr:uid="{00000000-0005-0000-0000-0000246A0000}"/>
    <cellStyle name="Normal 2 3 4 6 5" xfId="7036" xr:uid="{00000000-0005-0000-0000-00008D1B0000}"/>
    <cellStyle name="Normal 2 3 4 6 5 3" xfId="22134" xr:uid="{00000000-0005-0000-0000-00008B560000}"/>
    <cellStyle name="Normal 2 3 4 6 7" xfId="17121" xr:uid="{00000000-0005-0000-0000-0000F6420000}"/>
    <cellStyle name="Normal 2 3 4 7" xfId="2814" xr:uid="{00000000-0005-0000-0000-00000F0B0000}"/>
    <cellStyle name="Normal 2 3 4 7 2" xfId="12892" xr:uid="{00000000-0005-0000-0000-00006D320000}"/>
    <cellStyle name="Normal 2 3 4 7 2 3" xfId="27986" xr:uid="{00000000-0005-0000-0000-0000676D0000}"/>
    <cellStyle name="Normal 2 3 4 7 3" xfId="7872" xr:uid="{00000000-0005-0000-0000-0000D11E0000}"/>
    <cellStyle name="Normal 2 3 4 7 3 3" xfId="22969" xr:uid="{00000000-0005-0000-0000-0000CE590000}"/>
    <cellStyle name="Normal 2 3 4 7 5" xfId="17956" xr:uid="{00000000-0005-0000-0000-000039460000}"/>
    <cellStyle name="Normal 2 3 4 8" xfId="4508" xr:uid="{00000000-0005-0000-0000-0000AD110000}"/>
    <cellStyle name="Normal 2 3 4 8 2" xfId="14563" xr:uid="{00000000-0005-0000-0000-0000F4380000}"/>
    <cellStyle name="Normal 2 3 4 8 2 3" xfId="29657" xr:uid="{00000000-0005-0000-0000-0000EE730000}"/>
    <cellStyle name="Normal 2 3 4 8 3" xfId="9543" xr:uid="{00000000-0005-0000-0000-000058250000}"/>
    <cellStyle name="Normal 2 3 4 8 3 3" xfId="24640" xr:uid="{00000000-0005-0000-0000-000055600000}"/>
    <cellStyle name="Normal 2 3 4 8 5" xfId="19627" xr:uid="{00000000-0005-0000-0000-0000C04C0000}"/>
    <cellStyle name="Normal 2 3 4 9" xfId="11219" xr:uid="{00000000-0005-0000-0000-0000E42B0000}"/>
    <cellStyle name="Normal 2 3 4 9 3" xfId="26315" xr:uid="{00000000-0005-0000-0000-0000E0660000}"/>
    <cellStyle name="Normal 2 3 5" xfId="833" xr:uid="{00000000-0005-0000-0000-000050030000}"/>
    <cellStyle name="Normal 2 3 5 10" xfId="6199" xr:uid="{00000000-0005-0000-0000-000048180000}"/>
    <cellStyle name="Normal 2 3 5 10 3" xfId="21299" xr:uid="{00000000-0005-0000-0000-000048530000}"/>
    <cellStyle name="Normal 2 3 5 12" xfId="16284" xr:uid="{00000000-0005-0000-0000-0000B13F0000}"/>
    <cellStyle name="Normal 2 3 5 2" xfId="1164" xr:uid="{00000000-0005-0000-0000-00009C040000}"/>
    <cellStyle name="Normal 2 3 5 2 11" xfId="16338" xr:uid="{00000000-0005-0000-0000-0000E73F0000}"/>
    <cellStyle name="Normal 2 3 5 2 2" xfId="1272" xr:uid="{00000000-0005-0000-0000-000008050000}"/>
    <cellStyle name="Normal 2 3 5 2 2 10" xfId="16442" xr:uid="{00000000-0005-0000-0000-00004F400000}"/>
    <cellStyle name="Normal 2 3 5 2 2 2" xfId="1489" xr:uid="{00000000-0005-0000-0000-0000E1050000}"/>
    <cellStyle name="Normal 2 3 5 2 2 2 2" xfId="1910" xr:uid="{00000000-0005-0000-0000-000086070000}"/>
    <cellStyle name="Normal 2 3 5 2 2 2 2 2" xfId="2749" xr:uid="{00000000-0005-0000-0000-0000CD0A0000}"/>
    <cellStyle name="Normal 2 3 5 2 2 2 2 2 2" xfId="4438" xr:uid="{00000000-0005-0000-0000-000067110000}"/>
    <cellStyle name="Normal 2 3 5 2 2 2 2 2 2 2" xfId="14511" xr:uid="{00000000-0005-0000-0000-0000C0380000}"/>
    <cellStyle name="Normal 2 3 5 2 2 2 2 2 2 2 3" xfId="29605" xr:uid="{00000000-0005-0000-0000-0000BA730000}"/>
    <cellStyle name="Normal 2 3 5 2 2 2 2 2 2 3" xfId="9491" xr:uid="{00000000-0005-0000-0000-000024250000}"/>
    <cellStyle name="Normal 2 3 5 2 2 2 2 2 2 3 3" xfId="24588" xr:uid="{00000000-0005-0000-0000-000021600000}"/>
    <cellStyle name="Normal 2 3 5 2 2 2 2 2 2 5" xfId="19575" xr:uid="{00000000-0005-0000-0000-00008C4C0000}"/>
    <cellStyle name="Normal 2 3 5 2 2 2 2 2 3" xfId="6130" xr:uid="{00000000-0005-0000-0000-000003180000}"/>
    <cellStyle name="Normal 2 3 5 2 2 2 2 2 3 2" xfId="16182" xr:uid="{00000000-0005-0000-0000-0000473F0000}"/>
    <cellStyle name="Normal 2 3 5 2 2 2 2 2 3 2 3" xfId="31276" xr:uid="{00000000-0005-0000-0000-0000417A0000}"/>
    <cellStyle name="Normal 2 3 5 2 2 2 2 2 3 3" xfId="11162" xr:uid="{00000000-0005-0000-0000-0000AB2B0000}"/>
    <cellStyle name="Normal 2 3 5 2 2 2 2 2 3 3 3" xfId="26259" xr:uid="{00000000-0005-0000-0000-0000A8660000}"/>
    <cellStyle name="Normal 2 3 5 2 2 2 2 2 3 5" xfId="21246" xr:uid="{00000000-0005-0000-0000-000013530000}"/>
    <cellStyle name="Normal 2 3 5 2 2 2 2 2 4" xfId="12840" xr:uid="{00000000-0005-0000-0000-000039320000}"/>
    <cellStyle name="Normal 2 3 5 2 2 2 2 2 4 3" xfId="27934" xr:uid="{00000000-0005-0000-0000-0000336D0000}"/>
    <cellStyle name="Normal 2 3 5 2 2 2 2 2 5" xfId="7819" xr:uid="{00000000-0005-0000-0000-00009C1E0000}"/>
    <cellStyle name="Normal 2 3 5 2 2 2 2 2 5 3" xfId="22917" xr:uid="{00000000-0005-0000-0000-00009A590000}"/>
    <cellStyle name="Normal 2 3 5 2 2 2 2 2 7" xfId="17904" xr:uid="{00000000-0005-0000-0000-000005460000}"/>
    <cellStyle name="Normal 2 3 5 2 2 2 2 3" xfId="3601" xr:uid="{00000000-0005-0000-0000-0000220E0000}"/>
    <cellStyle name="Normal 2 3 5 2 2 2 2 3 2" xfId="13675" xr:uid="{00000000-0005-0000-0000-00007C350000}"/>
    <cellStyle name="Normal 2 3 5 2 2 2 2 3 2 3" xfId="28769" xr:uid="{00000000-0005-0000-0000-000076700000}"/>
    <cellStyle name="Normal 2 3 5 2 2 2 2 3 3" xfId="8655" xr:uid="{00000000-0005-0000-0000-0000E0210000}"/>
    <cellStyle name="Normal 2 3 5 2 2 2 2 3 3 3" xfId="23752" xr:uid="{00000000-0005-0000-0000-0000DD5C0000}"/>
    <cellStyle name="Normal 2 3 5 2 2 2 2 3 5" xfId="18739" xr:uid="{00000000-0005-0000-0000-000048490000}"/>
    <cellStyle name="Normal 2 3 5 2 2 2 2 4" xfId="5294" xr:uid="{00000000-0005-0000-0000-0000BF140000}"/>
    <cellStyle name="Normal 2 3 5 2 2 2 2 4 2" xfId="15346" xr:uid="{00000000-0005-0000-0000-0000033C0000}"/>
    <cellStyle name="Normal 2 3 5 2 2 2 2 4 2 3" xfId="30440" xr:uid="{00000000-0005-0000-0000-0000FD760000}"/>
    <cellStyle name="Normal 2 3 5 2 2 2 2 4 3" xfId="10326" xr:uid="{00000000-0005-0000-0000-000067280000}"/>
    <cellStyle name="Normal 2 3 5 2 2 2 2 4 3 3" xfId="25423" xr:uid="{00000000-0005-0000-0000-000064630000}"/>
    <cellStyle name="Normal 2 3 5 2 2 2 2 4 5" xfId="20410" xr:uid="{00000000-0005-0000-0000-0000CF4F0000}"/>
    <cellStyle name="Normal 2 3 5 2 2 2 2 5" xfId="12004" xr:uid="{00000000-0005-0000-0000-0000F52E0000}"/>
    <cellStyle name="Normal 2 3 5 2 2 2 2 5 3" xfId="27098" xr:uid="{00000000-0005-0000-0000-0000EF690000}"/>
    <cellStyle name="Normal 2 3 5 2 2 2 2 6" xfId="6983" xr:uid="{00000000-0005-0000-0000-0000581B0000}"/>
    <cellStyle name="Normal 2 3 5 2 2 2 2 6 3" xfId="22081" xr:uid="{00000000-0005-0000-0000-000056560000}"/>
    <cellStyle name="Normal 2 3 5 2 2 2 2 8" xfId="17068" xr:uid="{00000000-0005-0000-0000-0000C1420000}"/>
    <cellStyle name="Normal 2 3 5 2 2 2 3" xfId="2331" xr:uid="{00000000-0005-0000-0000-00002B090000}"/>
    <cellStyle name="Normal 2 3 5 2 2 2 3 2" xfId="4020" xr:uid="{00000000-0005-0000-0000-0000C50F0000}"/>
    <cellStyle name="Normal 2 3 5 2 2 2 3 2 2" xfId="14093" xr:uid="{00000000-0005-0000-0000-00001E370000}"/>
    <cellStyle name="Normal 2 3 5 2 2 2 3 2 2 3" xfId="29187" xr:uid="{00000000-0005-0000-0000-000018720000}"/>
    <cellStyle name="Normal 2 3 5 2 2 2 3 2 3" xfId="9073" xr:uid="{00000000-0005-0000-0000-000082230000}"/>
    <cellStyle name="Normal 2 3 5 2 2 2 3 2 3 3" xfId="24170" xr:uid="{00000000-0005-0000-0000-00007F5E0000}"/>
    <cellStyle name="Normal 2 3 5 2 2 2 3 2 5" xfId="19157" xr:uid="{00000000-0005-0000-0000-0000EA4A0000}"/>
    <cellStyle name="Normal 2 3 5 2 2 2 3 3" xfId="5712" xr:uid="{00000000-0005-0000-0000-000061160000}"/>
    <cellStyle name="Normal 2 3 5 2 2 2 3 3 2" xfId="15764" xr:uid="{00000000-0005-0000-0000-0000A53D0000}"/>
    <cellStyle name="Normal 2 3 5 2 2 2 3 3 2 3" xfId="30858" xr:uid="{00000000-0005-0000-0000-00009F780000}"/>
    <cellStyle name="Normal 2 3 5 2 2 2 3 3 3" xfId="10744" xr:uid="{00000000-0005-0000-0000-0000092A0000}"/>
    <cellStyle name="Normal 2 3 5 2 2 2 3 3 3 3" xfId="25841" xr:uid="{00000000-0005-0000-0000-000006650000}"/>
    <cellStyle name="Normal 2 3 5 2 2 2 3 3 5" xfId="20828" xr:uid="{00000000-0005-0000-0000-000071510000}"/>
    <cellStyle name="Normal 2 3 5 2 2 2 3 4" xfId="12422" xr:uid="{00000000-0005-0000-0000-000097300000}"/>
    <cellStyle name="Normal 2 3 5 2 2 2 3 4 3" xfId="27516" xr:uid="{00000000-0005-0000-0000-0000916B0000}"/>
    <cellStyle name="Normal 2 3 5 2 2 2 3 5" xfId="7401" xr:uid="{00000000-0005-0000-0000-0000FA1C0000}"/>
    <cellStyle name="Normal 2 3 5 2 2 2 3 5 3" xfId="22499" xr:uid="{00000000-0005-0000-0000-0000F8570000}"/>
    <cellStyle name="Normal 2 3 5 2 2 2 3 7" xfId="17486" xr:uid="{00000000-0005-0000-0000-000063440000}"/>
    <cellStyle name="Normal 2 3 5 2 2 2 4" xfId="3183" xr:uid="{00000000-0005-0000-0000-0000800C0000}"/>
    <cellStyle name="Normal 2 3 5 2 2 2 4 2" xfId="13257" xr:uid="{00000000-0005-0000-0000-0000DA330000}"/>
    <cellStyle name="Normal 2 3 5 2 2 2 4 2 3" xfId="28351" xr:uid="{00000000-0005-0000-0000-0000D46E0000}"/>
    <cellStyle name="Normal 2 3 5 2 2 2 4 3" xfId="8237" xr:uid="{00000000-0005-0000-0000-00003E200000}"/>
    <cellStyle name="Normal 2 3 5 2 2 2 4 3 3" xfId="23334" xr:uid="{00000000-0005-0000-0000-00003B5B0000}"/>
    <cellStyle name="Normal 2 3 5 2 2 2 4 5" xfId="18321" xr:uid="{00000000-0005-0000-0000-0000A6470000}"/>
    <cellStyle name="Normal 2 3 5 2 2 2 5" xfId="4876" xr:uid="{00000000-0005-0000-0000-00001D130000}"/>
    <cellStyle name="Normal 2 3 5 2 2 2 5 2" xfId="14928" xr:uid="{00000000-0005-0000-0000-0000613A0000}"/>
    <cellStyle name="Normal 2 3 5 2 2 2 5 2 3" xfId="30022" xr:uid="{00000000-0005-0000-0000-00005B750000}"/>
    <cellStyle name="Normal 2 3 5 2 2 2 5 3" xfId="9908" xr:uid="{00000000-0005-0000-0000-0000C5260000}"/>
    <cellStyle name="Normal 2 3 5 2 2 2 5 3 3" xfId="25005" xr:uid="{00000000-0005-0000-0000-0000C2610000}"/>
    <cellStyle name="Normal 2 3 5 2 2 2 5 5" xfId="19992" xr:uid="{00000000-0005-0000-0000-00002D4E0000}"/>
    <cellStyle name="Normal 2 3 5 2 2 2 6" xfId="11586" xr:uid="{00000000-0005-0000-0000-0000532D0000}"/>
    <cellStyle name="Normal 2 3 5 2 2 2 6 3" xfId="26680" xr:uid="{00000000-0005-0000-0000-00004D680000}"/>
    <cellStyle name="Normal 2 3 5 2 2 2 7" xfId="6565" xr:uid="{00000000-0005-0000-0000-0000B6190000}"/>
    <cellStyle name="Normal 2 3 5 2 2 2 7 3" xfId="21663" xr:uid="{00000000-0005-0000-0000-0000B4540000}"/>
    <cellStyle name="Normal 2 3 5 2 2 2 9" xfId="16650" xr:uid="{00000000-0005-0000-0000-00001F410000}"/>
    <cellStyle name="Normal 2 3 5 2 2 3" xfId="1702" xr:uid="{00000000-0005-0000-0000-0000B6060000}"/>
    <cellStyle name="Normal 2 3 5 2 2 3 2" xfId="2541" xr:uid="{00000000-0005-0000-0000-0000FD090000}"/>
    <cellStyle name="Normal 2 3 5 2 2 3 2 2" xfId="4230" xr:uid="{00000000-0005-0000-0000-000097100000}"/>
    <cellStyle name="Normal 2 3 5 2 2 3 2 2 2" xfId="14303" xr:uid="{00000000-0005-0000-0000-0000F0370000}"/>
    <cellStyle name="Normal 2 3 5 2 2 3 2 2 2 3" xfId="29397" xr:uid="{00000000-0005-0000-0000-0000EA720000}"/>
    <cellStyle name="Normal 2 3 5 2 2 3 2 2 3" xfId="9283" xr:uid="{00000000-0005-0000-0000-000054240000}"/>
    <cellStyle name="Normal 2 3 5 2 2 3 2 2 3 3" xfId="24380" xr:uid="{00000000-0005-0000-0000-0000515F0000}"/>
    <cellStyle name="Normal 2 3 5 2 2 3 2 2 5" xfId="19367" xr:uid="{00000000-0005-0000-0000-0000BC4B0000}"/>
    <cellStyle name="Normal 2 3 5 2 2 3 2 3" xfId="5922" xr:uid="{00000000-0005-0000-0000-000033170000}"/>
    <cellStyle name="Normal 2 3 5 2 2 3 2 3 2" xfId="15974" xr:uid="{00000000-0005-0000-0000-0000773E0000}"/>
    <cellStyle name="Normal 2 3 5 2 2 3 2 3 2 3" xfId="31068" xr:uid="{00000000-0005-0000-0000-000071790000}"/>
    <cellStyle name="Normal 2 3 5 2 2 3 2 3 3" xfId="10954" xr:uid="{00000000-0005-0000-0000-0000DB2A0000}"/>
    <cellStyle name="Normal 2 3 5 2 2 3 2 3 3 3" xfId="26051" xr:uid="{00000000-0005-0000-0000-0000D8650000}"/>
    <cellStyle name="Normal 2 3 5 2 2 3 2 3 5" xfId="21038" xr:uid="{00000000-0005-0000-0000-000043520000}"/>
    <cellStyle name="Normal 2 3 5 2 2 3 2 4" xfId="12632" xr:uid="{00000000-0005-0000-0000-000069310000}"/>
    <cellStyle name="Normal 2 3 5 2 2 3 2 4 3" xfId="27726" xr:uid="{00000000-0005-0000-0000-0000636C0000}"/>
    <cellStyle name="Normal 2 3 5 2 2 3 2 5" xfId="7611" xr:uid="{00000000-0005-0000-0000-0000CC1D0000}"/>
    <cellStyle name="Normal 2 3 5 2 2 3 2 5 3" xfId="22709" xr:uid="{00000000-0005-0000-0000-0000CA580000}"/>
    <cellStyle name="Normal 2 3 5 2 2 3 2 7" xfId="17696" xr:uid="{00000000-0005-0000-0000-000035450000}"/>
    <cellStyle name="Normal 2 3 5 2 2 3 3" xfId="3393" xr:uid="{00000000-0005-0000-0000-0000520D0000}"/>
    <cellStyle name="Normal 2 3 5 2 2 3 3 2" xfId="13467" xr:uid="{00000000-0005-0000-0000-0000AC340000}"/>
    <cellStyle name="Normal 2 3 5 2 2 3 3 2 3" xfId="28561" xr:uid="{00000000-0005-0000-0000-0000A66F0000}"/>
    <cellStyle name="Normal 2 3 5 2 2 3 3 3" xfId="8447" xr:uid="{00000000-0005-0000-0000-000010210000}"/>
    <cellStyle name="Normal 2 3 5 2 2 3 3 3 3" xfId="23544" xr:uid="{00000000-0005-0000-0000-00000D5C0000}"/>
    <cellStyle name="Normal 2 3 5 2 2 3 3 5" xfId="18531" xr:uid="{00000000-0005-0000-0000-000078480000}"/>
    <cellStyle name="Normal 2 3 5 2 2 3 4" xfId="5086" xr:uid="{00000000-0005-0000-0000-0000EF130000}"/>
    <cellStyle name="Normal 2 3 5 2 2 3 4 2" xfId="15138" xr:uid="{00000000-0005-0000-0000-0000333B0000}"/>
    <cellStyle name="Normal 2 3 5 2 2 3 4 2 3" xfId="30232" xr:uid="{00000000-0005-0000-0000-00002D760000}"/>
    <cellStyle name="Normal 2 3 5 2 2 3 4 3" xfId="10118" xr:uid="{00000000-0005-0000-0000-000097270000}"/>
    <cellStyle name="Normal 2 3 5 2 2 3 4 3 3" xfId="25215" xr:uid="{00000000-0005-0000-0000-000094620000}"/>
    <cellStyle name="Normal 2 3 5 2 2 3 4 5" xfId="20202" xr:uid="{00000000-0005-0000-0000-0000FF4E0000}"/>
    <cellStyle name="Normal 2 3 5 2 2 3 5" xfId="11796" xr:uid="{00000000-0005-0000-0000-0000252E0000}"/>
    <cellStyle name="Normal 2 3 5 2 2 3 5 3" xfId="26890" xr:uid="{00000000-0005-0000-0000-00001F690000}"/>
    <cellStyle name="Normal 2 3 5 2 2 3 6" xfId="6775" xr:uid="{00000000-0005-0000-0000-0000881A0000}"/>
    <cellStyle name="Normal 2 3 5 2 2 3 6 3" xfId="21873" xr:uid="{00000000-0005-0000-0000-000086550000}"/>
    <cellStyle name="Normal 2 3 5 2 2 3 8" xfId="16860" xr:uid="{00000000-0005-0000-0000-0000F1410000}"/>
    <cellStyle name="Normal 2 3 5 2 2 4" xfId="2123" xr:uid="{00000000-0005-0000-0000-00005B080000}"/>
    <cellStyle name="Normal 2 3 5 2 2 4 2" xfId="3812" xr:uid="{00000000-0005-0000-0000-0000F50E0000}"/>
    <cellStyle name="Normal 2 3 5 2 2 4 2 2" xfId="13885" xr:uid="{00000000-0005-0000-0000-00004E360000}"/>
    <cellStyle name="Normal 2 3 5 2 2 4 2 2 3" xfId="28979" xr:uid="{00000000-0005-0000-0000-000048710000}"/>
    <cellStyle name="Normal 2 3 5 2 2 4 2 3" xfId="8865" xr:uid="{00000000-0005-0000-0000-0000B2220000}"/>
    <cellStyle name="Normal 2 3 5 2 2 4 2 3 3" xfId="23962" xr:uid="{00000000-0005-0000-0000-0000AF5D0000}"/>
    <cellStyle name="Normal 2 3 5 2 2 4 2 5" xfId="18949" xr:uid="{00000000-0005-0000-0000-00001A4A0000}"/>
    <cellStyle name="Normal 2 3 5 2 2 4 3" xfId="5504" xr:uid="{00000000-0005-0000-0000-000091150000}"/>
    <cellStyle name="Normal 2 3 5 2 2 4 3 2" xfId="15556" xr:uid="{00000000-0005-0000-0000-0000D53C0000}"/>
    <cellStyle name="Normal 2 3 5 2 2 4 3 2 3" xfId="30650" xr:uid="{00000000-0005-0000-0000-0000CF770000}"/>
    <cellStyle name="Normal 2 3 5 2 2 4 3 3" xfId="10536" xr:uid="{00000000-0005-0000-0000-000039290000}"/>
    <cellStyle name="Normal 2 3 5 2 2 4 3 3 3" xfId="25633" xr:uid="{00000000-0005-0000-0000-000036640000}"/>
    <cellStyle name="Normal 2 3 5 2 2 4 3 5" xfId="20620" xr:uid="{00000000-0005-0000-0000-0000A1500000}"/>
    <cellStyle name="Normal 2 3 5 2 2 4 4" xfId="12214" xr:uid="{00000000-0005-0000-0000-0000C72F0000}"/>
    <cellStyle name="Normal 2 3 5 2 2 4 4 3" xfId="27308" xr:uid="{00000000-0005-0000-0000-0000C16A0000}"/>
    <cellStyle name="Normal 2 3 5 2 2 4 5" xfId="7193" xr:uid="{00000000-0005-0000-0000-00002A1C0000}"/>
    <cellStyle name="Normal 2 3 5 2 2 4 5 3" xfId="22291" xr:uid="{00000000-0005-0000-0000-000028570000}"/>
    <cellStyle name="Normal 2 3 5 2 2 4 7" xfId="17278" xr:uid="{00000000-0005-0000-0000-000093430000}"/>
    <cellStyle name="Normal 2 3 5 2 2 5" xfId="2975" xr:uid="{00000000-0005-0000-0000-0000B00B0000}"/>
    <cellStyle name="Normal 2 3 5 2 2 5 2" xfId="13049" xr:uid="{00000000-0005-0000-0000-00000A330000}"/>
    <cellStyle name="Normal 2 3 5 2 2 5 2 3" xfId="28143" xr:uid="{00000000-0005-0000-0000-0000046E0000}"/>
    <cellStyle name="Normal 2 3 5 2 2 5 3" xfId="8029" xr:uid="{00000000-0005-0000-0000-00006E1F0000}"/>
    <cellStyle name="Normal 2 3 5 2 2 5 3 3" xfId="23126" xr:uid="{00000000-0005-0000-0000-00006B5A0000}"/>
    <cellStyle name="Normal 2 3 5 2 2 5 5" xfId="18113" xr:uid="{00000000-0005-0000-0000-0000D6460000}"/>
    <cellStyle name="Normal 2 3 5 2 2 6" xfId="4668" xr:uid="{00000000-0005-0000-0000-00004D120000}"/>
    <cellStyle name="Normal 2 3 5 2 2 6 2" xfId="14720" xr:uid="{00000000-0005-0000-0000-000091390000}"/>
    <cellStyle name="Normal 2 3 5 2 2 6 2 3" xfId="29814" xr:uid="{00000000-0005-0000-0000-00008B740000}"/>
    <cellStyle name="Normal 2 3 5 2 2 6 3" xfId="9700" xr:uid="{00000000-0005-0000-0000-0000F5250000}"/>
    <cellStyle name="Normal 2 3 5 2 2 6 3 3" xfId="24797" xr:uid="{00000000-0005-0000-0000-0000F2600000}"/>
    <cellStyle name="Normal 2 3 5 2 2 6 5" xfId="19784" xr:uid="{00000000-0005-0000-0000-00005D4D0000}"/>
    <cellStyle name="Normal 2 3 5 2 2 7" xfId="11378" xr:uid="{00000000-0005-0000-0000-0000832C0000}"/>
    <cellStyle name="Normal 2 3 5 2 2 7 3" xfId="26472" xr:uid="{00000000-0005-0000-0000-00007D670000}"/>
    <cellStyle name="Normal 2 3 5 2 2 8" xfId="6357" xr:uid="{00000000-0005-0000-0000-0000E6180000}"/>
    <cellStyle name="Normal 2 3 5 2 2 8 3" xfId="21455" xr:uid="{00000000-0005-0000-0000-0000E4530000}"/>
    <cellStyle name="Normal 2 3 5 2 3" xfId="1385" xr:uid="{00000000-0005-0000-0000-000079050000}"/>
    <cellStyle name="Normal 2 3 5 2 3 2" xfId="1806" xr:uid="{00000000-0005-0000-0000-00001E070000}"/>
    <cellStyle name="Normal 2 3 5 2 3 2 2" xfId="2645" xr:uid="{00000000-0005-0000-0000-0000650A0000}"/>
    <cellStyle name="Normal 2 3 5 2 3 2 2 2" xfId="4334" xr:uid="{00000000-0005-0000-0000-0000FF100000}"/>
    <cellStyle name="Normal 2 3 5 2 3 2 2 2 2" xfId="14407" xr:uid="{00000000-0005-0000-0000-000058380000}"/>
    <cellStyle name="Normal 2 3 5 2 3 2 2 2 2 3" xfId="29501" xr:uid="{00000000-0005-0000-0000-000052730000}"/>
    <cellStyle name="Normal 2 3 5 2 3 2 2 2 3" xfId="9387" xr:uid="{00000000-0005-0000-0000-0000BC240000}"/>
    <cellStyle name="Normal 2 3 5 2 3 2 2 2 3 3" xfId="24484" xr:uid="{00000000-0005-0000-0000-0000B95F0000}"/>
    <cellStyle name="Normal 2 3 5 2 3 2 2 2 5" xfId="19471" xr:uid="{00000000-0005-0000-0000-0000244C0000}"/>
    <cellStyle name="Normal 2 3 5 2 3 2 2 3" xfId="6026" xr:uid="{00000000-0005-0000-0000-00009B170000}"/>
    <cellStyle name="Normal 2 3 5 2 3 2 2 3 2" xfId="16078" xr:uid="{00000000-0005-0000-0000-0000DF3E0000}"/>
    <cellStyle name="Normal 2 3 5 2 3 2 2 3 2 3" xfId="31172" xr:uid="{00000000-0005-0000-0000-0000D9790000}"/>
    <cellStyle name="Normal 2 3 5 2 3 2 2 3 3" xfId="11058" xr:uid="{00000000-0005-0000-0000-0000432B0000}"/>
    <cellStyle name="Normal 2 3 5 2 3 2 2 3 3 3" xfId="26155" xr:uid="{00000000-0005-0000-0000-000040660000}"/>
    <cellStyle name="Normal 2 3 5 2 3 2 2 3 5" xfId="21142" xr:uid="{00000000-0005-0000-0000-0000AB520000}"/>
    <cellStyle name="Normal 2 3 5 2 3 2 2 4" xfId="12736" xr:uid="{00000000-0005-0000-0000-0000D1310000}"/>
    <cellStyle name="Normal 2 3 5 2 3 2 2 4 3" xfId="27830" xr:uid="{00000000-0005-0000-0000-0000CB6C0000}"/>
    <cellStyle name="Normal 2 3 5 2 3 2 2 5" xfId="7715" xr:uid="{00000000-0005-0000-0000-0000341E0000}"/>
    <cellStyle name="Normal 2 3 5 2 3 2 2 5 3" xfId="22813" xr:uid="{00000000-0005-0000-0000-000032590000}"/>
    <cellStyle name="Normal 2 3 5 2 3 2 2 7" xfId="17800" xr:uid="{00000000-0005-0000-0000-00009D450000}"/>
    <cellStyle name="Normal 2 3 5 2 3 2 3" xfId="3497" xr:uid="{00000000-0005-0000-0000-0000BA0D0000}"/>
    <cellStyle name="Normal 2 3 5 2 3 2 3 2" xfId="13571" xr:uid="{00000000-0005-0000-0000-000014350000}"/>
    <cellStyle name="Normal 2 3 5 2 3 2 3 2 3" xfId="28665" xr:uid="{00000000-0005-0000-0000-00000E700000}"/>
    <cellStyle name="Normal 2 3 5 2 3 2 3 3" xfId="8551" xr:uid="{00000000-0005-0000-0000-000078210000}"/>
    <cellStyle name="Normal 2 3 5 2 3 2 3 3 3" xfId="23648" xr:uid="{00000000-0005-0000-0000-0000755C0000}"/>
    <cellStyle name="Normal 2 3 5 2 3 2 3 5" xfId="18635" xr:uid="{00000000-0005-0000-0000-0000E0480000}"/>
    <cellStyle name="Normal 2 3 5 2 3 2 4" xfId="5190" xr:uid="{00000000-0005-0000-0000-000057140000}"/>
    <cellStyle name="Normal 2 3 5 2 3 2 4 2" xfId="15242" xr:uid="{00000000-0005-0000-0000-00009B3B0000}"/>
    <cellStyle name="Normal 2 3 5 2 3 2 4 2 3" xfId="30336" xr:uid="{00000000-0005-0000-0000-000095760000}"/>
    <cellStyle name="Normal 2 3 5 2 3 2 4 3" xfId="10222" xr:uid="{00000000-0005-0000-0000-0000FF270000}"/>
    <cellStyle name="Normal 2 3 5 2 3 2 4 3 3" xfId="25319" xr:uid="{00000000-0005-0000-0000-0000FC620000}"/>
    <cellStyle name="Normal 2 3 5 2 3 2 4 5" xfId="20306" xr:uid="{00000000-0005-0000-0000-0000674F0000}"/>
    <cellStyle name="Normal 2 3 5 2 3 2 5" xfId="11900" xr:uid="{00000000-0005-0000-0000-00008D2E0000}"/>
    <cellStyle name="Normal 2 3 5 2 3 2 5 3" xfId="26994" xr:uid="{00000000-0005-0000-0000-000087690000}"/>
    <cellStyle name="Normal 2 3 5 2 3 2 6" xfId="6879" xr:uid="{00000000-0005-0000-0000-0000F01A0000}"/>
    <cellStyle name="Normal 2 3 5 2 3 2 6 3" xfId="21977" xr:uid="{00000000-0005-0000-0000-0000EE550000}"/>
    <cellStyle name="Normal 2 3 5 2 3 2 8" xfId="16964" xr:uid="{00000000-0005-0000-0000-000059420000}"/>
    <cellStyle name="Normal 2 3 5 2 3 3" xfId="2227" xr:uid="{00000000-0005-0000-0000-0000C3080000}"/>
    <cellStyle name="Normal 2 3 5 2 3 3 2" xfId="3916" xr:uid="{00000000-0005-0000-0000-00005D0F0000}"/>
    <cellStyle name="Normal 2 3 5 2 3 3 2 2" xfId="13989" xr:uid="{00000000-0005-0000-0000-0000B6360000}"/>
    <cellStyle name="Normal 2 3 5 2 3 3 2 2 3" xfId="29083" xr:uid="{00000000-0005-0000-0000-0000B0710000}"/>
    <cellStyle name="Normal 2 3 5 2 3 3 2 3" xfId="8969" xr:uid="{00000000-0005-0000-0000-00001A230000}"/>
    <cellStyle name="Normal 2 3 5 2 3 3 2 3 3" xfId="24066" xr:uid="{00000000-0005-0000-0000-0000175E0000}"/>
    <cellStyle name="Normal 2 3 5 2 3 3 2 5" xfId="19053" xr:uid="{00000000-0005-0000-0000-0000824A0000}"/>
    <cellStyle name="Normal 2 3 5 2 3 3 3" xfId="5608" xr:uid="{00000000-0005-0000-0000-0000F9150000}"/>
    <cellStyle name="Normal 2 3 5 2 3 3 3 2" xfId="15660" xr:uid="{00000000-0005-0000-0000-00003D3D0000}"/>
    <cellStyle name="Normal 2 3 5 2 3 3 3 2 3" xfId="30754" xr:uid="{00000000-0005-0000-0000-000037780000}"/>
    <cellStyle name="Normal 2 3 5 2 3 3 3 3" xfId="10640" xr:uid="{00000000-0005-0000-0000-0000A1290000}"/>
    <cellStyle name="Normal 2 3 5 2 3 3 3 3 3" xfId="25737" xr:uid="{00000000-0005-0000-0000-00009E640000}"/>
    <cellStyle name="Normal 2 3 5 2 3 3 3 5" xfId="20724" xr:uid="{00000000-0005-0000-0000-000009510000}"/>
    <cellStyle name="Normal 2 3 5 2 3 3 4" xfId="12318" xr:uid="{00000000-0005-0000-0000-00002F300000}"/>
    <cellStyle name="Normal 2 3 5 2 3 3 4 3" xfId="27412" xr:uid="{00000000-0005-0000-0000-0000296B0000}"/>
    <cellStyle name="Normal 2 3 5 2 3 3 5" xfId="7297" xr:uid="{00000000-0005-0000-0000-0000921C0000}"/>
    <cellStyle name="Normal 2 3 5 2 3 3 5 3" xfId="22395" xr:uid="{00000000-0005-0000-0000-000090570000}"/>
    <cellStyle name="Normal 2 3 5 2 3 3 7" xfId="17382" xr:uid="{00000000-0005-0000-0000-0000FB430000}"/>
    <cellStyle name="Normal 2 3 5 2 3 4" xfId="3079" xr:uid="{00000000-0005-0000-0000-0000180C0000}"/>
    <cellStyle name="Normal 2 3 5 2 3 4 2" xfId="13153" xr:uid="{00000000-0005-0000-0000-000072330000}"/>
    <cellStyle name="Normal 2 3 5 2 3 4 2 3" xfId="28247" xr:uid="{00000000-0005-0000-0000-00006C6E0000}"/>
    <cellStyle name="Normal 2 3 5 2 3 4 3" xfId="8133" xr:uid="{00000000-0005-0000-0000-0000D61F0000}"/>
    <cellStyle name="Normal 2 3 5 2 3 4 3 3" xfId="23230" xr:uid="{00000000-0005-0000-0000-0000D35A0000}"/>
    <cellStyle name="Normal 2 3 5 2 3 4 5" xfId="18217" xr:uid="{00000000-0005-0000-0000-00003E470000}"/>
    <cellStyle name="Normal 2 3 5 2 3 5" xfId="4772" xr:uid="{00000000-0005-0000-0000-0000B5120000}"/>
    <cellStyle name="Normal 2 3 5 2 3 5 2" xfId="14824" xr:uid="{00000000-0005-0000-0000-0000F9390000}"/>
    <cellStyle name="Normal 2 3 5 2 3 5 2 3" xfId="29918" xr:uid="{00000000-0005-0000-0000-0000F3740000}"/>
    <cellStyle name="Normal 2 3 5 2 3 5 3" xfId="9804" xr:uid="{00000000-0005-0000-0000-00005D260000}"/>
    <cellStyle name="Normal 2 3 5 2 3 5 3 3" xfId="24901" xr:uid="{00000000-0005-0000-0000-00005A610000}"/>
    <cellStyle name="Normal 2 3 5 2 3 5 5" xfId="19888" xr:uid="{00000000-0005-0000-0000-0000C54D0000}"/>
    <cellStyle name="Normal 2 3 5 2 3 6" xfId="11482" xr:uid="{00000000-0005-0000-0000-0000EB2C0000}"/>
    <cellStyle name="Normal 2 3 5 2 3 6 3" xfId="26576" xr:uid="{00000000-0005-0000-0000-0000E5670000}"/>
    <cellStyle name="Normal 2 3 5 2 3 7" xfId="6461" xr:uid="{00000000-0005-0000-0000-00004E190000}"/>
    <cellStyle name="Normal 2 3 5 2 3 7 3" xfId="21559" xr:uid="{00000000-0005-0000-0000-00004C540000}"/>
    <cellStyle name="Normal 2 3 5 2 3 9" xfId="16546" xr:uid="{00000000-0005-0000-0000-0000B7400000}"/>
    <cellStyle name="Normal 2 3 5 2 4" xfId="1598" xr:uid="{00000000-0005-0000-0000-00004E060000}"/>
    <cellStyle name="Normal 2 3 5 2 4 2" xfId="2437" xr:uid="{00000000-0005-0000-0000-000095090000}"/>
    <cellStyle name="Normal 2 3 5 2 4 2 2" xfId="4126" xr:uid="{00000000-0005-0000-0000-00002F100000}"/>
    <cellStyle name="Normal 2 3 5 2 4 2 2 2" xfId="14199" xr:uid="{00000000-0005-0000-0000-000088370000}"/>
    <cellStyle name="Normal 2 3 5 2 4 2 2 2 3" xfId="29293" xr:uid="{00000000-0005-0000-0000-000082720000}"/>
    <cellStyle name="Normal 2 3 5 2 4 2 2 3" xfId="9179" xr:uid="{00000000-0005-0000-0000-0000EC230000}"/>
    <cellStyle name="Normal 2 3 5 2 4 2 2 3 3" xfId="24276" xr:uid="{00000000-0005-0000-0000-0000E95E0000}"/>
    <cellStyle name="Normal 2 3 5 2 4 2 2 5" xfId="19263" xr:uid="{00000000-0005-0000-0000-0000544B0000}"/>
    <cellStyle name="Normal 2 3 5 2 4 2 3" xfId="5818" xr:uid="{00000000-0005-0000-0000-0000CB160000}"/>
    <cellStyle name="Normal 2 3 5 2 4 2 3 2" xfId="15870" xr:uid="{00000000-0005-0000-0000-00000F3E0000}"/>
    <cellStyle name="Normal 2 3 5 2 4 2 3 2 3" xfId="30964" xr:uid="{00000000-0005-0000-0000-000009790000}"/>
    <cellStyle name="Normal 2 3 5 2 4 2 3 3" xfId="10850" xr:uid="{00000000-0005-0000-0000-0000732A0000}"/>
    <cellStyle name="Normal 2 3 5 2 4 2 3 3 3" xfId="25947" xr:uid="{00000000-0005-0000-0000-000070650000}"/>
    <cellStyle name="Normal 2 3 5 2 4 2 3 5" xfId="20934" xr:uid="{00000000-0005-0000-0000-0000DB510000}"/>
    <cellStyle name="Normal 2 3 5 2 4 2 4" xfId="12528" xr:uid="{00000000-0005-0000-0000-000001310000}"/>
    <cellStyle name="Normal 2 3 5 2 4 2 4 3" xfId="27622" xr:uid="{00000000-0005-0000-0000-0000FB6B0000}"/>
    <cellStyle name="Normal 2 3 5 2 4 2 5" xfId="7507" xr:uid="{00000000-0005-0000-0000-0000641D0000}"/>
    <cellStyle name="Normal 2 3 5 2 4 2 5 3" xfId="22605" xr:uid="{00000000-0005-0000-0000-000062580000}"/>
    <cellStyle name="Normal 2 3 5 2 4 2 7" xfId="17592" xr:uid="{00000000-0005-0000-0000-0000CD440000}"/>
    <cellStyle name="Normal 2 3 5 2 4 3" xfId="3289" xr:uid="{00000000-0005-0000-0000-0000EA0C0000}"/>
    <cellStyle name="Normal 2 3 5 2 4 3 2" xfId="13363" xr:uid="{00000000-0005-0000-0000-000044340000}"/>
    <cellStyle name="Normal 2 3 5 2 4 3 2 3" xfId="28457" xr:uid="{00000000-0005-0000-0000-00003E6F0000}"/>
    <cellStyle name="Normal 2 3 5 2 4 3 3" xfId="8343" xr:uid="{00000000-0005-0000-0000-0000A8200000}"/>
    <cellStyle name="Normal 2 3 5 2 4 3 3 3" xfId="23440" xr:uid="{00000000-0005-0000-0000-0000A55B0000}"/>
    <cellStyle name="Normal 2 3 5 2 4 3 5" xfId="18427" xr:uid="{00000000-0005-0000-0000-000010480000}"/>
    <cellStyle name="Normal 2 3 5 2 4 4" xfId="4982" xr:uid="{00000000-0005-0000-0000-000087130000}"/>
    <cellStyle name="Normal 2 3 5 2 4 4 2" xfId="15034" xr:uid="{00000000-0005-0000-0000-0000CB3A0000}"/>
    <cellStyle name="Normal 2 3 5 2 4 4 2 3" xfId="30128" xr:uid="{00000000-0005-0000-0000-0000C5750000}"/>
    <cellStyle name="Normal 2 3 5 2 4 4 3" xfId="10014" xr:uid="{00000000-0005-0000-0000-00002F270000}"/>
    <cellStyle name="Normal 2 3 5 2 4 4 3 3" xfId="25111" xr:uid="{00000000-0005-0000-0000-00002C620000}"/>
    <cellStyle name="Normal 2 3 5 2 4 4 5" xfId="20098" xr:uid="{00000000-0005-0000-0000-0000974E0000}"/>
    <cellStyle name="Normal 2 3 5 2 4 5" xfId="11692" xr:uid="{00000000-0005-0000-0000-0000BD2D0000}"/>
    <cellStyle name="Normal 2 3 5 2 4 5 3" xfId="26786" xr:uid="{00000000-0005-0000-0000-0000B7680000}"/>
    <cellStyle name="Normal 2 3 5 2 4 6" xfId="6671" xr:uid="{00000000-0005-0000-0000-0000201A0000}"/>
    <cellStyle name="Normal 2 3 5 2 4 6 3" xfId="21769" xr:uid="{00000000-0005-0000-0000-00001E550000}"/>
    <cellStyle name="Normal 2 3 5 2 4 8" xfId="16756" xr:uid="{00000000-0005-0000-0000-000089410000}"/>
    <cellStyle name="Normal 2 3 5 2 5" xfId="2019" xr:uid="{00000000-0005-0000-0000-0000F3070000}"/>
    <cellStyle name="Normal 2 3 5 2 5 2" xfId="3708" xr:uid="{00000000-0005-0000-0000-00008D0E0000}"/>
    <cellStyle name="Normal 2 3 5 2 5 2 2" xfId="13781" xr:uid="{00000000-0005-0000-0000-0000E6350000}"/>
    <cellStyle name="Normal 2 3 5 2 5 2 2 3" xfId="28875" xr:uid="{00000000-0005-0000-0000-0000E0700000}"/>
    <cellStyle name="Normal 2 3 5 2 5 2 3" xfId="8761" xr:uid="{00000000-0005-0000-0000-00004A220000}"/>
    <cellStyle name="Normal 2 3 5 2 5 2 3 3" xfId="23858" xr:uid="{00000000-0005-0000-0000-0000475D0000}"/>
    <cellStyle name="Normal 2 3 5 2 5 2 5" xfId="18845" xr:uid="{00000000-0005-0000-0000-0000B2490000}"/>
    <cellStyle name="Normal 2 3 5 2 5 3" xfId="5400" xr:uid="{00000000-0005-0000-0000-000029150000}"/>
    <cellStyle name="Normal 2 3 5 2 5 3 2" xfId="15452" xr:uid="{00000000-0005-0000-0000-00006D3C0000}"/>
    <cellStyle name="Normal 2 3 5 2 5 3 2 3" xfId="30546" xr:uid="{00000000-0005-0000-0000-000067770000}"/>
    <cellStyle name="Normal 2 3 5 2 5 3 3" xfId="10432" xr:uid="{00000000-0005-0000-0000-0000D1280000}"/>
    <cellStyle name="Normal 2 3 5 2 5 3 3 3" xfId="25529" xr:uid="{00000000-0005-0000-0000-0000CE630000}"/>
    <cellStyle name="Normal 2 3 5 2 5 3 5" xfId="20516" xr:uid="{00000000-0005-0000-0000-000039500000}"/>
    <cellStyle name="Normal 2 3 5 2 5 4" xfId="12110" xr:uid="{00000000-0005-0000-0000-00005F2F0000}"/>
    <cellStyle name="Normal 2 3 5 2 5 4 3" xfId="27204" xr:uid="{00000000-0005-0000-0000-0000596A0000}"/>
    <cellStyle name="Normal 2 3 5 2 5 5" xfId="7089" xr:uid="{00000000-0005-0000-0000-0000C21B0000}"/>
    <cellStyle name="Normal 2 3 5 2 5 5 3" xfId="22187" xr:uid="{00000000-0005-0000-0000-0000C0560000}"/>
    <cellStyle name="Normal 2 3 5 2 5 7" xfId="17174" xr:uid="{00000000-0005-0000-0000-00002B430000}"/>
    <cellStyle name="Normal 2 3 5 2 6" xfId="2871" xr:uid="{00000000-0005-0000-0000-0000480B0000}"/>
    <cellStyle name="Normal 2 3 5 2 6 2" xfId="12945" xr:uid="{00000000-0005-0000-0000-0000A2320000}"/>
    <cellStyle name="Normal 2 3 5 2 6 2 3" xfId="28039" xr:uid="{00000000-0005-0000-0000-00009C6D0000}"/>
    <cellStyle name="Normal 2 3 5 2 6 3" xfId="7925" xr:uid="{00000000-0005-0000-0000-0000061F0000}"/>
    <cellStyle name="Normal 2 3 5 2 6 3 3" xfId="23022" xr:uid="{00000000-0005-0000-0000-0000035A0000}"/>
    <cellStyle name="Normal 2 3 5 2 6 5" xfId="18009" xr:uid="{00000000-0005-0000-0000-00006E460000}"/>
    <cellStyle name="Normal 2 3 5 2 7" xfId="4564" xr:uid="{00000000-0005-0000-0000-0000E5110000}"/>
    <cellStyle name="Normal 2 3 5 2 7 2" xfId="14616" xr:uid="{00000000-0005-0000-0000-000029390000}"/>
    <cellStyle name="Normal 2 3 5 2 7 2 3" xfId="29710" xr:uid="{00000000-0005-0000-0000-000023740000}"/>
    <cellStyle name="Normal 2 3 5 2 7 3" xfId="9596" xr:uid="{00000000-0005-0000-0000-00008D250000}"/>
    <cellStyle name="Normal 2 3 5 2 7 3 3" xfId="24693" xr:uid="{00000000-0005-0000-0000-00008A600000}"/>
    <cellStyle name="Normal 2 3 5 2 7 5" xfId="19680" xr:uid="{00000000-0005-0000-0000-0000F54C0000}"/>
    <cellStyle name="Normal 2 3 5 2 8" xfId="11274" xr:uid="{00000000-0005-0000-0000-00001B2C0000}"/>
    <cellStyle name="Normal 2 3 5 2 8 3" xfId="26368" xr:uid="{00000000-0005-0000-0000-000015670000}"/>
    <cellStyle name="Normal 2 3 5 2 9" xfId="6253" xr:uid="{00000000-0005-0000-0000-00007E180000}"/>
    <cellStyle name="Normal 2 3 5 2 9 3" xfId="21351" xr:uid="{00000000-0005-0000-0000-00007C530000}"/>
    <cellStyle name="Normal 2 3 5 3" xfId="1218" xr:uid="{00000000-0005-0000-0000-0000D2040000}"/>
    <cellStyle name="Normal 2 3 5 3 10" xfId="16390" xr:uid="{00000000-0005-0000-0000-00001B400000}"/>
    <cellStyle name="Normal 2 3 5 3 2" xfId="1437" xr:uid="{00000000-0005-0000-0000-0000AD050000}"/>
    <cellStyle name="Normal 2 3 5 3 2 2" xfId="1858" xr:uid="{00000000-0005-0000-0000-000052070000}"/>
    <cellStyle name="Normal 2 3 5 3 2 2 2" xfId="2697" xr:uid="{00000000-0005-0000-0000-0000990A0000}"/>
    <cellStyle name="Normal 2 3 5 3 2 2 2 2" xfId="4386" xr:uid="{00000000-0005-0000-0000-000033110000}"/>
    <cellStyle name="Normal 2 3 5 3 2 2 2 2 2" xfId="14459" xr:uid="{00000000-0005-0000-0000-00008C380000}"/>
    <cellStyle name="Normal 2 3 5 3 2 2 2 2 2 3" xfId="29553" xr:uid="{00000000-0005-0000-0000-000086730000}"/>
    <cellStyle name="Normal 2 3 5 3 2 2 2 2 3" xfId="9439" xr:uid="{00000000-0005-0000-0000-0000F0240000}"/>
    <cellStyle name="Normal 2 3 5 3 2 2 2 2 3 3" xfId="24536" xr:uid="{00000000-0005-0000-0000-0000ED5F0000}"/>
    <cellStyle name="Normal 2 3 5 3 2 2 2 2 5" xfId="19523" xr:uid="{00000000-0005-0000-0000-0000584C0000}"/>
    <cellStyle name="Normal 2 3 5 3 2 2 2 3" xfId="6078" xr:uid="{00000000-0005-0000-0000-0000CF170000}"/>
    <cellStyle name="Normal 2 3 5 3 2 2 2 3 2" xfId="16130" xr:uid="{00000000-0005-0000-0000-0000133F0000}"/>
    <cellStyle name="Normal 2 3 5 3 2 2 2 3 2 3" xfId="31224" xr:uid="{00000000-0005-0000-0000-00000D7A0000}"/>
    <cellStyle name="Normal 2 3 5 3 2 2 2 3 3" xfId="11110" xr:uid="{00000000-0005-0000-0000-0000772B0000}"/>
    <cellStyle name="Normal 2 3 5 3 2 2 2 3 3 3" xfId="26207" xr:uid="{00000000-0005-0000-0000-000074660000}"/>
    <cellStyle name="Normal 2 3 5 3 2 2 2 3 5" xfId="21194" xr:uid="{00000000-0005-0000-0000-0000DF520000}"/>
    <cellStyle name="Normal 2 3 5 3 2 2 2 4" xfId="12788" xr:uid="{00000000-0005-0000-0000-000005320000}"/>
    <cellStyle name="Normal 2 3 5 3 2 2 2 4 3" xfId="27882" xr:uid="{00000000-0005-0000-0000-0000FF6C0000}"/>
    <cellStyle name="Normal 2 3 5 3 2 2 2 5" xfId="7767" xr:uid="{00000000-0005-0000-0000-0000681E0000}"/>
    <cellStyle name="Normal 2 3 5 3 2 2 2 5 3" xfId="22865" xr:uid="{00000000-0005-0000-0000-000066590000}"/>
    <cellStyle name="Normal 2 3 5 3 2 2 2 7" xfId="17852" xr:uid="{00000000-0005-0000-0000-0000D1450000}"/>
    <cellStyle name="Normal 2 3 5 3 2 2 3" xfId="3549" xr:uid="{00000000-0005-0000-0000-0000EE0D0000}"/>
    <cellStyle name="Normal 2 3 5 3 2 2 3 2" xfId="13623" xr:uid="{00000000-0005-0000-0000-000048350000}"/>
    <cellStyle name="Normal 2 3 5 3 2 2 3 2 3" xfId="28717" xr:uid="{00000000-0005-0000-0000-000042700000}"/>
    <cellStyle name="Normal 2 3 5 3 2 2 3 3" xfId="8603" xr:uid="{00000000-0005-0000-0000-0000AC210000}"/>
    <cellStyle name="Normal 2 3 5 3 2 2 3 3 3" xfId="23700" xr:uid="{00000000-0005-0000-0000-0000A95C0000}"/>
    <cellStyle name="Normal 2 3 5 3 2 2 3 5" xfId="18687" xr:uid="{00000000-0005-0000-0000-000014490000}"/>
    <cellStyle name="Normal 2 3 5 3 2 2 4" xfId="5242" xr:uid="{00000000-0005-0000-0000-00008B140000}"/>
    <cellStyle name="Normal 2 3 5 3 2 2 4 2" xfId="15294" xr:uid="{00000000-0005-0000-0000-0000CF3B0000}"/>
    <cellStyle name="Normal 2 3 5 3 2 2 4 2 3" xfId="30388" xr:uid="{00000000-0005-0000-0000-0000C9760000}"/>
    <cellStyle name="Normal 2 3 5 3 2 2 4 3" xfId="10274" xr:uid="{00000000-0005-0000-0000-000033280000}"/>
    <cellStyle name="Normal 2 3 5 3 2 2 4 3 3" xfId="25371" xr:uid="{00000000-0005-0000-0000-000030630000}"/>
    <cellStyle name="Normal 2 3 5 3 2 2 4 5" xfId="20358" xr:uid="{00000000-0005-0000-0000-00009B4F0000}"/>
    <cellStyle name="Normal 2 3 5 3 2 2 5" xfId="11952" xr:uid="{00000000-0005-0000-0000-0000C12E0000}"/>
    <cellStyle name="Normal 2 3 5 3 2 2 5 3" xfId="27046" xr:uid="{00000000-0005-0000-0000-0000BB690000}"/>
    <cellStyle name="Normal 2 3 5 3 2 2 6" xfId="6931" xr:uid="{00000000-0005-0000-0000-0000241B0000}"/>
    <cellStyle name="Normal 2 3 5 3 2 2 6 3" xfId="22029" xr:uid="{00000000-0005-0000-0000-000022560000}"/>
    <cellStyle name="Normal 2 3 5 3 2 2 8" xfId="17016" xr:uid="{00000000-0005-0000-0000-00008D420000}"/>
    <cellStyle name="Normal 2 3 5 3 2 3" xfId="2279" xr:uid="{00000000-0005-0000-0000-0000F7080000}"/>
    <cellStyle name="Normal 2 3 5 3 2 3 2" xfId="3968" xr:uid="{00000000-0005-0000-0000-0000910F0000}"/>
    <cellStyle name="Normal 2 3 5 3 2 3 2 2" xfId="14041" xr:uid="{00000000-0005-0000-0000-0000EA360000}"/>
    <cellStyle name="Normal 2 3 5 3 2 3 2 2 3" xfId="29135" xr:uid="{00000000-0005-0000-0000-0000E4710000}"/>
    <cellStyle name="Normal 2 3 5 3 2 3 2 3" xfId="9021" xr:uid="{00000000-0005-0000-0000-00004E230000}"/>
    <cellStyle name="Normal 2 3 5 3 2 3 2 3 3" xfId="24118" xr:uid="{00000000-0005-0000-0000-00004B5E0000}"/>
    <cellStyle name="Normal 2 3 5 3 2 3 2 5" xfId="19105" xr:uid="{00000000-0005-0000-0000-0000B64A0000}"/>
    <cellStyle name="Normal 2 3 5 3 2 3 3" xfId="5660" xr:uid="{00000000-0005-0000-0000-00002D160000}"/>
    <cellStyle name="Normal 2 3 5 3 2 3 3 2" xfId="15712" xr:uid="{00000000-0005-0000-0000-0000713D0000}"/>
    <cellStyle name="Normal 2 3 5 3 2 3 3 2 3" xfId="30806" xr:uid="{00000000-0005-0000-0000-00006B780000}"/>
    <cellStyle name="Normal 2 3 5 3 2 3 3 3" xfId="10692" xr:uid="{00000000-0005-0000-0000-0000D5290000}"/>
    <cellStyle name="Normal 2 3 5 3 2 3 3 3 3" xfId="25789" xr:uid="{00000000-0005-0000-0000-0000D2640000}"/>
    <cellStyle name="Normal 2 3 5 3 2 3 3 5" xfId="20776" xr:uid="{00000000-0005-0000-0000-00003D510000}"/>
    <cellStyle name="Normal 2 3 5 3 2 3 4" xfId="12370" xr:uid="{00000000-0005-0000-0000-000063300000}"/>
    <cellStyle name="Normal 2 3 5 3 2 3 4 3" xfId="27464" xr:uid="{00000000-0005-0000-0000-00005D6B0000}"/>
    <cellStyle name="Normal 2 3 5 3 2 3 5" xfId="7349" xr:uid="{00000000-0005-0000-0000-0000C61C0000}"/>
    <cellStyle name="Normal 2 3 5 3 2 3 5 3" xfId="22447" xr:uid="{00000000-0005-0000-0000-0000C4570000}"/>
    <cellStyle name="Normal 2 3 5 3 2 3 7" xfId="17434" xr:uid="{00000000-0005-0000-0000-00002F440000}"/>
    <cellStyle name="Normal 2 3 5 3 2 4" xfId="3131" xr:uid="{00000000-0005-0000-0000-00004C0C0000}"/>
    <cellStyle name="Normal 2 3 5 3 2 4 2" xfId="13205" xr:uid="{00000000-0005-0000-0000-0000A6330000}"/>
    <cellStyle name="Normal 2 3 5 3 2 4 2 3" xfId="28299" xr:uid="{00000000-0005-0000-0000-0000A06E0000}"/>
    <cellStyle name="Normal 2 3 5 3 2 4 3" xfId="8185" xr:uid="{00000000-0005-0000-0000-00000A200000}"/>
    <cellStyle name="Normal 2 3 5 3 2 4 3 3" xfId="23282" xr:uid="{00000000-0005-0000-0000-0000075B0000}"/>
    <cellStyle name="Normal 2 3 5 3 2 4 5" xfId="18269" xr:uid="{00000000-0005-0000-0000-000072470000}"/>
    <cellStyle name="Normal 2 3 5 3 2 5" xfId="4824" xr:uid="{00000000-0005-0000-0000-0000E9120000}"/>
    <cellStyle name="Normal 2 3 5 3 2 5 2" xfId="14876" xr:uid="{00000000-0005-0000-0000-00002D3A0000}"/>
    <cellStyle name="Normal 2 3 5 3 2 5 2 3" xfId="29970" xr:uid="{00000000-0005-0000-0000-000027750000}"/>
    <cellStyle name="Normal 2 3 5 3 2 5 3" xfId="9856" xr:uid="{00000000-0005-0000-0000-000091260000}"/>
    <cellStyle name="Normal 2 3 5 3 2 5 3 3" xfId="24953" xr:uid="{00000000-0005-0000-0000-00008E610000}"/>
    <cellStyle name="Normal 2 3 5 3 2 5 5" xfId="19940" xr:uid="{00000000-0005-0000-0000-0000F94D0000}"/>
    <cellStyle name="Normal 2 3 5 3 2 6" xfId="11534" xr:uid="{00000000-0005-0000-0000-00001F2D0000}"/>
    <cellStyle name="Normal 2 3 5 3 2 6 3" xfId="26628" xr:uid="{00000000-0005-0000-0000-000019680000}"/>
    <cellStyle name="Normal 2 3 5 3 2 7" xfId="6513" xr:uid="{00000000-0005-0000-0000-000082190000}"/>
    <cellStyle name="Normal 2 3 5 3 2 7 3" xfId="21611" xr:uid="{00000000-0005-0000-0000-000080540000}"/>
    <cellStyle name="Normal 2 3 5 3 2 9" xfId="16598" xr:uid="{00000000-0005-0000-0000-0000EB400000}"/>
    <cellStyle name="Normal 2 3 5 3 3" xfId="1650" xr:uid="{00000000-0005-0000-0000-000082060000}"/>
    <cellStyle name="Normal 2 3 5 3 3 2" xfId="2489" xr:uid="{00000000-0005-0000-0000-0000C9090000}"/>
    <cellStyle name="Normal 2 3 5 3 3 2 2" xfId="4178" xr:uid="{00000000-0005-0000-0000-000063100000}"/>
    <cellStyle name="Normal 2 3 5 3 3 2 2 2" xfId="14251" xr:uid="{00000000-0005-0000-0000-0000BC370000}"/>
    <cellStyle name="Normal 2 3 5 3 3 2 2 2 3" xfId="29345" xr:uid="{00000000-0005-0000-0000-0000B6720000}"/>
    <cellStyle name="Normal 2 3 5 3 3 2 2 3" xfId="9231" xr:uid="{00000000-0005-0000-0000-000020240000}"/>
    <cellStyle name="Normal 2 3 5 3 3 2 2 3 3" xfId="24328" xr:uid="{00000000-0005-0000-0000-00001D5F0000}"/>
    <cellStyle name="Normal 2 3 5 3 3 2 2 5" xfId="19315" xr:uid="{00000000-0005-0000-0000-0000884B0000}"/>
    <cellStyle name="Normal 2 3 5 3 3 2 3" xfId="5870" xr:uid="{00000000-0005-0000-0000-0000FF160000}"/>
    <cellStyle name="Normal 2 3 5 3 3 2 3 2" xfId="15922" xr:uid="{00000000-0005-0000-0000-0000433E0000}"/>
    <cellStyle name="Normal 2 3 5 3 3 2 3 2 3" xfId="31016" xr:uid="{00000000-0005-0000-0000-00003D790000}"/>
    <cellStyle name="Normal 2 3 5 3 3 2 3 3" xfId="10902" xr:uid="{00000000-0005-0000-0000-0000A72A0000}"/>
    <cellStyle name="Normal 2 3 5 3 3 2 3 3 3" xfId="25999" xr:uid="{00000000-0005-0000-0000-0000A4650000}"/>
    <cellStyle name="Normal 2 3 5 3 3 2 3 5" xfId="20986" xr:uid="{00000000-0005-0000-0000-00000F520000}"/>
    <cellStyle name="Normal 2 3 5 3 3 2 4" xfId="12580" xr:uid="{00000000-0005-0000-0000-000035310000}"/>
    <cellStyle name="Normal 2 3 5 3 3 2 4 3" xfId="27674" xr:uid="{00000000-0005-0000-0000-00002F6C0000}"/>
    <cellStyle name="Normal 2 3 5 3 3 2 5" xfId="7559" xr:uid="{00000000-0005-0000-0000-0000981D0000}"/>
    <cellStyle name="Normal 2 3 5 3 3 2 5 3" xfId="22657" xr:uid="{00000000-0005-0000-0000-000096580000}"/>
    <cellStyle name="Normal 2 3 5 3 3 2 7" xfId="17644" xr:uid="{00000000-0005-0000-0000-000001450000}"/>
    <cellStyle name="Normal 2 3 5 3 3 3" xfId="3341" xr:uid="{00000000-0005-0000-0000-00001E0D0000}"/>
    <cellStyle name="Normal 2 3 5 3 3 3 2" xfId="13415" xr:uid="{00000000-0005-0000-0000-000078340000}"/>
    <cellStyle name="Normal 2 3 5 3 3 3 2 3" xfId="28509" xr:uid="{00000000-0005-0000-0000-0000726F0000}"/>
    <cellStyle name="Normal 2 3 5 3 3 3 3" xfId="8395" xr:uid="{00000000-0005-0000-0000-0000DC200000}"/>
    <cellStyle name="Normal 2 3 5 3 3 3 3 3" xfId="23492" xr:uid="{00000000-0005-0000-0000-0000D95B0000}"/>
    <cellStyle name="Normal 2 3 5 3 3 3 5" xfId="18479" xr:uid="{00000000-0005-0000-0000-000044480000}"/>
    <cellStyle name="Normal 2 3 5 3 3 4" xfId="5034" xr:uid="{00000000-0005-0000-0000-0000BB130000}"/>
    <cellStyle name="Normal 2 3 5 3 3 4 2" xfId="15086" xr:uid="{00000000-0005-0000-0000-0000FF3A0000}"/>
    <cellStyle name="Normal 2 3 5 3 3 4 2 3" xfId="30180" xr:uid="{00000000-0005-0000-0000-0000F9750000}"/>
    <cellStyle name="Normal 2 3 5 3 3 4 3" xfId="10066" xr:uid="{00000000-0005-0000-0000-000063270000}"/>
    <cellStyle name="Normal 2 3 5 3 3 4 3 3" xfId="25163" xr:uid="{00000000-0005-0000-0000-000060620000}"/>
    <cellStyle name="Normal 2 3 5 3 3 4 5" xfId="20150" xr:uid="{00000000-0005-0000-0000-0000CB4E0000}"/>
    <cellStyle name="Normal 2 3 5 3 3 5" xfId="11744" xr:uid="{00000000-0005-0000-0000-0000F12D0000}"/>
    <cellStyle name="Normal 2 3 5 3 3 5 3" xfId="26838" xr:uid="{00000000-0005-0000-0000-0000EB680000}"/>
    <cellStyle name="Normal 2 3 5 3 3 6" xfId="6723" xr:uid="{00000000-0005-0000-0000-0000541A0000}"/>
    <cellStyle name="Normal 2 3 5 3 3 6 3" xfId="21821" xr:uid="{00000000-0005-0000-0000-000052550000}"/>
    <cellStyle name="Normal 2 3 5 3 3 8" xfId="16808" xr:uid="{00000000-0005-0000-0000-0000BD410000}"/>
    <cellStyle name="Normal 2 3 5 3 4" xfId="2071" xr:uid="{00000000-0005-0000-0000-000027080000}"/>
    <cellStyle name="Normal 2 3 5 3 4 2" xfId="3760" xr:uid="{00000000-0005-0000-0000-0000C10E0000}"/>
    <cellStyle name="Normal 2 3 5 3 4 2 2" xfId="13833" xr:uid="{00000000-0005-0000-0000-00001A360000}"/>
    <cellStyle name="Normal 2 3 5 3 4 2 2 3" xfId="28927" xr:uid="{00000000-0005-0000-0000-000014710000}"/>
    <cellStyle name="Normal 2 3 5 3 4 2 3" xfId="8813" xr:uid="{00000000-0005-0000-0000-00007E220000}"/>
    <cellStyle name="Normal 2 3 5 3 4 2 3 3" xfId="23910" xr:uid="{00000000-0005-0000-0000-00007B5D0000}"/>
    <cellStyle name="Normal 2 3 5 3 4 2 5" xfId="18897" xr:uid="{00000000-0005-0000-0000-0000E6490000}"/>
    <cellStyle name="Normal 2 3 5 3 4 3" xfId="5452" xr:uid="{00000000-0005-0000-0000-00005D150000}"/>
    <cellStyle name="Normal 2 3 5 3 4 3 2" xfId="15504" xr:uid="{00000000-0005-0000-0000-0000A13C0000}"/>
    <cellStyle name="Normal 2 3 5 3 4 3 2 3" xfId="30598" xr:uid="{00000000-0005-0000-0000-00009B770000}"/>
    <cellStyle name="Normal 2 3 5 3 4 3 3" xfId="10484" xr:uid="{00000000-0005-0000-0000-000005290000}"/>
    <cellStyle name="Normal 2 3 5 3 4 3 3 3" xfId="25581" xr:uid="{00000000-0005-0000-0000-000002640000}"/>
    <cellStyle name="Normal 2 3 5 3 4 3 5" xfId="20568" xr:uid="{00000000-0005-0000-0000-00006D500000}"/>
    <cellStyle name="Normal 2 3 5 3 4 4" xfId="12162" xr:uid="{00000000-0005-0000-0000-0000932F0000}"/>
    <cellStyle name="Normal 2 3 5 3 4 4 3" xfId="27256" xr:uid="{00000000-0005-0000-0000-00008D6A0000}"/>
    <cellStyle name="Normal 2 3 5 3 4 5" xfId="7141" xr:uid="{00000000-0005-0000-0000-0000F61B0000}"/>
    <cellStyle name="Normal 2 3 5 3 4 5 3" xfId="22239" xr:uid="{00000000-0005-0000-0000-0000F4560000}"/>
    <cellStyle name="Normal 2 3 5 3 4 7" xfId="17226" xr:uid="{00000000-0005-0000-0000-00005F430000}"/>
    <cellStyle name="Normal 2 3 5 3 5" xfId="2923" xr:uid="{00000000-0005-0000-0000-00007C0B0000}"/>
    <cellStyle name="Normal 2 3 5 3 5 2" xfId="12997" xr:uid="{00000000-0005-0000-0000-0000D6320000}"/>
    <cellStyle name="Normal 2 3 5 3 5 2 3" xfId="28091" xr:uid="{00000000-0005-0000-0000-0000D06D0000}"/>
    <cellStyle name="Normal 2 3 5 3 5 3" xfId="7977" xr:uid="{00000000-0005-0000-0000-00003A1F0000}"/>
    <cellStyle name="Normal 2 3 5 3 5 3 3" xfId="23074" xr:uid="{00000000-0005-0000-0000-0000375A0000}"/>
    <cellStyle name="Normal 2 3 5 3 5 5" xfId="18061" xr:uid="{00000000-0005-0000-0000-0000A2460000}"/>
    <cellStyle name="Normal 2 3 5 3 6" xfId="4616" xr:uid="{00000000-0005-0000-0000-000019120000}"/>
    <cellStyle name="Normal 2 3 5 3 6 2" xfId="14668" xr:uid="{00000000-0005-0000-0000-00005D390000}"/>
    <cellStyle name="Normal 2 3 5 3 6 2 3" xfId="29762" xr:uid="{00000000-0005-0000-0000-000057740000}"/>
    <cellStyle name="Normal 2 3 5 3 6 3" xfId="9648" xr:uid="{00000000-0005-0000-0000-0000C1250000}"/>
    <cellStyle name="Normal 2 3 5 3 6 3 3" xfId="24745" xr:uid="{00000000-0005-0000-0000-0000BE600000}"/>
    <cellStyle name="Normal 2 3 5 3 6 5" xfId="19732" xr:uid="{00000000-0005-0000-0000-0000294D0000}"/>
    <cellStyle name="Normal 2 3 5 3 7" xfId="11326" xr:uid="{00000000-0005-0000-0000-00004F2C0000}"/>
    <cellStyle name="Normal 2 3 5 3 7 3" xfId="26420" xr:uid="{00000000-0005-0000-0000-000049670000}"/>
    <cellStyle name="Normal 2 3 5 3 8" xfId="6305" xr:uid="{00000000-0005-0000-0000-0000B2180000}"/>
    <cellStyle name="Normal 2 3 5 3 8 3" xfId="21403" xr:uid="{00000000-0005-0000-0000-0000B0530000}"/>
    <cellStyle name="Normal 2 3 5 4" xfId="1331" xr:uid="{00000000-0005-0000-0000-000043050000}"/>
    <cellStyle name="Normal 2 3 5 4 2" xfId="1754" xr:uid="{00000000-0005-0000-0000-0000EA060000}"/>
    <cellStyle name="Normal 2 3 5 4 2 2" xfId="2593" xr:uid="{00000000-0005-0000-0000-0000310A0000}"/>
    <cellStyle name="Normal 2 3 5 4 2 2 2" xfId="4282" xr:uid="{00000000-0005-0000-0000-0000CB100000}"/>
    <cellStyle name="Normal 2 3 5 4 2 2 2 2" xfId="14355" xr:uid="{00000000-0005-0000-0000-000024380000}"/>
    <cellStyle name="Normal 2 3 5 4 2 2 2 2 3" xfId="29449" xr:uid="{00000000-0005-0000-0000-00001E730000}"/>
    <cellStyle name="Normal 2 3 5 4 2 2 2 3" xfId="9335" xr:uid="{00000000-0005-0000-0000-000088240000}"/>
    <cellStyle name="Normal 2 3 5 4 2 2 2 3 3" xfId="24432" xr:uid="{00000000-0005-0000-0000-0000855F0000}"/>
    <cellStyle name="Normal 2 3 5 4 2 2 2 5" xfId="19419" xr:uid="{00000000-0005-0000-0000-0000F04B0000}"/>
    <cellStyle name="Normal 2 3 5 4 2 2 3" xfId="5974" xr:uid="{00000000-0005-0000-0000-000067170000}"/>
    <cellStyle name="Normal 2 3 5 4 2 2 3 2" xfId="16026" xr:uid="{00000000-0005-0000-0000-0000AB3E0000}"/>
    <cellStyle name="Normal 2 3 5 4 2 2 3 2 3" xfId="31120" xr:uid="{00000000-0005-0000-0000-0000A5790000}"/>
    <cellStyle name="Normal 2 3 5 4 2 2 3 3" xfId="11006" xr:uid="{00000000-0005-0000-0000-00000F2B0000}"/>
    <cellStyle name="Normal 2 3 5 4 2 2 3 3 3" xfId="26103" xr:uid="{00000000-0005-0000-0000-00000C660000}"/>
    <cellStyle name="Normal 2 3 5 4 2 2 3 5" xfId="21090" xr:uid="{00000000-0005-0000-0000-000077520000}"/>
    <cellStyle name="Normal 2 3 5 4 2 2 4" xfId="12684" xr:uid="{00000000-0005-0000-0000-00009D310000}"/>
    <cellStyle name="Normal 2 3 5 4 2 2 4 3" xfId="27778" xr:uid="{00000000-0005-0000-0000-0000976C0000}"/>
    <cellStyle name="Normal 2 3 5 4 2 2 5" xfId="7663" xr:uid="{00000000-0005-0000-0000-0000001E0000}"/>
    <cellStyle name="Normal 2 3 5 4 2 2 5 3" xfId="22761" xr:uid="{00000000-0005-0000-0000-0000FE580000}"/>
    <cellStyle name="Normal 2 3 5 4 2 2 7" xfId="17748" xr:uid="{00000000-0005-0000-0000-000069450000}"/>
    <cellStyle name="Normal 2 3 5 4 2 3" xfId="3445" xr:uid="{00000000-0005-0000-0000-0000860D0000}"/>
    <cellStyle name="Normal 2 3 5 4 2 3 2" xfId="13519" xr:uid="{00000000-0005-0000-0000-0000E0340000}"/>
    <cellStyle name="Normal 2 3 5 4 2 3 2 3" xfId="28613" xr:uid="{00000000-0005-0000-0000-0000DA6F0000}"/>
    <cellStyle name="Normal 2 3 5 4 2 3 3" xfId="8499" xr:uid="{00000000-0005-0000-0000-000044210000}"/>
    <cellStyle name="Normal 2 3 5 4 2 3 3 3" xfId="23596" xr:uid="{00000000-0005-0000-0000-0000415C0000}"/>
    <cellStyle name="Normal 2 3 5 4 2 3 5" xfId="18583" xr:uid="{00000000-0005-0000-0000-0000AC480000}"/>
    <cellStyle name="Normal 2 3 5 4 2 4" xfId="5138" xr:uid="{00000000-0005-0000-0000-000023140000}"/>
    <cellStyle name="Normal 2 3 5 4 2 4 2" xfId="15190" xr:uid="{00000000-0005-0000-0000-0000673B0000}"/>
    <cellStyle name="Normal 2 3 5 4 2 4 2 3" xfId="30284" xr:uid="{00000000-0005-0000-0000-000061760000}"/>
    <cellStyle name="Normal 2 3 5 4 2 4 3" xfId="10170" xr:uid="{00000000-0005-0000-0000-0000CB270000}"/>
    <cellStyle name="Normal 2 3 5 4 2 4 3 3" xfId="25267" xr:uid="{00000000-0005-0000-0000-0000C8620000}"/>
    <cellStyle name="Normal 2 3 5 4 2 4 5" xfId="20254" xr:uid="{00000000-0005-0000-0000-0000334F0000}"/>
    <cellStyle name="Normal 2 3 5 4 2 5" xfId="11848" xr:uid="{00000000-0005-0000-0000-0000592E0000}"/>
    <cellStyle name="Normal 2 3 5 4 2 5 3" xfId="26942" xr:uid="{00000000-0005-0000-0000-000053690000}"/>
    <cellStyle name="Normal 2 3 5 4 2 6" xfId="6827" xr:uid="{00000000-0005-0000-0000-0000BC1A0000}"/>
    <cellStyle name="Normal 2 3 5 4 2 6 3" xfId="21925" xr:uid="{00000000-0005-0000-0000-0000BA550000}"/>
    <cellStyle name="Normal 2 3 5 4 2 8" xfId="16912" xr:uid="{00000000-0005-0000-0000-000025420000}"/>
    <cellStyle name="Normal 2 3 5 4 3" xfId="2175" xr:uid="{00000000-0005-0000-0000-00008F080000}"/>
    <cellStyle name="Normal 2 3 5 4 3 2" xfId="3864" xr:uid="{00000000-0005-0000-0000-0000290F0000}"/>
    <cellStyle name="Normal 2 3 5 4 3 2 2" xfId="13937" xr:uid="{00000000-0005-0000-0000-000082360000}"/>
    <cellStyle name="Normal 2 3 5 4 3 2 2 3" xfId="29031" xr:uid="{00000000-0005-0000-0000-00007C710000}"/>
    <cellStyle name="Normal 2 3 5 4 3 2 3" xfId="8917" xr:uid="{00000000-0005-0000-0000-0000E6220000}"/>
    <cellStyle name="Normal 2 3 5 4 3 2 3 3" xfId="24014" xr:uid="{00000000-0005-0000-0000-0000E35D0000}"/>
    <cellStyle name="Normal 2 3 5 4 3 2 5" xfId="19001" xr:uid="{00000000-0005-0000-0000-00004E4A0000}"/>
    <cellStyle name="Normal 2 3 5 4 3 3" xfId="5556" xr:uid="{00000000-0005-0000-0000-0000C5150000}"/>
    <cellStyle name="Normal 2 3 5 4 3 3 2" xfId="15608" xr:uid="{00000000-0005-0000-0000-0000093D0000}"/>
    <cellStyle name="Normal 2 3 5 4 3 3 2 3" xfId="30702" xr:uid="{00000000-0005-0000-0000-000003780000}"/>
    <cellStyle name="Normal 2 3 5 4 3 3 3" xfId="10588" xr:uid="{00000000-0005-0000-0000-00006D290000}"/>
    <cellStyle name="Normal 2 3 5 4 3 3 3 3" xfId="25685" xr:uid="{00000000-0005-0000-0000-00006A640000}"/>
    <cellStyle name="Normal 2 3 5 4 3 3 5" xfId="20672" xr:uid="{00000000-0005-0000-0000-0000D5500000}"/>
    <cellStyle name="Normal 2 3 5 4 3 4" xfId="12266" xr:uid="{00000000-0005-0000-0000-0000FB2F0000}"/>
    <cellStyle name="Normal 2 3 5 4 3 4 3" xfId="27360" xr:uid="{00000000-0005-0000-0000-0000F56A0000}"/>
    <cellStyle name="Normal 2 3 5 4 3 5" xfId="7245" xr:uid="{00000000-0005-0000-0000-00005E1C0000}"/>
    <cellStyle name="Normal 2 3 5 4 3 5 3" xfId="22343" xr:uid="{00000000-0005-0000-0000-00005C570000}"/>
    <cellStyle name="Normal 2 3 5 4 3 7" xfId="17330" xr:uid="{00000000-0005-0000-0000-0000C7430000}"/>
    <cellStyle name="Normal 2 3 5 4 4" xfId="3027" xr:uid="{00000000-0005-0000-0000-0000E40B0000}"/>
    <cellStyle name="Normal 2 3 5 4 4 2" xfId="13101" xr:uid="{00000000-0005-0000-0000-00003E330000}"/>
    <cellStyle name="Normal 2 3 5 4 4 2 3" xfId="28195" xr:uid="{00000000-0005-0000-0000-0000386E0000}"/>
    <cellStyle name="Normal 2 3 5 4 4 3" xfId="8081" xr:uid="{00000000-0005-0000-0000-0000A21F0000}"/>
    <cellStyle name="Normal 2 3 5 4 4 3 3" xfId="23178" xr:uid="{00000000-0005-0000-0000-00009F5A0000}"/>
    <cellStyle name="Normal 2 3 5 4 4 5" xfId="18165" xr:uid="{00000000-0005-0000-0000-00000A470000}"/>
    <cellStyle name="Normal 2 3 5 4 5" xfId="4720" xr:uid="{00000000-0005-0000-0000-000081120000}"/>
    <cellStyle name="Normal 2 3 5 4 5 2" xfId="14772" xr:uid="{00000000-0005-0000-0000-0000C5390000}"/>
    <cellStyle name="Normal 2 3 5 4 5 2 3" xfId="29866" xr:uid="{00000000-0005-0000-0000-0000BF740000}"/>
    <cellStyle name="Normal 2 3 5 4 5 3" xfId="9752" xr:uid="{00000000-0005-0000-0000-000029260000}"/>
    <cellStyle name="Normal 2 3 5 4 5 3 3" xfId="24849" xr:uid="{00000000-0005-0000-0000-000026610000}"/>
    <cellStyle name="Normal 2 3 5 4 5 5" xfId="19836" xr:uid="{00000000-0005-0000-0000-0000914D0000}"/>
    <cellStyle name="Normal 2 3 5 4 6" xfId="11430" xr:uid="{00000000-0005-0000-0000-0000B72C0000}"/>
    <cellStyle name="Normal 2 3 5 4 6 3" xfId="26524" xr:uid="{00000000-0005-0000-0000-0000B1670000}"/>
    <cellStyle name="Normal 2 3 5 4 7" xfId="6409" xr:uid="{00000000-0005-0000-0000-00001A190000}"/>
    <cellStyle name="Normal 2 3 5 4 7 3" xfId="21507" xr:uid="{00000000-0005-0000-0000-000018540000}"/>
    <cellStyle name="Normal 2 3 5 4 9" xfId="16494" xr:uid="{00000000-0005-0000-0000-000083400000}"/>
    <cellStyle name="Normal 2 3 5 5" xfId="1544" xr:uid="{00000000-0005-0000-0000-000018060000}"/>
    <cellStyle name="Normal 2 3 5 5 2" xfId="2385" xr:uid="{00000000-0005-0000-0000-000061090000}"/>
    <cellStyle name="Normal 2 3 5 5 2 2" xfId="4074" xr:uid="{00000000-0005-0000-0000-0000FB0F0000}"/>
    <cellStyle name="Normal 2 3 5 5 2 2 2" xfId="14147" xr:uid="{00000000-0005-0000-0000-000054370000}"/>
    <cellStyle name="Normal 2 3 5 5 2 2 2 3" xfId="29241" xr:uid="{00000000-0005-0000-0000-00004E720000}"/>
    <cellStyle name="Normal 2 3 5 5 2 2 3" xfId="9127" xr:uid="{00000000-0005-0000-0000-0000B8230000}"/>
    <cellStyle name="Normal 2 3 5 5 2 2 3 3" xfId="24224" xr:uid="{00000000-0005-0000-0000-0000B55E0000}"/>
    <cellStyle name="Normal 2 3 5 5 2 2 5" xfId="19211" xr:uid="{00000000-0005-0000-0000-0000204B0000}"/>
    <cellStyle name="Normal 2 3 5 5 2 3" xfId="5766" xr:uid="{00000000-0005-0000-0000-000097160000}"/>
    <cellStyle name="Normal 2 3 5 5 2 3 2" xfId="15818" xr:uid="{00000000-0005-0000-0000-0000DB3D0000}"/>
    <cellStyle name="Normal 2 3 5 5 2 3 2 3" xfId="30912" xr:uid="{00000000-0005-0000-0000-0000D5780000}"/>
    <cellStyle name="Normal 2 3 5 5 2 3 3" xfId="10798" xr:uid="{00000000-0005-0000-0000-00003F2A0000}"/>
    <cellStyle name="Normal 2 3 5 5 2 3 3 3" xfId="25895" xr:uid="{00000000-0005-0000-0000-00003C650000}"/>
    <cellStyle name="Normal 2 3 5 5 2 3 5" xfId="20882" xr:uid="{00000000-0005-0000-0000-0000A7510000}"/>
    <cellStyle name="Normal 2 3 5 5 2 4" xfId="12476" xr:uid="{00000000-0005-0000-0000-0000CD300000}"/>
    <cellStyle name="Normal 2 3 5 5 2 4 3" xfId="27570" xr:uid="{00000000-0005-0000-0000-0000C76B0000}"/>
    <cellStyle name="Normal 2 3 5 5 2 5" xfId="7455" xr:uid="{00000000-0005-0000-0000-0000301D0000}"/>
    <cellStyle name="Normal 2 3 5 5 2 5 3" xfId="22553" xr:uid="{00000000-0005-0000-0000-00002E580000}"/>
    <cellStyle name="Normal 2 3 5 5 2 7" xfId="17540" xr:uid="{00000000-0005-0000-0000-000099440000}"/>
    <cellStyle name="Normal 2 3 5 5 3" xfId="3237" xr:uid="{00000000-0005-0000-0000-0000B60C0000}"/>
    <cellStyle name="Normal 2 3 5 5 3 2" xfId="13311" xr:uid="{00000000-0005-0000-0000-000010340000}"/>
    <cellStyle name="Normal 2 3 5 5 3 2 3" xfId="28405" xr:uid="{00000000-0005-0000-0000-00000A6F0000}"/>
    <cellStyle name="Normal 2 3 5 5 3 3" xfId="8291" xr:uid="{00000000-0005-0000-0000-000074200000}"/>
    <cellStyle name="Normal 2 3 5 5 3 3 3" xfId="23388" xr:uid="{00000000-0005-0000-0000-0000715B0000}"/>
    <cellStyle name="Normal 2 3 5 5 3 5" xfId="18375" xr:uid="{00000000-0005-0000-0000-0000DC470000}"/>
    <cellStyle name="Normal 2 3 5 5 4" xfId="4930" xr:uid="{00000000-0005-0000-0000-000053130000}"/>
    <cellStyle name="Normal 2 3 5 5 4 2" xfId="14982" xr:uid="{00000000-0005-0000-0000-0000973A0000}"/>
    <cellStyle name="Normal 2 3 5 5 4 2 3" xfId="30076" xr:uid="{00000000-0005-0000-0000-000091750000}"/>
    <cellStyle name="Normal 2 3 5 5 4 3" xfId="9962" xr:uid="{00000000-0005-0000-0000-0000FB260000}"/>
    <cellStyle name="Normal 2 3 5 5 4 3 3" xfId="25059" xr:uid="{00000000-0005-0000-0000-0000F8610000}"/>
    <cellStyle name="Normal 2 3 5 5 4 5" xfId="20046" xr:uid="{00000000-0005-0000-0000-0000634E0000}"/>
    <cellStyle name="Normal 2 3 5 5 5" xfId="11640" xr:uid="{00000000-0005-0000-0000-0000892D0000}"/>
    <cellStyle name="Normal 2 3 5 5 5 3" xfId="26734" xr:uid="{00000000-0005-0000-0000-000083680000}"/>
    <cellStyle name="Normal 2 3 5 5 6" xfId="6619" xr:uid="{00000000-0005-0000-0000-0000EC190000}"/>
    <cellStyle name="Normal 2 3 5 5 6 3" xfId="21717" xr:uid="{00000000-0005-0000-0000-0000EA540000}"/>
    <cellStyle name="Normal 2 3 5 5 8" xfId="16704" xr:uid="{00000000-0005-0000-0000-000055410000}"/>
    <cellStyle name="Normal 2 3 5 6" xfId="1965" xr:uid="{00000000-0005-0000-0000-0000BD070000}"/>
    <cellStyle name="Normal 2 3 5 6 2" xfId="3656" xr:uid="{00000000-0005-0000-0000-0000590E0000}"/>
    <cellStyle name="Normal 2 3 5 6 2 2" xfId="13729" xr:uid="{00000000-0005-0000-0000-0000B2350000}"/>
    <cellStyle name="Normal 2 3 5 6 2 2 3" xfId="28823" xr:uid="{00000000-0005-0000-0000-0000AC700000}"/>
    <cellStyle name="Normal 2 3 5 6 2 3" xfId="8709" xr:uid="{00000000-0005-0000-0000-000016220000}"/>
    <cellStyle name="Normal 2 3 5 6 2 3 3" xfId="23806" xr:uid="{00000000-0005-0000-0000-0000135D0000}"/>
    <cellStyle name="Normal 2 3 5 6 2 5" xfId="18793" xr:uid="{00000000-0005-0000-0000-00007E490000}"/>
    <cellStyle name="Normal 2 3 5 6 3" xfId="5348" xr:uid="{00000000-0005-0000-0000-0000F5140000}"/>
    <cellStyle name="Normal 2 3 5 6 3 2" xfId="15400" xr:uid="{00000000-0005-0000-0000-0000393C0000}"/>
    <cellStyle name="Normal 2 3 5 6 3 2 3" xfId="30494" xr:uid="{00000000-0005-0000-0000-000033770000}"/>
    <cellStyle name="Normal 2 3 5 6 3 3" xfId="10380" xr:uid="{00000000-0005-0000-0000-00009D280000}"/>
    <cellStyle name="Normal 2 3 5 6 3 3 3" xfId="25477" xr:uid="{00000000-0005-0000-0000-00009A630000}"/>
    <cellStyle name="Normal 2 3 5 6 3 5" xfId="20464" xr:uid="{00000000-0005-0000-0000-000005500000}"/>
    <cellStyle name="Normal 2 3 5 6 4" xfId="12058" xr:uid="{00000000-0005-0000-0000-00002B2F0000}"/>
    <cellStyle name="Normal 2 3 5 6 4 3" xfId="27152" xr:uid="{00000000-0005-0000-0000-0000256A0000}"/>
    <cellStyle name="Normal 2 3 5 6 5" xfId="7037" xr:uid="{00000000-0005-0000-0000-00008E1B0000}"/>
    <cellStyle name="Normal 2 3 5 6 5 3" xfId="22135" xr:uid="{00000000-0005-0000-0000-00008C560000}"/>
    <cellStyle name="Normal 2 3 5 6 7" xfId="17122" xr:uid="{00000000-0005-0000-0000-0000F7420000}"/>
    <cellStyle name="Normal 2 3 5 7" xfId="2815" xr:uid="{00000000-0005-0000-0000-0000100B0000}"/>
    <cellStyle name="Normal 2 3 5 7 2" xfId="12893" xr:uid="{00000000-0005-0000-0000-00006E320000}"/>
    <cellStyle name="Normal 2 3 5 7 2 3" xfId="27987" xr:uid="{00000000-0005-0000-0000-0000686D0000}"/>
    <cellStyle name="Normal 2 3 5 7 3" xfId="7873" xr:uid="{00000000-0005-0000-0000-0000D21E0000}"/>
    <cellStyle name="Normal 2 3 5 7 3 3" xfId="22970" xr:uid="{00000000-0005-0000-0000-0000CF590000}"/>
    <cellStyle name="Normal 2 3 5 7 5" xfId="17957" xr:uid="{00000000-0005-0000-0000-00003A460000}"/>
    <cellStyle name="Normal 2 3 5 8" xfId="4509" xr:uid="{00000000-0005-0000-0000-0000AE110000}"/>
    <cellStyle name="Normal 2 3 5 8 2" xfId="14564" xr:uid="{00000000-0005-0000-0000-0000F5380000}"/>
    <cellStyle name="Normal 2 3 5 8 2 3" xfId="29658" xr:uid="{00000000-0005-0000-0000-0000EF730000}"/>
    <cellStyle name="Normal 2 3 5 8 3" xfId="9544" xr:uid="{00000000-0005-0000-0000-000059250000}"/>
    <cellStyle name="Normal 2 3 5 8 3 3" xfId="24641" xr:uid="{00000000-0005-0000-0000-000056600000}"/>
    <cellStyle name="Normal 2 3 5 8 5" xfId="19628" xr:uid="{00000000-0005-0000-0000-0000C14C0000}"/>
    <cellStyle name="Normal 2 3 5 9" xfId="11220" xr:uid="{00000000-0005-0000-0000-0000E52B0000}"/>
    <cellStyle name="Normal 2 3 5 9 3" xfId="26316" xr:uid="{00000000-0005-0000-0000-0000E1660000}"/>
    <cellStyle name="Normal 2 3 6" xfId="829" xr:uid="{00000000-0005-0000-0000-00004C030000}"/>
    <cellStyle name="Normal 2 3 6 10" xfId="6196" xr:uid="{00000000-0005-0000-0000-000045180000}"/>
    <cellStyle name="Normal 2 3 6 10 3" xfId="21296" xr:uid="{00000000-0005-0000-0000-000045530000}"/>
    <cellStyle name="Normal 2 3 6 12" xfId="16281" xr:uid="{00000000-0005-0000-0000-0000AE3F0000}"/>
    <cellStyle name="Normal 2 3 6 2" xfId="1161" xr:uid="{00000000-0005-0000-0000-000099040000}"/>
    <cellStyle name="Normal 2 3 6 2 11" xfId="16335" xr:uid="{00000000-0005-0000-0000-0000E43F0000}"/>
    <cellStyle name="Normal 2 3 6 2 2" xfId="1269" xr:uid="{00000000-0005-0000-0000-000005050000}"/>
    <cellStyle name="Normal 2 3 6 2 2 10" xfId="16439" xr:uid="{00000000-0005-0000-0000-00004C400000}"/>
    <cellStyle name="Normal 2 3 6 2 2 2" xfId="1486" xr:uid="{00000000-0005-0000-0000-0000DE050000}"/>
    <cellStyle name="Normal 2 3 6 2 2 2 2" xfId="1907" xr:uid="{00000000-0005-0000-0000-000083070000}"/>
    <cellStyle name="Normal 2 3 6 2 2 2 2 2" xfId="2746" xr:uid="{00000000-0005-0000-0000-0000CA0A0000}"/>
    <cellStyle name="Normal 2 3 6 2 2 2 2 2 2" xfId="4435" xr:uid="{00000000-0005-0000-0000-000064110000}"/>
    <cellStyle name="Normal 2 3 6 2 2 2 2 2 2 2" xfId="14508" xr:uid="{00000000-0005-0000-0000-0000BD380000}"/>
    <cellStyle name="Normal 2 3 6 2 2 2 2 2 2 2 3" xfId="29602" xr:uid="{00000000-0005-0000-0000-0000B7730000}"/>
    <cellStyle name="Normal 2 3 6 2 2 2 2 2 2 3" xfId="9488" xr:uid="{00000000-0005-0000-0000-000021250000}"/>
    <cellStyle name="Normal 2 3 6 2 2 2 2 2 2 3 3" xfId="24585" xr:uid="{00000000-0005-0000-0000-00001E600000}"/>
    <cellStyle name="Normal 2 3 6 2 2 2 2 2 2 5" xfId="19572" xr:uid="{00000000-0005-0000-0000-0000894C0000}"/>
    <cellStyle name="Normal 2 3 6 2 2 2 2 2 3" xfId="6127" xr:uid="{00000000-0005-0000-0000-000000180000}"/>
    <cellStyle name="Normal 2 3 6 2 2 2 2 2 3 2" xfId="16179" xr:uid="{00000000-0005-0000-0000-0000443F0000}"/>
    <cellStyle name="Normal 2 3 6 2 2 2 2 2 3 2 3" xfId="31273" xr:uid="{00000000-0005-0000-0000-00003E7A0000}"/>
    <cellStyle name="Normal 2 3 6 2 2 2 2 2 3 3" xfId="11159" xr:uid="{00000000-0005-0000-0000-0000A82B0000}"/>
    <cellStyle name="Normal 2 3 6 2 2 2 2 2 3 3 3" xfId="26256" xr:uid="{00000000-0005-0000-0000-0000A5660000}"/>
    <cellStyle name="Normal 2 3 6 2 2 2 2 2 3 5" xfId="21243" xr:uid="{00000000-0005-0000-0000-000010530000}"/>
    <cellStyle name="Normal 2 3 6 2 2 2 2 2 4" xfId="12837" xr:uid="{00000000-0005-0000-0000-000036320000}"/>
    <cellStyle name="Normal 2 3 6 2 2 2 2 2 4 3" xfId="27931" xr:uid="{00000000-0005-0000-0000-0000306D0000}"/>
    <cellStyle name="Normal 2 3 6 2 2 2 2 2 5" xfId="7816" xr:uid="{00000000-0005-0000-0000-0000991E0000}"/>
    <cellStyle name="Normal 2 3 6 2 2 2 2 2 5 3" xfId="22914" xr:uid="{00000000-0005-0000-0000-000097590000}"/>
    <cellStyle name="Normal 2 3 6 2 2 2 2 2 7" xfId="17901" xr:uid="{00000000-0005-0000-0000-000002460000}"/>
    <cellStyle name="Normal 2 3 6 2 2 2 2 3" xfId="3598" xr:uid="{00000000-0005-0000-0000-00001F0E0000}"/>
    <cellStyle name="Normal 2 3 6 2 2 2 2 3 2" xfId="13672" xr:uid="{00000000-0005-0000-0000-000079350000}"/>
    <cellStyle name="Normal 2 3 6 2 2 2 2 3 2 3" xfId="28766" xr:uid="{00000000-0005-0000-0000-000073700000}"/>
    <cellStyle name="Normal 2 3 6 2 2 2 2 3 3" xfId="8652" xr:uid="{00000000-0005-0000-0000-0000DD210000}"/>
    <cellStyle name="Normal 2 3 6 2 2 2 2 3 3 3" xfId="23749" xr:uid="{00000000-0005-0000-0000-0000DA5C0000}"/>
    <cellStyle name="Normal 2 3 6 2 2 2 2 3 5" xfId="18736" xr:uid="{00000000-0005-0000-0000-000045490000}"/>
    <cellStyle name="Normal 2 3 6 2 2 2 2 4" xfId="5291" xr:uid="{00000000-0005-0000-0000-0000BC140000}"/>
    <cellStyle name="Normal 2 3 6 2 2 2 2 4 2" xfId="15343" xr:uid="{00000000-0005-0000-0000-0000003C0000}"/>
    <cellStyle name="Normal 2 3 6 2 2 2 2 4 2 3" xfId="30437" xr:uid="{00000000-0005-0000-0000-0000FA760000}"/>
    <cellStyle name="Normal 2 3 6 2 2 2 2 4 3" xfId="10323" xr:uid="{00000000-0005-0000-0000-000064280000}"/>
    <cellStyle name="Normal 2 3 6 2 2 2 2 4 3 3" xfId="25420" xr:uid="{00000000-0005-0000-0000-000061630000}"/>
    <cellStyle name="Normal 2 3 6 2 2 2 2 4 5" xfId="20407" xr:uid="{00000000-0005-0000-0000-0000CC4F0000}"/>
    <cellStyle name="Normal 2 3 6 2 2 2 2 5" xfId="12001" xr:uid="{00000000-0005-0000-0000-0000F22E0000}"/>
    <cellStyle name="Normal 2 3 6 2 2 2 2 5 3" xfId="27095" xr:uid="{00000000-0005-0000-0000-0000EC690000}"/>
    <cellStyle name="Normal 2 3 6 2 2 2 2 6" xfId="6980" xr:uid="{00000000-0005-0000-0000-0000551B0000}"/>
    <cellStyle name="Normal 2 3 6 2 2 2 2 6 3" xfId="22078" xr:uid="{00000000-0005-0000-0000-000053560000}"/>
    <cellStyle name="Normal 2 3 6 2 2 2 2 8" xfId="17065" xr:uid="{00000000-0005-0000-0000-0000BE420000}"/>
    <cellStyle name="Normal 2 3 6 2 2 2 3" xfId="2328" xr:uid="{00000000-0005-0000-0000-000028090000}"/>
    <cellStyle name="Normal 2 3 6 2 2 2 3 2" xfId="4017" xr:uid="{00000000-0005-0000-0000-0000C20F0000}"/>
    <cellStyle name="Normal 2 3 6 2 2 2 3 2 2" xfId="14090" xr:uid="{00000000-0005-0000-0000-00001B370000}"/>
    <cellStyle name="Normal 2 3 6 2 2 2 3 2 2 3" xfId="29184" xr:uid="{00000000-0005-0000-0000-000015720000}"/>
    <cellStyle name="Normal 2 3 6 2 2 2 3 2 3" xfId="9070" xr:uid="{00000000-0005-0000-0000-00007F230000}"/>
    <cellStyle name="Normal 2 3 6 2 2 2 3 2 3 3" xfId="24167" xr:uid="{00000000-0005-0000-0000-00007C5E0000}"/>
    <cellStyle name="Normal 2 3 6 2 2 2 3 2 5" xfId="19154" xr:uid="{00000000-0005-0000-0000-0000E74A0000}"/>
    <cellStyle name="Normal 2 3 6 2 2 2 3 3" xfId="5709" xr:uid="{00000000-0005-0000-0000-00005E160000}"/>
    <cellStyle name="Normal 2 3 6 2 2 2 3 3 2" xfId="15761" xr:uid="{00000000-0005-0000-0000-0000A23D0000}"/>
    <cellStyle name="Normal 2 3 6 2 2 2 3 3 2 3" xfId="30855" xr:uid="{00000000-0005-0000-0000-00009C780000}"/>
    <cellStyle name="Normal 2 3 6 2 2 2 3 3 3" xfId="10741" xr:uid="{00000000-0005-0000-0000-0000062A0000}"/>
    <cellStyle name="Normal 2 3 6 2 2 2 3 3 3 3" xfId="25838" xr:uid="{00000000-0005-0000-0000-000003650000}"/>
    <cellStyle name="Normal 2 3 6 2 2 2 3 3 5" xfId="20825" xr:uid="{00000000-0005-0000-0000-00006E510000}"/>
    <cellStyle name="Normal 2 3 6 2 2 2 3 4" xfId="12419" xr:uid="{00000000-0005-0000-0000-000094300000}"/>
    <cellStyle name="Normal 2 3 6 2 2 2 3 4 3" xfId="27513" xr:uid="{00000000-0005-0000-0000-00008E6B0000}"/>
    <cellStyle name="Normal 2 3 6 2 2 2 3 5" xfId="7398" xr:uid="{00000000-0005-0000-0000-0000F71C0000}"/>
    <cellStyle name="Normal 2 3 6 2 2 2 3 5 3" xfId="22496" xr:uid="{00000000-0005-0000-0000-0000F5570000}"/>
    <cellStyle name="Normal 2 3 6 2 2 2 3 7" xfId="17483" xr:uid="{00000000-0005-0000-0000-000060440000}"/>
    <cellStyle name="Normal 2 3 6 2 2 2 4" xfId="3180" xr:uid="{00000000-0005-0000-0000-00007D0C0000}"/>
    <cellStyle name="Normal 2 3 6 2 2 2 4 2" xfId="13254" xr:uid="{00000000-0005-0000-0000-0000D7330000}"/>
    <cellStyle name="Normal 2 3 6 2 2 2 4 2 3" xfId="28348" xr:uid="{00000000-0005-0000-0000-0000D16E0000}"/>
    <cellStyle name="Normal 2 3 6 2 2 2 4 3" xfId="8234" xr:uid="{00000000-0005-0000-0000-00003B200000}"/>
    <cellStyle name="Normal 2 3 6 2 2 2 4 3 3" xfId="23331" xr:uid="{00000000-0005-0000-0000-0000385B0000}"/>
    <cellStyle name="Normal 2 3 6 2 2 2 4 5" xfId="18318" xr:uid="{00000000-0005-0000-0000-0000A3470000}"/>
    <cellStyle name="Normal 2 3 6 2 2 2 5" xfId="4873" xr:uid="{00000000-0005-0000-0000-00001A130000}"/>
    <cellStyle name="Normal 2 3 6 2 2 2 5 2" xfId="14925" xr:uid="{00000000-0005-0000-0000-00005E3A0000}"/>
    <cellStyle name="Normal 2 3 6 2 2 2 5 2 3" xfId="30019" xr:uid="{00000000-0005-0000-0000-000058750000}"/>
    <cellStyle name="Normal 2 3 6 2 2 2 5 3" xfId="9905" xr:uid="{00000000-0005-0000-0000-0000C2260000}"/>
    <cellStyle name="Normal 2 3 6 2 2 2 5 3 3" xfId="25002" xr:uid="{00000000-0005-0000-0000-0000BF610000}"/>
    <cellStyle name="Normal 2 3 6 2 2 2 5 5" xfId="19989" xr:uid="{00000000-0005-0000-0000-00002A4E0000}"/>
    <cellStyle name="Normal 2 3 6 2 2 2 6" xfId="11583" xr:uid="{00000000-0005-0000-0000-0000502D0000}"/>
    <cellStyle name="Normal 2 3 6 2 2 2 6 3" xfId="26677" xr:uid="{00000000-0005-0000-0000-00004A680000}"/>
    <cellStyle name="Normal 2 3 6 2 2 2 7" xfId="6562" xr:uid="{00000000-0005-0000-0000-0000B3190000}"/>
    <cellStyle name="Normal 2 3 6 2 2 2 7 3" xfId="21660" xr:uid="{00000000-0005-0000-0000-0000B1540000}"/>
    <cellStyle name="Normal 2 3 6 2 2 2 9" xfId="16647" xr:uid="{00000000-0005-0000-0000-00001C410000}"/>
    <cellStyle name="Normal 2 3 6 2 2 3" xfId="1699" xr:uid="{00000000-0005-0000-0000-0000B3060000}"/>
    <cellStyle name="Normal 2 3 6 2 2 3 2" xfId="2538" xr:uid="{00000000-0005-0000-0000-0000FA090000}"/>
    <cellStyle name="Normal 2 3 6 2 2 3 2 2" xfId="4227" xr:uid="{00000000-0005-0000-0000-000094100000}"/>
    <cellStyle name="Normal 2 3 6 2 2 3 2 2 2" xfId="14300" xr:uid="{00000000-0005-0000-0000-0000ED370000}"/>
    <cellStyle name="Normal 2 3 6 2 2 3 2 2 2 3" xfId="29394" xr:uid="{00000000-0005-0000-0000-0000E7720000}"/>
    <cellStyle name="Normal 2 3 6 2 2 3 2 2 3" xfId="9280" xr:uid="{00000000-0005-0000-0000-000051240000}"/>
    <cellStyle name="Normal 2 3 6 2 2 3 2 2 3 3" xfId="24377" xr:uid="{00000000-0005-0000-0000-00004E5F0000}"/>
    <cellStyle name="Normal 2 3 6 2 2 3 2 2 5" xfId="19364" xr:uid="{00000000-0005-0000-0000-0000B94B0000}"/>
    <cellStyle name="Normal 2 3 6 2 2 3 2 3" xfId="5919" xr:uid="{00000000-0005-0000-0000-000030170000}"/>
    <cellStyle name="Normal 2 3 6 2 2 3 2 3 2" xfId="15971" xr:uid="{00000000-0005-0000-0000-0000743E0000}"/>
    <cellStyle name="Normal 2 3 6 2 2 3 2 3 2 3" xfId="31065" xr:uid="{00000000-0005-0000-0000-00006E790000}"/>
    <cellStyle name="Normal 2 3 6 2 2 3 2 3 3" xfId="10951" xr:uid="{00000000-0005-0000-0000-0000D82A0000}"/>
    <cellStyle name="Normal 2 3 6 2 2 3 2 3 3 3" xfId="26048" xr:uid="{00000000-0005-0000-0000-0000D5650000}"/>
    <cellStyle name="Normal 2 3 6 2 2 3 2 3 5" xfId="21035" xr:uid="{00000000-0005-0000-0000-000040520000}"/>
    <cellStyle name="Normal 2 3 6 2 2 3 2 4" xfId="12629" xr:uid="{00000000-0005-0000-0000-000066310000}"/>
    <cellStyle name="Normal 2 3 6 2 2 3 2 4 3" xfId="27723" xr:uid="{00000000-0005-0000-0000-0000606C0000}"/>
    <cellStyle name="Normal 2 3 6 2 2 3 2 5" xfId="7608" xr:uid="{00000000-0005-0000-0000-0000C91D0000}"/>
    <cellStyle name="Normal 2 3 6 2 2 3 2 5 3" xfId="22706" xr:uid="{00000000-0005-0000-0000-0000C7580000}"/>
    <cellStyle name="Normal 2 3 6 2 2 3 2 7" xfId="17693" xr:uid="{00000000-0005-0000-0000-000032450000}"/>
    <cellStyle name="Normal 2 3 6 2 2 3 3" xfId="3390" xr:uid="{00000000-0005-0000-0000-00004F0D0000}"/>
    <cellStyle name="Normal 2 3 6 2 2 3 3 2" xfId="13464" xr:uid="{00000000-0005-0000-0000-0000A9340000}"/>
    <cellStyle name="Normal 2 3 6 2 2 3 3 2 3" xfId="28558" xr:uid="{00000000-0005-0000-0000-0000A36F0000}"/>
    <cellStyle name="Normal 2 3 6 2 2 3 3 3" xfId="8444" xr:uid="{00000000-0005-0000-0000-00000D210000}"/>
    <cellStyle name="Normal 2 3 6 2 2 3 3 3 3" xfId="23541" xr:uid="{00000000-0005-0000-0000-00000A5C0000}"/>
    <cellStyle name="Normal 2 3 6 2 2 3 3 5" xfId="18528" xr:uid="{00000000-0005-0000-0000-000075480000}"/>
    <cellStyle name="Normal 2 3 6 2 2 3 4" xfId="5083" xr:uid="{00000000-0005-0000-0000-0000EC130000}"/>
    <cellStyle name="Normal 2 3 6 2 2 3 4 2" xfId="15135" xr:uid="{00000000-0005-0000-0000-0000303B0000}"/>
    <cellStyle name="Normal 2 3 6 2 2 3 4 2 3" xfId="30229" xr:uid="{00000000-0005-0000-0000-00002A760000}"/>
    <cellStyle name="Normal 2 3 6 2 2 3 4 3" xfId="10115" xr:uid="{00000000-0005-0000-0000-000094270000}"/>
    <cellStyle name="Normal 2 3 6 2 2 3 4 3 3" xfId="25212" xr:uid="{00000000-0005-0000-0000-000091620000}"/>
    <cellStyle name="Normal 2 3 6 2 2 3 4 5" xfId="20199" xr:uid="{00000000-0005-0000-0000-0000FC4E0000}"/>
    <cellStyle name="Normal 2 3 6 2 2 3 5" xfId="11793" xr:uid="{00000000-0005-0000-0000-0000222E0000}"/>
    <cellStyle name="Normal 2 3 6 2 2 3 5 3" xfId="26887" xr:uid="{00000000-0005-0000-0000-00001C690000}"/>
    <cellStyle name="Normal 2 3 6 2 2 3 6" xfId="6772" xr:uid="{00000000-0005-0000-0000-0000851A0000}"/>
    <cellStyle name="Normal 2 3 6 2 2 3 6 3" xfId="21870" xr:uid="{00000000-0005-0000-0000-000083550000}"/>
    <cellStyle name="Normal 2 3 6 2 2 3 8" xfId="16857" xr:uid="{00000000-0005-0000-0000-0000EE410000}"/>
    <cellStyle name="Normal 2 3 6 2 2 4" xfId="2120" xr:uid="{00000000-0005-0000-0000-000058080000}"/>
    <cellStyle name="Normal 2 3 6 2 2 4 2" xfId="3809" xr:uid="{00000000-0005-0000-0000-0000F20E0000}"/>
    <cellStyle name="Normal 2 3 6 2 2 4 2 2" xfId="13882" xr:uid="{00000000-0005-0000-0000-00004B360000}"/>
    <cellStyle name="Normal 2 3 6 2 2 4 2 2 3" xfId="28976" xr:uid="{00000000-0005-0000-0000-000045710000}"/>
    <cellStyle name="Normal 2 3 6 2 2 4 2 3" xfId="8862" xr:uid="{00000000-0005-0000-0000-0000AF220000}"/>
    <cellStyle name="Normal 2 3 6 2 2 4 2 3 3" xfId="23959" xr:uid="{00000000-0005-0000-0000-0000AC5D0000}"/>
    <cellStyle name="Normal 2 3 6 2 2 4 2 5" xfId="18946" xr:uid="{00000000-0005-0000-0000-0000174A0000}"/>
    <cellStyle name="Normal 2 3 6 2 2 4 3" xfId="5501" xr:uid="{00000000-0005-0000-0000-00008E150000}"/>
    <cellStyle name="Normal 2 3 6 2 2 4 3 2" xfId="15553" xr:uid="{00000000-0005-0000-0000-0000D23C0000}"/>
    <cellStyle name="Normal 2 3 6 2 2 4 3 2 3" xfId="30647" xr:uid="{00000000-0005-0000-0000-0000CC770000}"/>
    <cellStyle name="Normal 2 3 6 2 2 4 3 3" xfId="10533" xr:uid="{00000000-0005-0000-0000-000036290000}"/>
    <cellStyle name="Normal 2 3 6 2 2 4 3 3 3" xfId="25630" xr:uid="{00000000-0005-0000-0000-000033640000}"/>
    <cellStyle name="Normal 2 3 6 2 2 4 3 5" xfId="20617" xr:uid="{00000000-0005-0000-0000-00009E500000}"/>
    <cellStyle name="Normal 2 3 6 2 2 4 4" xfId="12211" xr:uid="{00000000-0005-0000-0000-0000C42F0000}"/>
    <cellStyle name="Normal 2 3 6 2 2 4 4 3" xfId="27305" xr:uid="{00000000-0005-0000-0000-0000BE6A0000}"/>
    <cellStyle name="Normal 2 3 6 2 2 4 5" xfId="7190" xr:uid="{00000000-0005-0000-0000-0000271C0000}"/>
    <cellStyle name="Normal 2 3 6 2 2 4 5 3" xfId="22288" xr:uid="{00000000-0005-0000-0000-000025570000}"/>
    <cellStyle name="Normal 2 3 6 2 2 4 7" xfId="17275" xr:uid="{00000000-0005-0000-0000-000090430000}"/>
    <cellStyle name="Normal 2 3 6 2 2 5" xfId="2972" xr:uid="{00000000-0005-0000-0000-0000AD0B0000}"/>
    <cellStyle name="Normal 2 3 6 2 2 5 2" xfId="13046" xr:uid="{00000000-0005-0000-0000-000007330000}"/>
    <cellStyle name="Normal 2 3 6 2 2 5 2 3" xfId="28140" xr:uid="{00000000-0005-0000-0000-0000016E0000}"/>
    <cellStyle name="Normal 2 3 6 2 2 5 3" xfId="8026" xr:uid="{00000000-0005-0000-0000-00006B1F0000}"/>
    <cellStyle name="Normal 2 3 6 2 2 5 3 3" xfId="23123" xr:uid="{00000000-0005-0000-0000-0000685A0000}"/>
    <cellStyle name="Normal 2 3 6 2 2 5 5" xfId="18110" xr:uid="{00000000-0005-0000-0000-0000D3460000}"/>
    <cellStyle name="Normal 2 3 6 2 2 6" xfId="4665" xr:uid="{00000000-0005-0000-0000-00004A120000}"/>
    <cellStyle name="Normal 2 3 6 2 2 6 2" xfId="14717" xr:uid="{00000000-0005-0000-0000-00008E390000}"/>
    <cellStyle name="Normal 2 3 6 2 2 6 2 3" xfId="29811" xr:uid="{00000000-0005-0000-0000-000088740000}"/>
    <cellStyle name="Normal 2 3 6 2 2 6 3" xfId="9697" xr:uid="{00000000-0005-0000-0000-0000F2250000}"/>
    <cellStyle name="Normal 2 3 6 2 2 6 3 3" xfId="24794" xr:uid="{00000000-0005-0000-0000-0000EF600000}"/>
    <cellStyle name="Normal 2 3 6 2 2 6 5" xfId="19781" xr:uid="{00000000-0005-0000-0000-00005A4D0000}"/>
    <cellStyle name="Normal 2 3 6 2 2 7" xfId="11375" xr:uid="{00000000-0005-0000-0000-0000802C0000}"/>
    <cellStyle name="Normal 2 3 6 2 2 7 3" xfId="26469" xr:uid="{00000000-0005-0000-0000-00007A670000}"/>
    <cellStyle name="Normal 2 3 6 2 2 8" xfId="6354" xr:uid="{00000000-0005-0000-0000-0000E3180000}"/>
    <cellStyle name="Normal 2 3 6 2 2 8 3" xfId="21452" xr:uid="{00000000-0005-0000-0000-0000E1530000}"/>
    <cellStyle name="Normal 2 3 6 2 3" xfId="1382" xr:uid="{00000000-0005-0000-0000-000076050000}"/>
    <cellStyle name="Normal 2 3 6 2 3 2" xfId="1803" xr:uid="{00000000-0005-0000-0000-00001B070000}"/>
    <cellStyle name="Normal 2 3 6 2 3 2 2" xfId="2642" xr:uid="{00000000-0005-0000-0000-0000620A0000}"/>
    <cellStyle name="Normal 2 3 6 2 3 2 2 2" xfId="4331" xr:uid="{00000000-0005-0000-0000-0000FC100000}"/>
    <cellStyle name="Normal 2 3 6 2 3 2 2 2 2" xfId="14404" xr:uid="{00000000-0005-0000-0000-000055380000}"/>
    <cellStyle name="Normal 2 3 6 2 3 2 2 2 2 3" xfId="29498" xr:uid="{00000000-0005-0000-0000-00004F730000}"/>
    <cellStyle name="Normal 2 3 6 2 3 2 2 2 3" xfId="9384" xr:uid="{00000000-0005-0000-0000-0000B9240000}"/>
    <cellStyle name="Normal 2 3 6 2 3 2 2 2 3 3" xfId="24481" xr:uid="{00000000-0005-0000-0000-0000B65F0000}"/>
    <cellStyle name="Normal 2 3 6 2 3 2 2 2 5" xfId="19468" xr:uid="{00000000-0005-0000-0000-0000214C0000}"/>
    <cellStyle name="Normal 2 3 6 2 3 2 2 3" xfId="6023" xr:uid="{00000000-0005-0000-0000-000098170000}"/>
    <cellStyle name="Normal 2 3 6 2 3 2 2 3 2" xfId="16075" xr:uid="{00000000-0005-0000-0000-0000DC3E0000}"/>
    <cellStyle name="Normal 2 3 6 2 3 2 2 3 2 3" xfId="31169" xr:uid="{00000000-0005-0000-0000-0000D6790000}"/>
    <cellStyle name="Normal 2 3 6 2 3 2 2 3 3" xfId="11055" xr:uid="{00000000-0005-0000-0000-0000402B0000}"/>
    <cellStyle name="Normal 2 3 6 2 3 2 2 3 3 3" xfId="26152" xr:uid="{00000000-0005-0000-0000-00003D660000}"/>
    <cellStyle name="Normal 2 3 6 2 3 2 2 3 5" xfId="21139" xr:uid="{00000000-0005-0000-0000-0000A8520000}"/>
    <cellStyle name="Normal 2 3 6 2 3 2 2 4" xfId="12733" xr:uid="{00000000-0005-0000-0000-0000CE310000}"/>
    <cellStyle name="Normal 2 3 6 2 3 2 2 4 3" xfId="27827" xr:uid="{00000000-0005-0000-0000-0000C86C0000}"/>
    <cellStyle name="Normal 2 3 6 2 3 2 2 5" xfId="7712" xr:uid="{00000000-0005-0000-0000-0000311E0000}"/>
    <cellStyle name="Normal 2 3 6 2 3 2 2 5 3" xfId="22810" xr:uid="{00000000-0005-0000-0000-00002F590000}"/>
    <cellStyle name="Normal 2 3 6 2 3 2 2 7" xfId="17797" xr:uid="{00000000-0005-0000-0000-00009A450000}"/>
    <cellStyle name="Normal 2 3 6 2 3 2 3" xfId="3494" xr:uid="{00000000-0005-0000-0000-0000B70D0000}"/>
    <cellStyle name="Normal 2 3 6 2 3 2 3 2" xfId="13568" xr:uid="{00000000-0005-0000-0000-000011350000}"/>
    <cellStyle name="Normal 2 3 6 2 3 2 3 2 3" xfId="28662" xr:uid="{00000000-0005-0000-0000-00000B700000}"/>
    <cellStyle name="Normal 2 3 6 2 3 2 3 3" xfId="8548" xr:uid="{00000000-0005-0000-0000-000075210000}"/>
    <cellStyle name="Normal 2 3 6 2 3 2 3 3 3" xfId="23645" xr:uid="{00000000-0005-0000-0000-0000725C0000}"/>
    <cellStyle name="Normal 2 3 6 2 3 2 3 5" xfId="18632" xr:uid="{00000000-0005-0000-0000-0000DD480000}"/>
    <cellStyle name="Normal 2 3 6 2 3 2 4" xfId="5187" xr:uid="{00000000-0005-0000-0000-000054140000}"/>
    <cellStyle name="Normal 2 3 6 2 3 2 4 2" xfId="15239" xr:uid="{00000000-0005-0000-0000-0000983B0000}"/>
    <cellStyle name="Normal 2 3 6 2 3 2 4 2 3" xfId="30333" xr:uid="{00000000-0005-0000-0000-000092760000}"/>
    <cellStyle name="Normal 2 3 6 2 3 2 4 3" xfId="10219" xr:uid="{00000000-0005-0000-0000-0000FC270000}"/>
    <cellStyle name="Normal 2 3 6 2 3 2 4 3 3" xfId="25316" xr:uid="{00000000-0005-0000-0000-0000F9620000}"/>
    <cellStyle name="Normal 2 3 6 2 3 2 4 5" xfId="20303" xr:uid="{00000000-0005-0000-0000-0000644F0000}"/>
    <cellStyle name="Normal 2 3 6 2 3 2 5" xfId="11897" xr:uid="{00000000-0005-0000-0000-00008A2E0000}"/>
    <cellStyle name="Normal 2 3 6 2 3 2 5 3" xfId="26991" xr:uid="{00000000-0005-0000-0000-000084690000}"/>
    <cellStyle name="Normal 2 3 6 2 3 2 6" xfId="6876" xr:uid="{00000000-0005-0000-0000-0000ED1A0000}"/>
    <cellStyle name="Normal 2 3 6 2 3 2 6 3" xfId="21974" xr:uid="{00000000-0005-0000-0000-0000EB550000}"/>
    <cellStyle name="Normal 2 3 6 2 3 2 8" xfId="16961" xr:uid="{00000000-0005-0000-0000-000056420000}"/>
    <cellStyle name="Normal 2 3 6 2 3 3" xfId="2224" xr:uid="{00000000-0005-0000-0000-0000C0080000}"/>
    <cellStyle name="Normal 2 3 6 2 3 3 2" xfId="3913" xr:uid="{00000000-0005-0000-0000-00005A0F0000}"/>
    <cellStyle name="Normal 2 3 6 2 3 3 2 2" xfId="13986" xr:uid="{00000000-0005-0000-0000-0000B3360000}"/>
    <cellStyle name="Normal 2 3 6 2 3 3 2 2 3" xfId="29080" xr:uid="{00000000-0005-0000-0000-0000AD710000}"/>
    <cellStyle name="Normal 2 3 6 2 3 3 2 3" xfId="8966" xr:uid="{00000000-0005-0000-0000-000017230000}"/>
    <cellStyle name="Normal 2 3 6 2 3 3 2 3 3" xfId="24063" xr:uid="{00000000-0005-0000-0000-0000145E0000}"/>
    <cellStyle name="Normal 2 3 6 2 3 3 2 5" xfId="19050" xr:uid="{00000000-0005-0000-0000-00007F4A0000}"/>
    <cellStyle name="Normal 2 3 6 2 3 3 3" xfId="5605" xr:uid="{00000000-0005-0000-0000-0000F6150000}"/>
    <cellStyle name="Normal 2 3 6 2 3 3 3 2" xfId="15657" xr:uid="{00000000-0005-0000-0000-00003A3D0000}"/>
    <cellStyle name="Normal 2 3 6 2 3 3 3 2 3" xfId="30751" xr:uid="{00000000-0005-0000-0000-000034780000}"/>
    <cellStyle name="Normal 2 3 6 2 3 3 3 3" xfId="10637" xr:uid="{00000000-0005-0000-0000-00009E290000}"/>
    <cellStyle name="Normal 2 3 6 2 3 3 3 3 3" xfId="25734" xr:uid="{00000000-0005-0000-0000-00009B640000}"/>
    <cellStyle name="Normal 2 3 6 2 3 3 3 5" xfId="20721" xr:uid="{00000000-0005-0000-0000-000006510000}"/>
    <cellStyle name="Normal 2 3 6 2 3 3 4" xfId="12315" xr:uid="{00000000-0005-0000-0000-00002C300000}"/>
    <cellStyle name="Normal 2 3 6 2 3 3 4 3" xfId="27409" xr:uid="{00000000-0005-0000-0000-0000266B0000}"/>
    <cellStyle name="Normal 2 3 6 2 3 3 5" xfId="7294" xr:uid="{00000000-0005-0000-0000-00008F1C0000}"/>
    <cellStyle name="Normal 2 3 6 2 3 3 5 3" xfId="22392" xr:uid="{00000000-0005-0000-0000-00008D570000}"/>
    <cellStyle name="Normal 2 3 6 2 3 3 7" xfId="17379" xr:uid="{00000000-0005-0000-0000-0000F8430000}"/>
    <cellStyle name="Normal 2 3 6 2 3 4" xfId="3076" xr:uid="{00000000-0005-0000-0000-0000150C0000}"/>
    <cellStyle name="Normal 2 3 6 2 3 4 2" xfId="13150" xr:uid="{00000000-0005-0000-0000-00006F330000}"/>
    <cellStyle name="Normal 2 3 6 2 3 4 2 3" xfId="28244" xr:uid="{00000000-0005-0000-0000-0000696E0000}"/>
    <cellStyle name="Normal 2 3 6 2 3 4 3" xfId="8130" xr:uid="{00000000-0005-0000-0000-0000D31F0000}"/>
    <cellStyle name="Normal 2 3 6 2 3 4 3 3" xfId="23227" xr:uid="{00000000-0005-0000-0000-0000D05A0000}"/>
    <cellStyle name="Normal 2 3 6 2 3 4 5" xfId="18214" xr:uid="{00000000-0005-0000-0000-00003B470000}"/>
    <cellStyle name="Normal 2 3 6 2 3 5" xfId="4769" xr:uid="{00000000-0005-0000-0000-0000B2120000}"/>
    <cellStyle name="Normal 2 3 6 2 3 5 2" xfId="14821" xr:uid="{00000000-0005-0000-0000-0000F6390000}"/>
    <cellStyle name="Normal 2 3 6 2 3 5 2 3" xfId="29915" xr:uid="{00000000-0005-0000-0000-0000F0740000}"/>
    <cellStyle name="Normal 2 3 6 2 3 5 3" xfId="9801" xr:uid="{00000000-0005-0000-0000-00005A260000}"/>
    <cellStyle name="Normal 2 3 6 2 3 5 3 3" xfId="24898" xr:uid="{00000000-0005-0000-0000-000057610000}"/>
    <cellStyle name="Normal 2 3 6 2 3 5 5" xfId="19885" xr:uid="{00000000-0005-0000-0000-0000C24D0000}"/>
    <cellStyle name="Normal 2 3 6 2 3 6" xfId="11479" xr:uid="{00000000-0005-0000-0000-0000E82C0000}"/>
    <cellStyle name="Normal 2 3 6 2 3 6 3" xfId="26573" xr:uid="{00000000-0005-0000-0000-0000E2670000}"/>
    <cellStyle name="Normal 2 3 6 2 3 7" xfId="6458" xr:uid="{00000000-0005-0000-0000-00004B190000}"/>
    <cellStyle name="Normal 2 3 6 2 3 7 3" xfId="21556" xr:uid="{00000000-0005-0000-0000-000049540000}"/>
    <cellStyle name="Normal 2 3 6 2 3 9" xfId="16543" xr:uid="{00000000-0005-0000-0000-0000B4400000}"/>
    <cellStyle name="Normal 2 3 6 2 4" xfId="1595" xr:uid="{00000000-0005-0000-0000-00004B060000}"/>
    <cellStyle name="Normal 2 3 6 2 4 2" xfId="2434" xr:uid="{00000000-0005-0000-0000-000092090000}"/>
    <cellStyle name="Normal 2 3 6 2 4 2 2" xfId="4123" xr:uid="{00000000-0005-0000-0000-00002C100000}"/>
    <cellStyle name="Normal 2 3 6 2 4 2 2 2" xfId="14196" xr:uid="{00000000-0005-0000-0000-000085370000}"/>
    <cellStyle name="Normal 2 3 6 2 4 2 2 2 3" xfId="29290" xr:uid="{00000000-0005-0000-0000-00007F720000}"/>
    <cellStyle name="Normal 2 3 6 2 4 2 2 3" xfId="9176" xr:uid="{00000000-0005-0000-0000-0000E9230000}"/>
    <cellStyle name="Normal 2 3 6 2 4 2 2 3 3" xfId="24273" xr:uid="{00000000-0005-0000-0000-0000E65E0000}"/>
    <cellStyle name="Normal 2 3 6 2 4 2 2 5" xfId="19260" xr:uid="{00000000-0005-0000-0000-0000514B0000}"/>
    <cellStyle name="Normal 2 3 6 2 4 2 3" xfId="5815" xr:uid="{00000000-0005-0000-0000-0000C8160000}"/>
    <cellStyle name="Normal 2 3 6 2 4 2 3 2" xfId="15867" xr:uid="{00000000-0005-0000-0000-00000C3E0000}"/>
    <cellStyle name="Normal 2 3 6 2 4 2 3 2 3" xfId="30961" xr:uid="{00000000-0005-0000-0000-000006790000}"/>
    <cellStyle name="Normal 2 3 6 2 4 2 3 3" xfId="10847" xr:uid="{00000000-0005-0000-0000-0000702A0000}"/>
    <cellStyle name="Normal 2 3 6 2 4 2 3 3 3" xfId="25944" xr:uid="{00000000-0005-0000-0000-00006D650000}"/>
    <cellStyle name="Normal 2 3 6 2 4 2 3 5" xfId="20931" xr:uid="{00000000-0005-0000-0000-0000D8510000}"/>
    <cellStyle name="Normal 2 3 6 2 4 2 4" xfId="12525" xr:uid="{00000000-0005-0000-0000-0000FE300000}"/>
    <cellStyle name="Normal 2 3 6 2 4 2 4 3" xfId="27619" xr:uid="{00000000-0005-0000-0000-0000F86B0000}"/>
    <cellStyle name="Normal 2 3 6 2 4 2 5" xfId="7504" xr:uid="{00000000-0005-0000-0000-0000611D0000}"/>
    <cellStyle name="Normal 2 3 6 2 4 2 5 3" xfId="22602" xr:uid="{00000000-0005-0000-0000-00005F580000}"/>
    <cellStyle name="Normal 2 3 6 2 4 2 7" xfId="17589" xr:uid="{00000000-0005-0000-0000-0000CA440000}"/>
    <cellStyle name="Normal 2 3 6 2 4 3" xfId="3286" xr:uid="{00000000-0005-0000-0000-0000E70C0000}"/>
    <cellStyle name="Normal 2 3 6 2 4 3 2" xfId="13360" xr:uid="{00000000-0005-0000-0000-000041340000}"/>
    <cellStyle name="Normal 2 3 6 2 4 3 2 3" xfId="28454" xr:uid="{00000000-0005-0000-0000-00003B6F0000}"/>
    <cellStyle name="Normal 2 3 6 2 4 3 3" xfId="8340" xr:uid="{00000000-0005-0000-0000-0000A5200000}"/>
    <cellStyle name="Normal 2 3 6 2 4 3 3 3" xfId="23437" xr:uid="{00000000-0005-0000-0000-0000A25B0000}"/>
    <cellStyle name="Normal 2 3 6 2 4 3 5" xfId="18424" xr:uid="{00000000-0005-0000-0000-00000D480000}"/>
    <cellStyle name="Normal 2 3 6 2 4 4" xfId="4979" xr:uid="{00000000-0005-0000-0000-000084130000}"/>
    <cellStyle name="Normal 2 3 6 2 4 4 2" xfId="15031" xr:uid="{00000000-0005-0000-0000-0000C83A0000}"/>
    <cellStyle name="Normal 2 3 6 2 4 4 2 3" xfId="30125" xr:uid="{00000000-0005-0000-0000-0000C2750000}"/>
    <cellStyle name="Normal 2 3 6 2 4 4 3" xfId="10011" xr:uid="{00000000-0005-0000-0000-00002C270000}"/>
    <cellStyle name="Normal 2 3 6 2 4 4 3 3" xfId="25108" xr:uid="{00000000-0005-0000-0000-000029620000}"/>
    <cellStyle name="Normal 2 3 6 2 4 4 5" xfId="20095" xr:uid="{00000000-0005-0000-0000-0000944E0000}"/>
    <cellStyle name="Normal 2 3 6 2 4 5" xfId="11689" xr:uid="{00000000-0005-0000-0000-0000BA2D0000}"/>
    <cellStyle name="Normal 2 3 6 2 4 5 3" xfId="26783" xr:uid="{00000000-0005-0000-0000-0000B4680000}"/>
    <cellStyle name="Normal 2 3 6 2 4 6" xfId="6668" xr:uid="{00000000-0005-0000-0000-00001D1A0000}"/>
    <cellStyle name="Normal 2 3 6 2 4 6 3" xfId="21766" xr:uid="{00000000-0005-0000-0000-00001B550000}"/>
    <cellStyle name="Normal 2 3 6 2 4 8" xfId="16753" xr:uid="{00000000-0005-0000-0000-000086410000}"/>
    <cellStyle name="Normal 2 3 6 2 5" xfId="2016" xr:uid="{00000000-0005-0000-0000-0000F0070000}"/>
    <cellStyle name="Normal 2 3 6 2 5 2" xfId="3705" xr:uid="{00000000-0005-0000-0000-00008A0E0000}"/>
    <cellStyle name="Normal 2 3 6 2 5 2 2" xfId="13778" xr:uid="{00000000-0005-0000-0000-0000E3350000}"/>
    <cellStyle name="Normal 2 3 6 2 5 2 2 3" xfId="28872" xr:uid="{00000000-0005-0000-0000-0000DD700000}"/>
    <cellStyle name="Normal 2 3 6 2 5 2 3" xfId="8758" xr:uid="{00000000-0005-0000-0000-000047220000}"/>
    <cellStyle name="Normal 2 3 6 2 5 2 3 3" xfId="23855" xr:uid="{00000000-0005-0000-0000-0000445D0000}"/>
    <cellStyle name="Normal 2 3 6 2 5 2 5" xfId="18842" xr:uid="{00000000-0005-0000-0000-0000AF490000}"/>
    <cellStyle name="Normal 2 3 6 2 5 3" xfId="5397" xr:uid="{00000000-0005-0000-0000-000026150000}"/>
    <cellStyle name="Normal 2 3 6 2 5 3 2" xfId="15449" xr:uid="{00000000-0005-0000-0000-00006A3C0000}"/>
    <cellStyle name="Normal 2 3 6 2 5 3 2 3" xfId="30543" xr:uid="{00000000-0005-0000-0000-000064770000}"/>
    <cellStyle name="Normal 2 3 6 2 5 3 3" xfId="10429" xr:uid="{00000000-0005-0000-0000-0000CE280000}"/>
    <cellStyle name="Normal 2 3 6 2 5 3 3 3" xfId="25526" xr:uid="{00000000-0005-0000-0000-0000CB630000}"/>
    <cellStyle name="Normal 2 3 6 2 5 3 5" xfId="20513" xr:uid="{00000000-0005-0000-0000-000036500000}"/>
    <cellStyle name="Normal 2 3 6 2 5 4" xfId="12107" xr:uid="{00000000-0005-0000-0000-00005C2F0000}"/>
    <cellStyle name="Normal 2 3 6 2 5 4 3" xfId="27201" xr:uid="{00000000-0005-0000-0000-0000566A0000}"/>
    <cellStyle name="Normal 2 3 6 2 5 5" xfId="7086" xr:uid="{00000000-0005-0000-0000-0000BF1B0000}"/>
    <cellStyle name="Normal 2 3 6 2 5 5 3" xfId="22184" xr:uid="{00000000-0005-0000-0000-0000BD560000}"/>
    <cellStyle name="Normal 2 3 6 2 5 7" xfId="17171" xr:uid="{00000000-0005-0000-0000-000028430000}"/>
    <cellStyle name="Normal 2 3 6 2 6" xfId="2868" xr:uid="{00000000-0005-0000-0000-0000450B0000}"/>
    <cellStyle name="Normal 2 3 6 2 6 2" xfId="12942" xr:uid="{00000000-0005-0000-0000-00009F320000}"/>
    <cellStyle name="Normal 2 3 6 2 6 2 3" xfId="28036" xr:uid="{00000000-0005-0000-0000-0000996D0000}"/>
    <cellStyle name="Normal 2 3 6 2 6 3" xfId="7922" xr:uid="{00000000-0005-0000-0000-0000031F0000}"/>
    <cellStyle name="Normal 2 3 6 2 6 3 3" xfId="23019" xr:uid="{00000000-0005-0000-0000-0000005A0000}"/>
    <cellStyle name="Normal 2 3 6 2 6 5" xfId="18006" xr:uid="{00000000-0005-0000-0000-00006B460000}"/>
    <cellStyle name="Normal 2 3 6 2 7" xfId="4561" xr:uid="{00000000-0005-0000-0000-0000E2110000}"/>
    <cellStyle name="Normal 2 3 6 2 7 2" xfId="14613" xr:uid="{00000000-0005-0000-0000-000026390000}"/>
    <cellStyle name="Normal 2 3 6 2 7 2 3" xfId="29707" xr:uid="{00000000-0005-0000-0000-000020740000}"/>
    <cellStyle name="Normal 2 3 6 2 7 3" xfId="9593" xr:uid="{00000000-0005-0000-0000-00008A250000}"/>
    <cellStyle name="Normal 2 3 6 2 7 3 3" xfId="24690" xr:uid="{00000000-0005-0000-0000-000087600000}"/>
    <cellStyle name="Normal 2 3 6 2 7 5" xfId="19677" xr:uid="{00000000-0005-0000-0000-0000F24C0000}"/>
    <cellStyle name="Normal 2 3 6 2 8" xfId="11271" xr:uid="{00000000-0005-0000-0000-0000182C0000}"/>
    <cellStyle name="Normal 2 3 6 2 8 3" xfId="26365" xr:uid="{00000000-0005-0000-0000-000012670000}"/>
    <cellStyle name="Normal 2 3 6 2 9" xfId="6250" xr:uid="{00000000-0005-0000-0000-00007B180000}"/>
    <cellStyle name="Normal 2 3 6 2 9 3" xfId="21348" xr:uid="{00000000-0005-0000-0000-000079530000}"/>
    <cellStyle name="Normal 2 3 6 3" xfId="1215" xr:uid="{00000000-0005-0000-0000-0000CF040000}"/>
    <cellStyle name="Normal 2 3 6 3 10" xfId="16387" xr:uid="{00000000-0005-0000-0000-000018400000}"/>
    <cellStyle name="Normal 2 3 6 3 2" xfId="1434" xr:uid="{00000000-0005-0000-0000-0000AA050000}"/>
    <cellStyle name="Normal 2 3 6 3 2 2" xfId="1855" xr:uid="{00000000-0005-0000-0000-00004F070000}"/>
    <cellStyle name="Normal 2 3 6 3 2 2 2" xfId="2694" xr:uid="{00000000-0005-0000-0000-0000960A0000}"/>
    <cellStyle name="Normal 2 3 6 3 2 2 2 2" xfId="4383" xr:uid="{00000000-0005-0000-0000-000030110000}"/>
    <cellStyle name="Normal 2 3 6 3 2 2 2 2 2" xfId="14456" xr:uid="{00000000-0005-0000-0000-000089380000}"/>
    <cellStyle name="Normal 2 3 6 3 2 2 2 2 2 3" xfId="29550" xr:uid="{00000000-0005-0000-0000-000083730000}"/>
    <cellStyle name="Normal 2 3 6 3 2 2 2 2 3" xfId="9436" xr:uid="{00000000-0005-0000-0000-0000ED240000}"/>
    <cellStyle name="Normal 2 3 6 3 2 2 2 2 3 3" xfId="24533" xr:uid="{00000000-0005-0000-0000-0000EA5F0000}"/>
    <cellStyle name="Normal 2 3 6 3 2 2 2 2 5" xfId="19520" xr:uid="{00000000-0005-0000-0000-0000554C0000}"/>
    <cellStyle name="Normal 2 3 6 3 2 2 2 3" xfId="6075" xr:uid="{00000000-0005-0000-0000-0000CC170000}"/>
    <cellStyle name="Normal 2 3 6 3 2 2 2 3 2" xfId="16127" xr:uid="{00000000-0005-0000-0000-0000103F0000}"/>
    <cellStyle name="Normal 2 3 6 3 2 2 2 3 2 3" xfId="31221" xr:uid="{00000000-0005-0000-0000-00000A7A0000}"/>
    <cellStyle name="Normal 2 3 6 3 2 2 2 3 3" xfId="11107" xr:uid="{00000000-0005-0000-0000-0000742B0000}"/>
    <cellStyle name="Normal 2 3 6 3 2 2 2 3 3 3" xfId="26204" xr:uid="{00000000-0005-0000-0000-000071660000}"/>
    <cellStyle name="Normal 2 3 6 3 2 2 2 3 5" xfId="21191" xr:uid="{00000000-0005-0000-0000-0000DC520000}"/>
    <cellStyle name="Normal 2 3 6 3 2 2 2 4" xfId="12785" xr:uid="{00000000-0005-0000-0000-000002320000}"/>
    <cellStyle name="Normal 2 3 6 3 2 2 2 4 3" xfId="27879" xr:uid="{00000000-0005-0000-0000-0000FC6C0000}"/>
    <cellStyle name="Normal 2 3 6 3 2 2 2 5" xfId="7764" xr:uid="{00000000-0005-0000-0000-0000651E0000}"/>
    <cellStyle name="Normal 2 3 6 3 2 2 2 5 3" xfId="22862" xr:uid="{00000000-0005-0000-0000-000063590000}"/>
    <cellStyle name="Normal 2 3 6 3 2 2 2 7" xfId="17849" xr:uid="{00000000-0005-0000-0000-0000CE450000}"/>
    <cellStyle name="Normal 2 3 6 3 2 2 3" xfId="3546" xr:uid="{00000000-0005-0000-0000-0000EB0D0000}"/>
    <cellStyle name="Normal 2 3 6 3 2 2 3 2" xfId="13620" xr:uid="{00000000-0005-0000-0000-000045350000}"/>
    <cellStyle name="Normal 2 3 6 3 2 2 3 2 3" xfId="28714" xr:uid="{00000000-0005-0000-0000-00003F700000}"/>
    <cellStyle name="Normal 2 3 6 3 2 2 3 3" xfId="8600" xr:uid="{00000000-0005-0000-0000-0000A9210000}"/>
    <cellStyle name="Normal 2 3 6 3 2 2 3 3 3" xfId="23697" xr:uid="{00000000-0005-0000-0000-0000A65C0000}"/>
    <cellStyle name="Normal 2 3 6 3 2 2 3 5" xfId="18684" xr:uid="{00000000-0005-0000-0000-000011490000}"/>
    <cellStyle name="Normal 2 3 6 3 2 2 4" xfId="5239" xr:uid="{00000000-0005-0000-0000-000088140000}"/>
    <cellStyle name="Normal 2 3 6 3 2 2 4 2" xfId="15291" xr:uid="{00000000-0005-0000-0000-0000CC3B0000}"/>
    <cellStyle name="Normal 2 3 6 3 2 2 4 2 3" xfId="30385" xr:uid="{00000000-0005-0000-0000-0000C6760000}"/>
    <cellStyle name="Normal 2 3 6 3 2 2 4 3" xfId="10271" xr:uid="{00000000-0005-0000-0000-000030280000}"/>
    <cellStyle name="Normal 2 3 6 3 2 2 4 3 3" xfId="25368" xr:uid="{00000000-0005-0000-0000-00002D630000}"/>
    <cellStyle name="Normal 2 3 6 3 2 2 4 5" xfId="20355" xr:uid="{00000000-0005-0000-0000-0000984F0000}"/>
    <cellStyle name="Normal 2 3 6 3 2 2 5" xfId="11949" xr:uid="{00000000-0005-0000-0000-0000BE2E0000}"/>
    <cellStyle name="Normal 2 3 6 3 2 2 5 3" xfId="27043" xr:uid="{00000000-0005-0000-0000-0000B8690000}"/>
    <cellStyle name="Normal 2 3 6 3 2 2 6" xfId="6928" xr:uid="{00000000-0005-0000-0000-0000211B0000}"/>
    <cellStyle name="Normal 2 3 6 3 2 2 6 3" xfId="22026" xr:uid="{00000000-0005-0000-0000-00001F560000}"/>
    <cellStyle name="Normal 2 3 6 3 2 2 8" xfId="17013" xr:uid="{00000000-0005-0000-0000-00008A420000}"/>
    <cellStyle name="Normal 2 3 6 3 2 3" xfId="2276" xr:uid="{00000000-0005-0000-0000-0000F4080000}"/>
    <cellStyle name="Normal 2 3 6 3 2 3 2" xfId="3965" xr:uid="{00000000-0005-0000-0000-00008E0F0000}"/>
    <cellStyle name="Normal 2 3 6 3 2 3 2 2" xfId="14038" xr:uid="{00000000-0005-0000-0000-0000E7360000}"/>
    <cellStyle name="Normal 2 3 6 3 2 3 2 2 3" xfId="29132" xr:uid="{00000000-0005-0000-0000-0000E1710000}"/>
    <cellStyle name="Normal 2 3 6 3 2 3 2 3" xfId="9018" xr:uid="{00000000-0005-0000-0000-00004B230000}"/>
    <cellStyle name="Normal 2 3 6 3 2 3 2 3 3" xfId="24115" xr:uid="{00000000-0005-0000-0000-0000485E0000}"/>
    <cellStyle name="Normal 2 3 6 3 2 3 2 5" xfId="19102" xr:uid="{00000000-0005-0000-0000-0000B34A0000}"/>
    <cellStyle name="Normal 2 3 6 3 2 3 3" xfId="5657" xr:uid="{00000000-0005-0000-0000-00002A160000}"/>
    <cellStyle name="Normal 2 3 6 3 2 3 3 2" xfId="15709" xr:uid="{00000000-0005-0000-0000-00006E3D0000}"/>
    <cellStyle name="Normal 2 3 6 3 2 3 3 2 3" xfId="30803" xr:uid="{00000000-0005-0000-0000-000068780000}"/>
    <cellStyle name="Normal 2 3 6 3 2 3 3 3" xfId="10689" xr:uid="{00000000-0005-0000-0000-0000D2290000}"/>
    <cellStyle name="Normal 2 3 6 3 2 3 3 3 3" xfId="25786" xr:uid="{00000000-0005-0000-0000-0000CF640000}"/>
    <cellStyle name="Normal 2 3 6 3 2 3 3 5" xfId="20773" xr:uid="{00000000-0005-0000-0000-00003A510000}"/>
    <cellStyle name="Normal 2 3 6 3 2 3 4" xfId="12367" xr:uid="{00000000-0005-0000-0000-000060300000}"/>
    <cellStyle name="Normal 2 3 6 3 2 3 4 3" xfId="27461" xr:uid="{00000000-0005-0000-0000-00005A6B0000}"/>
    <cellStyle name="Normal 2 3 6 3 2 3 5" xfId="7346" xr:uid="{00000000-0005-0000-0000-0000C31C0000}"/>
    <cellStyle name="Normal 2 3 6 3 2 3 5 3" xfId="22444" xr:uid="{00000000-0005-0000-0000-0000C1570000}"/>
    <cellStyle name="Normal 2 3 6 3 2 3 7" xfId="17431" xr:uid="{00000000-0005-0000-0000-00002C440000}"/>
    <cellStyle name="Normal 2 3 6 3 2 4" xfId="3128" xr:uid="{00000000-0005-0000-0000-0000490C0000}"/>
    <cellStyle name="Normal 2 3 6 3 2 4 2" xfId="13202" xr:uid="{00000000-0005-0000-0000-0000A3330000}"/>
    <cellStyle name="Normal 2 3 6 3 2 4 2 3" xfId="28296" xr:uid="{00000000-0005-0000-0000-00009D6E0000}"/>
    <cellStyle name="Normal 2 3 6 3 2 4 3" xfId="8182" xr:uid="{00000000-0005-0000-0000-000007200000}"/>
    <cellStyle name="Normal 2 3 6 3 2 4 3 3" xfId="23279" xr:uid="{00000000-0005-0000-0000-0000045B0000}"/>
    <cellStyle name="Normal 2 3 6 3 2 4 5" xfId="18266" xr:uid="{00000000-0005-0000-0000-00006F470000}"/>
    <cellStyle name="Normal 2 3 6 3 2 5" xfId="4821" xr:uid="{00000000-0005-0000-0000-0000E6120000}"/>
    <cellStyle name="Normal 2 3 6 3 2 5 2" xfId="14873" xr:uid="{00000000-0005-0000-0000-00002A3A0000}"/>
    <cellStyle name="Normal 2 3 6 3 2 5 2 3" xfId="29967" xr:uid="{00000000-0005-0000-0000-000024750000}"/>
    <cellStyle name="Normal 2 3 6 3 2 5 3" xfId="9853" xr:uid="{00000000-0005-0000-0000-00008E260000}"/>
    <cellStyle name="Normal 2 3 6 3 2 5 3 3" xfId="24950" xr:uid="{00000000-0005-0000-0000-00008B610000}"/>
    <cellStyle name="Normal 2 3 6 3 2 5 5" xfId="19937" xr:uid="{00000000-0005-0000-0000-0000F64D0000}"/>
    <cellStyle name="Normal 2 3 6 3 2 6" xfId="11531" xr:uid="{00000000-0005-0000-0000-00001C2D0000}"/>
    <cellStyle name="Normal 2 3 6 3 2 6 3" xfId="26625" xr:uid="{00000000-0005-0000-0000-000016680000}"/>
    <cellStyle name="Normal 2 3 6 3 2 7" xfId="6510" xr:uid="{00000000-0005-0000-0000-00007F190000}"/>
    <cellStyle name="Normal 2 3 6 3 2 7 3" xfId="21608" xr:uid="{00000000-0005-0000-0000-00007D540000}"/>
    <cellStyle name="Normal 2 3 6 3 2 9" xfId="16595" xr:uid="{00000000-0005-0000-0000-0000E8400000}"/>
    <cellStyle name="Normal 2 3 6 3 3" xfId="1647" xr:uid="{00000000-0005-0000-0000-00007F060000}"/>
    <cellStyle name="Normal 2 3 6 3 3 2" xfId="2486" xr:uid="{00000000-0005-0000-0000-0000C6090000}"/>
    <cellStyle name="Normal 2 3 6 3 3 2 2" xfId="4175" xr:uid="{00000000-0005-0000-0000-000060100000}"/>
    <cellStyle name="Normal 2 3 6 3 3 2 2 2" xfId="14248" xr:uid="{00000000-0005-0000-0000-0000B9370000}"/>
    <cellStyle name="Normal 2 3 6 3 3 2 2 2 3" xfId="29342" xr:uid="{00000000-0005-0000-0000-0000B3720000}"/>
    <cellStyle name="Normal 2 3 6 3 3 2 2 3" xfId="9228" xr:uid="{00000000-0005-0000-0000-00001D240000}"/>
    <cellStyle name="Normal 2 3 6 3 3 2 2 3 3" xfId="24325" xr:uid="{00000000-0005-0000-0000-00001A5F0000}"/>
    <cellStyle name="Normal 2 3 6 3 3 2 2 5" xfId="19312" xr:uid="{00000000-0005-0000-0000-0000854B0000}"/>
    <cellStyle name="Normal 2 3 6 3 3 2 3" xfId="5867" xr:uid="{00000000-0005-0000-0000-0000FC160000}"/>
    <cellStyle name="Normal 2 3 6 3 3 2 3 2" xfId="15919" xr:uid="{00000000-0005-0000-0000-0000403E0000}"/>
    <cellStyle name="Normal 2 3 6 3 3 2 3 2 3" xfId="31013" xr:uid="{00000000-0005-0000-0000-00003A790000}"/>
    <cellStyle name="Normal 2 3 6 3 3 2 3 3" xfId="10899" xr:uid="{00000000-0005-0000-0000-0000A42A0000}"/>
    <cellStyle name="Normal 2 3 6 3 3 2 3 3 3" xfId="25996" xr:uid="{00000000-0005-0000-0000-0000A1650000}"/>
    <cellStyle name="Normal 2 3 6 3 3 2 3 5" xfId="20983" xr:uid="{00000000-0005-0000-0000-00000C520000}"/>
    <cellStyle name="Normal 2 3 6 3 3 2 4" xfId="12577" xr:uid="{00000000-0005-0000-0000-000032310000}"/>
    <cellStyle name="Normal 2 3 6 3 3 2 4 3" xfId="27671" xr:uid="{00000000-0005-0000-0000-00002C6C0000}"/>
    <cellStyle name="Normal 2 3 6 3 3 2 5" xfId="7556" xr:uid="{00000000-0005-0000-0000-0000951D0000}"/>
    <cellStyle name="Normal 2 3 6 3 3 2 5 3" xfId="22654" xr:uid="{00000000-0005-0000-0000-000093580000}"/>
    <cellStyle name="Normal 2 3 6 3 3 2 7" xfId="17641" xr:uid="{00000000-0005-0000-0000-0000FE440000}"/>
    <cellStyle name="Normal 2 3 6 3 3 3" xfId="3338" xr:uid="{00000000-0005-0000-0000-00001B0D0000}"/>
    <cellStyle name="Normal 2 3 6 3 3 3 2" xfId="13412" xr:uid="{00000000-0005-0000-0000-000075340000}"/>
    <cellStyle name="Normal 2 3 6 3 3 3 2 3" xfId="28506" xr:uid="{00000000-0005-0000-0000-00006F6F0000}"/>
    <cellStyle name="Normal 2 3 6 3 3 3 3" xfId="8392" xr:uid="{00000000-0005-0000-0000-0000D9200000}"/>
    <cellStyle name="Normal 2 3 6 3 3 3 3 3" xfId="23489" xr:uid="{00000000-0005-0000-0000-0000D65B0000}"/>
    <cellStyle name="Normal 2 3 6 3 3 3 5" xfId="18476" xr:uid="{00000000-0005-0000-0000-000041480000}"/>
    <cellStyle name="Normal 2 3 6 3 3 4" xfId="5031" xr:uid="{00000000-0005-0000-0000-0000B8130000}"/>
    <cellStyle name="Normal 2 3 6 3 3 4 2" xfId="15083" xr:uid="{00000000-0005-0000-0000-0000FC3A0000}"/>
    <cellStyle name="Normal 2 3 6 3 3 4 2 3" xfId="30177" xr:uid="{00000000-0005-0000-0000-0000F6750000}"/>
    <cellStyle name="Normal 2 3 6 3 3 4 3" xfId="10063" xr:uid="{00000000-0005-0000-0000-000060270000}"/>
    <cellStyle name="Normal 2 3 6 3 3 4 3 3" xfId="25160" xr:uid="{00000000-0005-0000-0000-00005D620000}"/>
    <cellStyle name="Normal 2 3 6 3 3 4 5" xfId="20147" xr:uid="{00000000-0005-0000-0000-0000C84E0000}"/>
    <cellStyle name="Normal 2 3 6 3 3 5" xfId="11741" xr:uid="{00000000-0005-0000-0000-0000EE2D0000}"/>
    <cellStyle name="Normal 2 3 6 3 3 5 3" xfId="26835" xr:uid="{00000000-0005-0000-0000-0000E8680000}"/>
    <cellStyle name="Normal 2 3 6 3 3 6" xfId="6720" xr:uid="{00000000-0005-0000-0000-0000511A0000}"/>
    <cellStyle name="Normal 2 3 6 3 3 6 3" xfId="21818" xr:uid="{00000000-0005-0000-0000-00004F550000}"/>
    <cellStyle name="Normal 2 3 6 3 3 8" xfId="16805" xr:uid="{00000000-0005-0000-0000-0000BA410000}"/>
    <cellStyle name="Normal 2 3 6 3 4" xfId="2068" xr:uid="{00000000-0005-0000-0000-000024080000}"/>
    <cellStyle name="Normal 2 3 6 3 4 2" xfId="3757" xr:uid="{00000000-0005-0000-0000-0000BE0E0000}"/>
    <cellStyle name="Normal 2 3 6 3 4 2 2" xfId="13830" xr:uid="{00000000-0005-0000-0000-000017360000}"/>
    <cellStyle name="Normal 2 3 6 3 4 2 2 3" xfId="28924" xr:uid="{00000000-0005-0000-0000-000011710000}"/>
    <cellStyle name="Normal 2 3 6 3 4 2 3" xfId="8810" xr:uid="{00000000-0005-0000-0000-00007B220000}"/>
    <cellStyle name="Normal 2 3 6 3 4 2 3 3" xfId="23907" xr:uid="{00000000-0005-0000-0000-0000785D0000}"/>
    <cellStyle name="Normal 2 3 6 3 4 2 5" xfId="18894" xr:uid="{00000000-0005-0000-0000-0000E3490000}"/>
    <cellStyle name="Normal 2 3 6 3 4 3" xfId="5449" xr:uid="{00000000-0005-0000-0000-00005A150000}"/>
    <cellStyle name="Normal 2 3 6 3 4 3 2" xfId="15501" xr:uid="{00000000-0005-0000-0000-00009E3C0000}"/>
    <cellStyle name="Normal 2 3 6 3 4 3 2 3" xfId="30595" xr:uid="{00000000-0005-0000-0000-000098770000}"/>
    <cellStyle name="Normal 2 3 6 3 4 3 3" xfId="10481" xr:uid="{00000000-0005-0000-0000-000002290000}"/>
    <cellStyle name="Normal 2 3 6 3 4 3 3 3" xfId="25578" xr:uid="{00000000-0005-0000-0000-0000FF630000}"/>
    <cellStyle name="Normal 2 3 6 3 4 3 5" xfId="20565" xr:uid="{00000000-0005-0000-0000-00006A500000}"/>
    <cellStyle name="Normal 2 3 6 3 4 4" xfId="12159" xr:uid="{00000000-0005-0000-0000-0000902F0000}"/>
    <cellStyle name="Normal 2 3 6 3 4 4 3" xfId="27253" xr:uid="{00000000-0005-0000-0000-00008A6A0000}"/>
    <cellStyle name="Normal 2 3 6 3 4 5" xfId="7138" xr:uid="{00000000-0005-0000-0000-0000F31B0000}"/>
    <cellStyle name="Normal 2 3 6 3 4 5 3" xfId="22236" xr:uid="{00000000-0005-0000-0000-0000F1560000}"/>
    <cellStyle name="Normal 2 3 6 3 4 7" xfId="17223" xr:uid="{00000000-0005-0000-0000-00005C430000}"/>
    <cellStyle name="Normal 2 3 6 3 5" xfId="2920" xr:uid="{00000000-0005-0000-0000-0000790B0000}"/>
    <cellStyle name="Normal 2 3 6 3 5 2" xfId="12994" xr:uid="{00000000-0005-0000-0000-0000D3320000}"/>
    <cellStyle name="Normal 2 3 6 3 5 2 3" xfId="28088" xr:uid="{00000000-0005-0000-0000-0000CD6D0000}"/>
    <cellStyle name="Normal 2 3 6 3 5 3" xfId="7974" xr:uid="{00000000-0005-0000-0000-0000371F0000}"/>
    <cellStyle name="Normal 2 3 6 3 5 3 3" xfId="23071" xr:uid="{00000000-0005-0000-0000-0000345A0000}"/>
    <cellStyle name="Normal 2 3 6 3 5 5" xfId="18058" xr:uid="{00000000-0005-0000-0000-00009F460000}"/>
    <cellStyle name="Normal 2 3 6 3 6" xfId="4613" xr:uid="{00000000-0005-0000-0000-000016120000}"/>
    <cellStyle name="Normal 2 3 6 3 6 2" xfId="14665" xr:uid="{00000000-0005-0000-0000-00005A390000}"/>
    <cellStyle name="Normal 2 3 6 3 6 2 3" xfId="29759" xr:uid="{00000000-0005-0000-0000-000054740000}"/>
    <cellStyle name="Normal 2 3 6 3 6 3" xfId="9645" xr:uid="{00000000-0005-0000-0000-0000BE250000}"/>
    <cellStyle name="Normal 2 3 6 3 6 3 3" xfId="24742" xr:uid="{00000000-0005-0000-0000-0000BB600000}"/>
    <cellStyle name="Normal 2 3 6 3 6 5" xfId="19729" xr:uid="{00000000-0005-0000-0000-0000264D0000}"/>
    <cellStyle name="Normal 2 3 6 3 7" xfId="11323" xr:uid="{00000000-0005-0000-0000-00004C2C0000}"/>
    <cellStyle name="Normal 2 3 6 3 7 3" xfId="26417" xr:uid="{00000000-0005-0000-0000-000046670000}"/>
    <cellStyle name="Normal 2 3 6 3 8" xfId="6302" xr:uid="{00000000-0005-0000-0000-0000AF180000}"/>
    <cellStyle name="Normal 2 3 6 3 8 3" xfId="21400" xr:uid="{00000000-0005-0000-0000-0000AD530000}"/>
    <cellStyle name="Normal 2 3 6 4" xfId="1328" xr:uid="{00000000-0005-0000-0000-000040050000}"/>
    <cellStyle name="Normal 2 3 6 4 2" xfId="1751" xr:uid="{00000000-0005-0000-0000-0000E7060000}"/>
    <cellStyle name="Normal 2 3 6 4 2 2" xfId="2590" xr:uid="{00000000-0005-0000-0000-00002E0A0000}"/>
    <cellStyle name="Normal 2 3 6 4 2 2 2" xfId="4279" xr:uid="{00000000-0005-0000-0000-0000C8100000}"/>
    <cellStyle name="Normal 2 3 6 4 2 2 2 2" xfId="14352" xr:uid="{00000000-0005-0000-0000-000021380000}"/>
    <cellStyle name="Normal 2 3 6 4 2 2 2 2 3" xfId="29446" xr:uid="{00000000-0005-0000-0000-00001B730000}"/>
    <cellStyle name="Normal 2 3 6 4 2 2 2 3" xfId="9332" xr:uid="{00000000-0005-0000-0000-000085240000}"/>
    <cellStyle name="Normal 2 3 6 4 2 2 2 3 3" xfId="24429" xr:uid="{00000000-0005-0000-0000-0000825F0000}"/>
    <cellStyle name="Normal 2 3 6 4 2 2 2 5" xfId="19416" xr:uid="{00000000-0005-0000-0000-0000ED4B0000}"/>
    <cellStyle name="Normal 2 3 6 4 2 2 3" xfId="5971" xr:uid="{00000000-0005-0000-0000-000064170000}"/>
    <cellStyle name="Normal 2 3 6 4 2 2 3 2" xfId="16023" xr:uid="{00000000-0005-0000-0000-0000A83E0000}"/>
    <cellStyle name="Normal 2 3 6 4 2 2 3 2 3" xfId="31117" xr:uid="{00000000-0005-0000-0000-0000A2790000}"/>
    <cellStyle name="Normal 2 3 6 4 2 2 3 3" xfId="11003" xr:uid="{00000000-0005-0000-0000-00000C2B0000}"/>
    <cellStyle name="Normal 2 3 6 4 2 2 3 3 3" xfId="26100" xr:uid="{00000000-0005-0000-0000-000009660000}"/>
    <cellStyle name="Normal 2 3 6 4 2 2 3 5" xfId="21087" xr:uid="{00000000-0005-0000-0000-000074520000}"/>
    <cellStyle name="Normal 2 3 6 4 2 2 4" xfId="12681" xr:uid="{00000000-0005-0000-0000-00009A310000}"/>
    <cellStyle name="Normal 2 3 6 4 2 2 4 3" xfId="27775" xr:uid="{00000000-0005-0000-0000-0000946C0000}"/>
    <cellStyle name="Normal 2 3 6 4 2 2 5" xfId="7660" xr:uid="{00000000-0005-0000-0000-0000FD1D0000}"/>
    <cellStyle name="Normal 2 3 6 4 2 2 5 3" xfId="22758" xr:uid="{00000000-0005-0000-0000-0000FB580000}"/>
    <cellStyle name="Normal 2 3 6 4 2 2 7" xfId="17745" xr:uid="{00000000-0005-0000-0000-000066450000}"/>
    <cellStyle name="Normal 2 3 6 4 2 3" xfId="3442" xr:uid="{00000000-0005-0000-0000-0000830D0000}"/>
    <cellStyle name="Normal 2 3 6 4 2 3 2" xfId="13516" xr:uid="{00000000-0005-0000-0000-0000DD340000}"/>
    <cellStyle name="Normal 2 3 6 4 2 3 2 3" xfId="28610" xr:uid="{00000000-0005-0000-0000-0000D76F0000}"/>
    <cellStyle name="Normal 2 3 6 4 2 3 3" xfId="8496" xr:uid="{00000000-0005-0000-0000-000041210000}"/>
    <cellStyle name="Normal 2 3 6 4 2 3 3 3" xfId="23593" xr:uid="{00000000-0005-0000-0000-00003E5C0000}"/>
    <cellStyle name="Normal 2 3 6 4 2 3 5" xfId="18580" xr:uid="{00000000-0005-0000-0000-0000A9480000}"/>
    <cellStyle name="Normal 2 3 6 4 2 4" xfId="5135" xr:uid="{00000000-0005-0000-0000-000020140000}"/>
    <cellStyle name="Normal 2 3 6 4 2 4 2" xfId="15187" xr:uid="{00000000-0005-0000-0000-0000643B0000}"/>
    <cellStyle name="Normal 2 3 6 4 2 4 2 3" xfId="30281" xr:uid="{00000000-0005-0000-0000-00005E760000}"/>
    <cellStyle name="Normal 2 3 6 4 2 4 3" xfId="10167" xr:uid="{00000000-0005-0000-0000-0000C8270000}"/>
    <cellStyle name="Normal 2 3 6 4 2 4 3 3" xfId="25264" xr:uid="{00000000-0005-0000-0000-0000C5620000}"/>
    <cellStyle name="Normal 2 3 6 4 2 4 5" xfId="20251" xr:uid="{00000000-0005-0000-0000-0000304F0000}"/>
    <cellStyle name="Normal 2 3 6 4 2 5" xfId="11845" xr:uid="{00000000-0005-0000-0000-0000562E0000}"/>
    <cellStyle name="Normal 2 3 6 4 2 5 3" xfId="26939" xr:uid="{00000000-0005-0000-0000-000050690000}"/>
    <cellStyle name="Normal 2 3 6 4 2 6" xfId="6824" xr:uid="{00000000-0005-0000-0000-0000B91A0000}"/>
    <cellStyle name="Normal 2 3 6 4 2 6 3" xfId="21922" xr:uid="{00000000-0005-0000-0000-0000B7550000}"/>
    <cellStyle name="Normal 2 3 6 4 2 8" xfId="16909" xr:uid="{00000000-0005-0000-0000-000022420000}"/>
    <cellStyle name="Normal 2 3 6 4 3" xfId="2172" xr:uid="{00000000-0005-0000-0000-00008C080000}"/>
    <cellStyle name="Normal 2 3 6 4 3 2" xfId="3861" xr:uid="{00000000-0005-0000-0000-0000260F0000}"/>
    <cellStyle name="Normal 2 3 6 4 3 2 2" xfId="13934" xr:uid="{00000000-0005-0000-0000-00007F360000}"/>
    <cellStyle name="Normal 2 3 6 4 3 2 2 3" xfId="29028" xr:uid="{00000000-0005-0000-0000-000079710000}"/>
    <cellStyle name="Normal 2 3 6 4 3 2 3" xfId="8914" xr:uid="{00000000-0005-0000-0000-0000E3220000}"/>
    <cellStyle name="Normal 2 3 6 4 3 2 3 3" xfId="24011" xr:uid="{00000000-0005-0000-0000-0000E05D0000}"/>
    <cellStyle name="Normal 2 3 6 4 3 2 5" xfId="18998" xr:uid="{00000000-0005-0000-0000-00004B4A0000}"/>
    <cellStyle name="Normal 2 3 6 4 3 3" xfId="5553" xr:uid="{00000000-0005-0000-0000-0000C2150000}"/>
    <cellStyle name="Normal 2 3 6 4 3 3 2" xfId="15605" xr:uid="{00000000-0005-0000-0000-0000063D0000}"/>
    <cellStyle name="Normal 2 3 6 4 3 3 2 3" xfId="30699" xr:uid="{00000000-0005-0000-0000-000000780000}"/>
    <cellStyle name="Normal 2 3 6 4 3 3 3" xfId="10585" xr:uid="{00000000-0005-0000-0000-00006A290000}"/>
    <cellStyle name="Normal 2 3 6 4 3 3 3 3" xfId="25682" xr:uid="{00000000-0005-0000-0000-000067640000}"/>
    <cellStyle name="Normal 2 3 6 4 3 3 5" xfId="20669" xr:uid="{00000000-0005-0000-0000-0000D2500000}"/>
    <cellStyle name="Normal 2 3 6 4 3 4" xfId="12263" xr:uid="{00000000-0005-0000-0000-0000F82F0000}"/>
    <cellStyle name="Normal 2 3 6 4 3 4 3" xfId="27357" xr:uid="{00000000-0005-0000-0000-0000F26A0000}"/>
    <cellStyle name="Normal 2 3 6 4 3 5" xfId="7242" xr:uid="{00000000-0005-0000-0000-00005B1C0000}"/>
    <cellStyle name="Normal 2 3 6 4 3 5 3" xfId="22340" xr:uid="{00000000-0005-0000-0000-000059570000}"/>
    <cellStyle name="Normal 2 3 6 4 3 7" xfId="17327" xr:uid="{00000000-0005-0000-0000-0000C4430000}"/>
    <cellStyle name="Normal 2 3 6 4 4" xfId="3024" xr:uid="{00000000-0005-0000-0000-0000E10B0000}"/>
    <cellStyle name="Normal 2 3 6 4 4 2" xfId="13098" xr:uid="{00000000-0005-0000-0000-00003B330000}"/>
    <cellStyle name="Normal 2 3 6 4 4 2 3" xfId="28192" xr:uid="{00000000-0005-0000-0000-0000356E0000}"/>
    <cellStyle name="Normal 2 3 6 4 4 3" xfId="8078" xr:uid="{00000000-0005-0000-0000-00009F1F0000}"/>
    <cellStyle name="Normal 2 3 6 4 4 3 3" xfId="23175" xr:uid="{00000000-0005-0000-0000-00009C5A0000}"/>
    <cellStyle name="Normal 2 3 6 4 4 5" xfId="18162" xr:uid="{00000000-0005-0000-0000-000007470000}"/>
    <cellStyle name="Normal 2 3 6 4 5" xfId="4717" xr:uid="{00000000-0005-0000-0000-00007E120000}"/>
    <cellStyle name="Normal 2 3 6 4 5 2" xfId="14769" xr:uid="{00000000-0005-0000-0000-0000C2390000}"/>
    <cellStyle name="Normal 2 3 6 4 5 2 3" xfId="29863" xr:uid="{00000000-0005-0000-0000-0000BC740000}"/>
    <cellStyle name="Normal 2 3 6 4 5 3" xfId="9749" xr:uid="{00000000-0005-0000-0000-000026260000}"/>
    <cellStyle name="Normal 2 3 6 4 5 3 3" xfId="24846" xr:uid="{00000000-0005-0000-0000-000023610000}"/>
    <cellStyle name="Normal 2 3 6 4 5 5" xfId="19833" xr:uid="{00000000-0005-0000-0000-00008E4D0000}"/>
    <cellStyle name="Normal 2 3 6 4 6" xfId="11427" xr:uid="{00000000-0005-0000-0000-0000B42C0000}"/>
    <cellStyle name="Normal 2 3 6 4 6 3" xfId="26521" xr:uid="{00000000-0005-0000-0000-0000AE670000}"/>
    <cellStyle name="Normal 2 3 6 4 7" xfId="6406" xr:uid="{00000000-0005-0000-0000-000017190000}"/>
    <cellStyle name="Normal 2 3 6 4 7 3" xfId="21504" xr:uid="{00000000-0005-0000-0000-000015540000}"/>
    <cellStyle name="Normal 2 3 6 4 9" xfId="16491" xr:uid="{00000000-0005-0000-0000-000080400000}"/>
    <cellStyle name="Normal 2 3 6 5" xfId="1541" xr:uid="{00000000-0005-0000-0000-000015060000}"/>
    <cellStyle name="Normal 2 3 6 5 2" xfId="2382" xr:uid="{00000000-0005-0000-0000-00005E090000}"/>
    <cellStyle name="Normal 2 3 6 5 2 2" xfId="4071" xr:uid="{00000000-0005-0000-0000-0000F80F0000}"/>
    <cellStyle name="Normal 2 3 6 5 2 2 2" xfId="14144" xr:uid="{00000000-0005-0000-0000-000051370000}"/>
    <cellStyle name="Normal 2 3 6 5 2 2 2 3" xfId="29238" xr:uid="{00000000-0005-0000-0000-00004B720000}"/>
    <cellStyle name="Normal 2 3 6 5 2 2 3" xfId="9124" xr:uid="{00000000-0005-0000-0000-0000B5230000}"/>
    <cellStyle name="Normal 2 3 6 5 2 2 3 3" xfId="24221" xr:uid="{00000000-0005-0000-0000-0000B25E0000}"/>
    <cellStyle name="Normal 2 3 6 5 2 2 5" xfId="19208" xr:uid="{00000000-0005-0000-0000-00001D4B0000}"/>
    <cellStyle name="Normal 2 3 6 5 2 3" xfId="5763" xr:uid="{00000000-0005-0000-0000-000094160000}"/>
    <cellStyle name="Normal 2 3 6 5 2 3 2" xfId="15815" xr:uid="{00000000-0005-0000-0000-0000D83D0000}"/>
    <cellStyle name="Normal 2 3 6 5 2 3 2 3" xfId="30909" xr:uid="{00000000-0005-0000-0000-0000D2780000}"/>
    <cellStyle name="Normal 2 3 6 5 2 3 3" xfId="10795" xr:uid="{00000000-0005-0000-0000-00003C2A0000}"/>
    <cellStyle name="Normal 2 3 6 5 2 3 3 3" xfId="25892" xr:uid="{00000000-0005-0000-0000-000039650000}"/>
    <cellStyle name="Normal 2 3 6 5 2 3 5" xfId="20879" xr:uid="{00000000-0005-0000-0000-0000A4510000}"/>
    <cellStyle name="Normal 2 3 6 5 2 4" xfId="12473" xr:uid="{00000000-0005-0000-0000-0000CA300000}"/>
    <cellStyle name="Normal 2 3 6 5 2 4 3" xfId="27567" xr:uid="{00000000-0005-0000-0000-0000C46B0000}"/>
    <cellStyle name="Normal 2 3 6 5 2 5" xfId="7452" xr:uid="{00000000-0005-0000-0000-00002D1D0000}"/>
    <cellStyle name="Normal 2 3 6 5 2 5 3" xfId="22550" xr:uid="{00000000-0005-0000-0000-00002B580000}"/>
    <cellStyle name="Normal 2 3 6 5 2 7" xfId="17537" xr:uid="{00000000-0005-0000-0000-000096440000}"/>
    <cellStyle name="Normal 2 3 6 5 3" xfId="3234" xr:uid="{00000000-0005-0000-0000-0000B30C0000}"/>
    <cellStyle name="Normal 2 3 6 5 3 2" xfId="13308" xr:uid="{00000000-0005-0000-0000-00000D340000}"/>
    <cellStyle name="Normal 2 3 6 5 3 2 3" xfId="28402" xr:uid="{00000000-0005-0000-0000-0000076F0000}"/>
    <cellStyle name="Normal 2 3 6 5 3 3" xfId="8288" xr:uid="{00000000-0005-0000-0000-000071200000}"/>
    <cellStyle name="Normal 2 3 6 5 3 3 3" xfId="23385" xr:uid="{00000000-0005-0000-0000-00006E5B0000}"/>
    <cellStyle name="Normal 2 3 6 5 3 5" xfId="18372" xr:uid="{00000000-0005-0000-0000-0000D9470000}"/>
    <cellStyle name="Normal 2 3 6 5 4" xfId="4927" xr:uid="{00000000-0005-0000-0000-000050130000}"/>
    <cellStyle name="Normal 2 3 6 5 4 2" xfId="14979" xr:uid="{00000000-0005-0000-0000-0000943A0000}"/>
    <cellStyle name="Normal 2 3 6 5 4 2 3" xfId="30073" xr:uid="{00000000-0005-0000-0000-00008E750000}"/>
    <cellStyle name="Normal 2 3 6 5 4 3" xfId="9959" xr:uid="{00000000-0005-0000-0000-0000F8260000}"/>
    <cellStyle name="Normal 2 3 6 5 4 3 3" xfId="25056" xr:uid="{00000000-0005-0000-0000-0000F5610000}"/>
    <cellStyle name="Normal 2 3 6 5 4 5" xfId="20043" xr:uid="{00000000-0005-0000-0000-0000604E0000}"/>
    <cellStyle name="Normal 2 3 6 5 5" xfId="11637" xr:uid="{00000000-0005-0000-0000-0000862D0000}"/>
    <cellStyle name="Normal 2 3 6 5 5 3" xfId="26731" xr:uid="{00000000-0005-0000-0000-000080680000}"/>
    <cellStyle name="Normal 2 3 6 5 6" xfId="6616" xr:uid="{00000000-0005-0000-0000-0000E9190000}"/>
    <cellStyle name="Normal 2 3 6 5 6 3" xfId="21714" xr:uid="{00000000-0005-0000-0000-0000E7540000}"/>
    <cellStyle name="Normal 2 3 6 5 8" xfId="16701" xr:uid="{00000000-0005-0000-0000-000052410000}"/>
    <cellStyle name="Normal 2 3 6 6" xfId="1962" xr:uid="{00000000-0005-0000-0000-0000BA070000}"/>
    <cellStyle name="Normal 2 3 6 6 2" xfId="3653" xr:uid="{00000000-0005-0000-0000-0000560E0000}"/>
    <cellStyle name="Normal 2 3 6 6 2 2" xfId="13726" xr:uid="{00000000-0005-0000-0000-0000AF350000}"/>
    <cellStyle name="Normal 2 3 6 6 2 2 3" xfId="28820" xr:uid="{00000000-0005-0000-0000-0000A9700000}"/>
    <cellStyle name="Normal 2 3 6 6 2 3" xfId="8706" xr:uid="{00000000-0005-0000-0000-000013220000}"/>
    <cellStyle name="Normal 2 3 6 6 2 3 3" xfId="23803" xr:uid="{00000000-0005-0000-0000-0000105D0000}"/>
    <cellStyle name="Normal 2 3 6 6 2 5" xfId="18790" xr:uid="{00000000-0005-0000-0000-00007B490000}"/>
    <cellStyle name="Normal 2 3 6 6 3" xfId="5345" xr:uid="{00000000-0005-0000-0000-0000F2140000}"/>
    <cellStyle name="Normal 2 3 6 6 3 2" xfId="15397" xr:uid="{00000000-0005-0000-0000-0000363C0000}"/>
    <cellStyle name="Normal 2 3 6 6 3 2 3" xfId="30491" xr:uid="{00000000-0005-0000-0000-000030770000}"/>
    <cellStyle name="Normal 2 3 6 6 3 3" xfId="10377" xr:uid="{00000000-0005-0000-0000-00009A280000}"/>
    <cellStyle name="Normal 2 3 6 6 3 3 3" xfId="25474" xr:uid="{00000000-0005-0000-0000-000097630000}"/>
    <cellStyle name="Normal 2 3 6 6 3 5" xfId="20461" xr:uid="{00000000-0005-0000-0000-000002500000}"/>
    <cellStyle name="Normal 2 3 6 6 4" xfId="12055" xr:uid="{00000000-0005-0000-0000-0000282F0000}"/>
    <cellStyle name="Normal 2 3 6 6 4 3" xfId="27149" xr:uid="{00000000-0005-0000-0000-0000226A0000}"/>
    <cellStyle name="Normal 2 3 6 6 5" xfId="7034" xr:uid="{00000000-0005-0000-0000-00008B1B0000}"/>
    <cellStyle name="Normal 2 3 6 6 5 3" xfId="22132" xr:uid="{00000000-0005-0000-0000-000089560000}"/>
    <cellStyle name="Normal 2 3 6 6 7" xfId="17119" xr:uid="{00000000-0005-0000-0000-0000F4420000}"/>
    <cellStyle name="Normal 2 3 6 7" xfId="2812" xr:uid="{00000000-0005-0000-0000-00000D0B0000}"/>
    <cellStyle name="Normal 2 3 6 7 2" xfId="12890" xr:uid="{00000000-0005-0000-0000-00006B320000}"/>
    <cellStyle name="Normal 2 3 6 7 2 3" xfId="27984" xr:uid="{00000000-0005-0000-0000-0000656D0000}"/>
    <cellStyle name="Normal 2 3 6 7 3" xfId="7870" xr:uid="{00000000-0005-0000-0000-0000CF1E0000}"/>
    <cellStyle name="Normal 2 3 6 7 3 3" xfId="22967" xr:uid="{00000000-0005-0000-0000-0000CC590000}"/>
    <cellStyle name="Normal 2 3 6 7 5" xfId="17954" xr:uid="{00000000-0005-0000-0000-000037460000}"/>
    <cellStyle name="Normal 2 3 6 8" xfId="4506" xr:uid="{00000000-0005-0000-0000-0000AB110000}"/>
    <cellStyle name="Normal 2 3 6 8 2" xfId="14561" xr:uid="{00000000-0005-0000-0000-0000F2380000}"/>
    <cellStyle name="Normal 2 3 6 8 2 3" xfId="29655" xr:uid="{00000000-0005-0000-0000-0000EC730000}"/>
    <cellStyle name="Normal 2 3 6 8 3" xfId="9541" xr:uid="{00000000-0005-0000-0000-000056250000}"/>
    <cellStyle name="Normal 2 3 6 8 3 3" xfId="24638" xr:uid="{00000000-0005-0000-0000-000053600000}"/>
    <cellStyle name="Normal 2 3 6 8 5" xfId="19625" xr:uid="{00000000-0005-0000-0000-0000BE4C0000}"/>
    <cellStyle name="Normal 2 3 6 9" xfId="11217" xr:uid="{00000000-0005-0000-0000-0000E22B0000}"/>
    <cellStyle name="Normal 2 3 6 9 3" xfId="26313" xr:uid="{00000000-0005-0000-0000-0000DE660000}"/>
    <cellStyle name="Normal 2 3 7" xfId="517" xr:uid="{00000000-0005-0000-0000-000011020000}"/>
    <cellStyle name="Normal 2 4" xfId="135" xr:uid="{00000000-0005-0000-0000-00008D000000}"/>
    <cellStyle name="Normal 2 4 2" xfId="834" xr:uid="{00000000-0005-0000-0000-000051030000}"/>
    <cellStyle name="Normal 2 4 2 10" xfId="6200" xr:uid="{00000000-0005-0000-0000-000049180000}"/>
    <cellStyle name="Normal 2 4 2 10 3" xfId="21300" xr:uid="{00000000-0005-0000-0000-000049530000}"/>
    <cellStyle name="Normal 2 4 2 12" xfId="16285" xr:uid="{00000000-0005-0000-0000-0000B23F0000}"/>
    <cellStyle name="Normal 2 4 2 2" xfId="1165" xr:uid="{00000000-0005-0000-0000-00009D040000}"/>
    <cellStyle name="Normal 2 4 2 2 11" xfId="16339" xr:uid="{00000000-0005-0000-0000-0000E83F0000}"/>
    <cellStyle name="Normal 2 4 2 2 2" xfId="1273" xr:uid="{00000000-0005-0000-0000-000009050000}"/>
    <cellStyle name="Normal 2 4 2 2 2 10" xfId="16443" xr:uid="{00000000-0005-0000-0000-000050400000}"/>
    <cellStyle name="Normal 2 4 2 2 2 2" xfId="1490" xr:uid="{00000000-0005-0000-0000-0000E2050000}"/>
    <cellStyle name="Normal 2 4 2 2 2 2 2" xfId="1911" xr:uid="{00000000-0005-0000-0000-000087070000}"/>
    <cellStyle name="Normal 2 4 2 2 2 2 2 2" xfId="2750" xr:uid="{00000000-0005-0000-0000-0000CE0A0000}"/>
    <cellStyle name="Normal 2 4 2 2 2 2 2 2 2" xfId="4439" xr:uid="{00000000-0005-0000-0000-000068110000}"/>
    <cellStyle name="Normal 2 4 2 2 2 2 2 2 2 2" xfId="14512" xr:uid="{00000000-0005-0000-0000-0000C1380000}"/>
    <cellStyle name="Normal 2 4 2 2 2 2 2 2 2 2 3" xfId="29606" xr:uid="{00000000-0005-0000-0000-0000BB730000}"/>
    <cellStyle name="Normal 2 4 2 2 2 2 2 2 2 3" xfId="9492" xr:uid="{00000000-0005-0000-0000-000025250000}"/>
    <cellStyle name="Normal 2 4 2 2 2 2 2 2 2 3 3" xfId="24589" xr:uid="{00000000-0005-0000-0000-000022600000}"/>
    <cellStyle name="Normal 2 4 2 2 2 2 2 2 2 5" xfId="19576" xr:uid="{00000000-0005-0000-0000-00008D4C0000}"/>
    <cellStyle name="Normal 2 4 2 2 2 2 2 2 3" xfId="6131" xr:uid="{00000000-0005-0000-0000-000004180000}"/>
    <cellStyle name="Normal 2 4 2 2 2 2 2 2 3 2" xfId="16183" xr:uid="{00000000-0005-0000-0000-0000483F0000}"/>
    <cellStyle name="Normal 2 4 2 2 2 2 2 2 3 2 3" xfId="31277" xr:uid="{00000000-0005-0000-0000-0000427A0000}"/>
    <cellStyle name="Normal 2 4 2 2 2 2 2 2 3 3" xfId="11163" xr:uid="{00000000-0005-0000-0000-0000AC2B0000}"/>
    <cellStyle name="Normal 2 4 2 2 2 2 2 2 3 3 3" xfId="26260" xr:uid="{00000000-0005-0000-0000-0000A9660000}"/>
    <cellStyle name="Normal 2 4 2 2 2 2 2 2 3 5" xfId="21247" xr:uid="{00000000-0005-0000-0000-000014530000}"/>
    <cellStyle name="Normal 2 4 2 2 2 2 2 2 4" xfId="12841" xr:uid="{00000000-0005-0000-0000-00003A320000}"/>
    <cellStyle name="Normal 2 4 2 2 2 2 2 2 4 3" xfId="27935" xr:uid="{00000000-0005-0000-0000-0000346D0000}"/>
    <cellStyle name="Normal 2 4 2 2 2 2 2 2 5" xfId="7820" xr:uid="{00000000-0005-0000-0000-00009D1E0000}"/>
    <cellStyle name="Normal 2 4 2 2 2 2 2 2 5 3" xfId="22918" xr:uid="{00000000-0005-0000-0000-00009B590000}"/>
    <cellStyle name="Normal 2 4 2 2 2 2 2 2 7" xfId="17905" xr:uid="{00000000-0005-0000-0000-000006460000}"/>
    <cellStyle name="Normal 2 4 2 2 2 2 2 3" xfId="3602" xr:uid="{00000000-0005-0000-0000-0000230E0000}"/>
    <cellStyle name="Normal 2 4 2 2 2 2 2 3 2" xfId="13676" xr:uid="{00000000-0005-0000-0000-00007D350000}"/>
    <cellStyle name="Normal 2 4 2 2 2 2 2 3 2 3" xfId="28770" xr:uid="{00000000-0005-0000-0000-000077700000}"/>
    <cellStyle name="Normal 2 4 2 2 2 2 2 3 3" xfId="8656" xr:uid="{00000000-0005-0000-0000-0000E1210000}"/>
    <cellStyle name="Normal 2 4 2 2 2 2 2 3 3 3" xfId="23753" xr:uid="{00000000-0005-0000-0000-0000DE5C0000}"/>
    <cellStyle name="Normal 2 4 2 2 2 2 2 3 5" xfId="18740" xr:uid="{00000000-0005-0000-0000-000049490000}"/>
    <cellStyle name="Normal 2 4 2 2 2 2 2 4" xfId="5295" xr:uid="{00000000-0005-0000-0000-0000C0140000}"/>
    <cellStyle name="Normal 2 4 2 2 2 2 2 4 2" xfId="15347" xr:uid="{00000000-0005-0000-0000-0000043C0000}"/>
    <cellStyle name="Normal 2 4 2 2 2 2 2 4 2 3" xfId="30441" xr:uid="{00000000-0005-0000-0000-0000FE760000}"/>
    <cellStyle name="Normal 2 4 2 2 2 2 2 4 3" xfId="10327" xr:uid="{00000000-0005-0000-0000-000068280000}"/>
    <cellStyle name="Normal 2 4 2 2 2 2 2 4 3 3" xfId="25424" xr:uid="{00000000-0005-0000-0000-000065630000}"/>
    <cellStyle name="Normal 2 4 2 2 2 2 2 4 5" xfId="20411" xr:uid="{00000000-0005-0000-0000-0000D04F0000}"/>
    <cellStyle name="Normal 2 4 2 2 2 2 2 5" xfId="12005" xr:uid="{00000000-0005-0000-0000-0000F62E0000}"/>
    <cellStyle name="Normal 2 4 2 2 2 2 2 5 3" xfId="27099" xr:uid="{00000000-0005-0000-0000-0000F0690000}"/>
    <cellStyle name="Normal 2 4 2 2 2 2 2 6" xfId="6984" xr:uid="{00000000-0005-0000-0000-0000591B0000}"/>
    <cellStyle name="Normal 2 4 2 2 2 2 2 6 3" xfId="22082" xr:uid="{00000000-0005-0000-0000-000057560000}"/>
    <cellStyle name="Normal 2 4 2 2 2 2 2 8" xfId="17069" xr:uid="{00000000-0005-0000-0000-0000C2420000}"/>
    <cellStyle name="Normal 2 4 2 2 2 2 3" xfId="2332" xr:uid="{00000000-0005-0000-0000-00002C090000}"/>
    <cellStyle name="Normal 2 4 2 2 2 2 3 2" xfId="4021" xr:uid="{00000000-0005-0000-0000-0000C60F0000}"/>
    <cellStyle name="Normal 2 4 2 2 2 2 3 2 2" xfId="14094" xr:uid="{00000000-0005-0000-0000-00001F370000}"/>
    <cellStyle name="Normal 2 4 2 2 2 2 3 2 2 3" xfId="29188" xr:uid="{00000000-0005-0000-0000-000019720000}"/>
    <cellStyle name="Normal 2 4 2 2 2 2 3 2 3" xfId="9074" xr:uid="{00000000-0005-0000-0000-000083230000}"/>
    <cellStyle name="Normal 2 4 2 2 2 2 3 2 3 3" xfId="24171" xr:uid="{00000000-0005-0000-0000-0000805E0000}"/>
    <cellStyle name="Normal 2 4 2 2 2 2 3 2 5" xfId="19158" xr:uid="{00000000-0005-0000-0000-0000EB4A0000}"/>
    <cellStyle name="Normal 2 4 2 2 2 2 3 3" xfId="5713" xr:uid="{00000000-0005-0000-0000-000062160000}"/>
    <cellStyle name="Normal 2 4 2 2 2 2 3 3 2" xfId="15765" xr:uid="{00000000-0005-0000-0000-0000A63D0000}"/>
    <cellStyle name="Normal 2 4 2 2 2 2 3 3 2 3" xfId="30859" xr:uid="{00000000-0005-0000-0000-0000A0780000}"/>
    <cellStyle name="Normal 2 4 2 2 2 2 3 3 3" xfId="10745" xr:uid="{00000000-0005-0000-0000-00000A2A0000}"/>
    <cellStyle name="Normal 2 4 2 2 2 2 3 3 3 3" xfId="25842" xr:uid="{00000000-0005-0000-0000-000007650000}"/>
    <cellStyle name="Normal 2 4 2 2 2 2 3 3 5" xfId="20829" xr:uid="{00000000-0005-0000-0000-000072510000}"/>
    <cellStyle name="Normal 2 4 2 2 2 2 3 4" xfId="12423" xr:uid="{00000000-0005-0000-0000-000098300000}"/>
    <cellStyle name="Normal 2 4 2 2 2 2 3 4 3" xfId="27517" xr:uid="{00000000-0005-0000-0000-0000926B0000}"/>
    <cellStyle name="Normal 2 4 2 2 2 2 3 5" xfId="7402" xr:uid="{00000000-0005-0000-0000-0000FB1C0000}"/>
    <cellStyle name="Normal 2 4 2 2 2 2 3 5 3" xfId="22500" xr:uid="{00000000-0005-0000-0000-0000F9570000}"/>
    <cellStyle name="Normal 2 4 2 2 2 2 3 7" xfId="17487" xr:uid="{00000000-0005-0000-0000-000064440000}"/>
    <cellStyle name="Normal 2 4 2 2 2 2 4" xfId="3184" xr:uid="{00000000-0005-0000-0000-0000810C0000}"/>
    <cellStyle name="Normal 2 4 2 2 2 2 4 2" xfId="13258" xr:uid="{00000000-0005-0000-0000-0000DB330000}"/>
    <cellStyle name="Normal 2 4 2 2 2 2 4 2 3" xfId="28352" xr:uid="{00000000-0005-0000-0000-0000D56E0000}"/>
    <cellStyle name="Normal 2 4 2 2 2 2 4 3" xfId="8238" xr:uid="{00000000-0005-0000-0000-00003F200000}"/>
    <cellStyle name="Normal 2 4 2 2 2 2 4 3 3" xfId="23335" xr:uid="{00000000-0005-0000-0000-00003C5B0000}"/>
    <cellStyle name="Normal 2 4 2 2 2 2 4 5" xfId="18322" xr:uid="{00000000-0005-0000-0000-0000A7470000}"/>
    <cellStyle name="Normal 2 4 2 2 2 2 5" xfId="4877" xr:uid="{00000000-0005-0000-0000-00001E130000}"/>
    <cellStyle name="Normal 2 4 2 2 2 2 5 2" xfId="14929" xr:uid="{00000000-0005-0000-0000-0000623A0000}"/>
    <cellStyle name="Normal 2 4 2 2 2 2 5 2 3" xfId="30023" xr:uid="{00000000-0005-0000-0000-00005C750000}"/>
    <cellStyle name="Normal 2 4 2 2 2 2 5 3" xfId="9909" xr:uid="{00000000-0005-0000-0000-0000C6260000}"/>
    <cellStyle name="Normal 2 4 2 2 2 2 5 3 3" xfId="25006" xr:uid="{00000000-0005-0000-0000-0000C3610000}"/>
    <cellStyle name="Normal 2 4 2 2 2 2 5 5" xfId="19993" xr:uid="{00000000-0005-0000-0000-00002E4E0000}"/>
    <cellStyle name="Normal 2 4 2 2 2 2 6" xfId="11587" xr:uid="{00000000-0005-0000-0000-0000542D0000}"/>
    <cellStyle name="Normal 2 4 2 2 2 2 6 3" xfId="26681" xr:uid="{00000000-0005-0000-0000-00004E680000}"/>
    <cellStyle name="Normal 2 4 2 2 2 2 7" xfId="6566" xr:uid="{00000000-0005-0000-0000-0000B7190000}"/>
    <cellStyle name="Normal 2 4 2 2 2 2 7 3" xfId="21664" xr:uid="{00000000-0005-0000-0000-0000B5540000}"/>
    <cellStyle name="Normal 2 4 2 2 2 2 9" xfId="16651" xr:uid="{00000000-0005-0000-0000-000020410000}"/>
    <cellStyle name="Normal 2 4 2 2 2 3" xfId="1703" xr:uid="{00000000-0005-0000-0000-0000B7060000}"/>
    <cellStyle name="Normal 2 4 2 2 2 3 2" xfId="2542" xr:uid="{00000000-0005-0000-0000-0000FE090000}"/>
    <cellStyle name="Normal 2 4 2 2 2 3 2 2" xfId="4231" xr:uid="{00000000-0005-0000-0000-000098100000}"/>
    <cellStyle name="Normal 2 4 2 2 2 3 2 2 2" xfId="14304" xr:uid="{00000000-0005-0000-0000-0000F1370000}"/>
    <cellStyle name="Normal 2 4 2 2 2 3 2 2 2 3" xfId="29398" xr:uid="{00000000-0005-0000-0000-0000EB720000}"/>
    <cellStyle name="Normal 2 4 2 2 2 3 2 2 3" xfId="9284" xr:uid="{00000000-0005-0000-0000-000055240000}"/>
    <cellStyle name="Normal 2 4 2 2 2 3 2 2 3 3" xfId="24381" xr:uid="{00000000-0005-0000-0000-0000525F0000}"/>
    <cellStyle name="Normal 2 4 2 2 2 3 2 2 5" xfId="19368" xr:uid="{00000000-0005-0000-0000-0000BD4B0000}"/>
    <cellStyle name="Normal 2 4 2 2 2 3 2 3" xfId="5923" xr:uid="{00000000-0005-0000-0000-000034170000}"/>
    <cellStyle name="Normal 2 4 2 2 2 3 2 3 2" xfId="15975" xr:uid="{00000000-0005-0000-0000-0000783E0000}"/>
    <cellStyle name="Normal 2 4 2 2 2 3 2 3 2 3" xfId="31069" xr:uid="{00000000-0005-0000-0000-000072790000}"/>
    <cellStyle name="Normal 2 4 2 2 2 3 2 3 3" xfId="10955" xr:uid="{00000000-0005-0000-0000-0000DC2A0000}"/>
    <cellStyle name="Normal 2 4 2 2 2 3 2 3 3 3" xfId="26052" xr:uid="{00000000-0005-0000-0000-0000D9650000}"/>
    <cellStyle name="Normal 2 4 2 2 2 3 2 3 5" xfId="21039" xr:uid="{00000000-0005-0000-0000-000044520000}"/>
    <cellStyle name="Normal 2 4 2 2 2 3 2 4" xfId="12633" xr:uid="{00000000-0005-0000-0000-00006A310000}"/>
    <cellStyle name="Normal 2 4 2 2 2 3 2 4 3" xfId="27727" xr:uid="{00000000-0005-0000-0000-0000646C0000}"/>
    <cellStyle name="Normal 2 4 2 2 2 3 2 5" xfId="7612" xr:uid="{00000000-0005-0000-0000-0000CD1D0000}"/>
    <cellStyle name="Normal 2 4 2 2 2 3 2 5 3" xfId="22710" xr:uid="{00000000-0005-0000-0000-0000CB580000}"/>
    <cellStyle name="Normal 2 4 2 2 2 3 2 7" xfId="17697" xr:uid="{00000000-0005-0000-0000-000036450000}"/>
    <cellStyle name="Normal 2 4 2 2 2 3 3" xfId="3394" xr:uid="{00000000-0005-0000-0000-0000530D0000}"/>
    <cellStyle name="Normal 2 4 2 2 2 3 3 2" xfId="13468" xr:uid="{00000000-0005-0000-0000-0000AD340000}"/>
    <cellStyle name="Normal 2 4 2 2 2 3 3 2 3" xfId="28562" xr:uid="{00000000-0005-0000-0000-0000A76F0000}"/>
    <cellStyle name="Normal 2 4 2 2 2 3 3 3" xfId="8448" xr:uid="{00000000-0005-0000-0000-000011210000}"/>
    <cellStyle name="Normal 2 4 2 2 2 3 3 3 3" xfId="23545" xr:uid="{00000000-0005-0000-0000-00000E5C0000}"/>
    <cellStyle name="Normal 2 4 2 2 2 3 3 5" xfId="18532" xr:uid="{00000000-0005-0000-0000-000079480000}"/>
    <cellStyle name="Normal 2 4 2 2 2 3 4" xfId="5087" xr:uid="{00000000-0005-0000-0000-0000F0130000}"/>
    <cellStyle name="Normal 2 4 2 2 2 3 4 2" xfId="15139" xr:uid="{00000000-0005-0000-0000-0000343B0000}"/>
    <cellStyle name="Normal 2 4 2 2 2 3 4 2 3" xfId="30233" xr:uid="{00000000-0005-0000-0000-00002E760000}"/>
    <cellStyle name="Normal 2 4 2 2 2 3 4 3" xfId="10119" xr:uid="{00000000-0005-0000-0000-000098270000}"/>
    <cellStyle name="Normal 2 4 2 2 2 3 4 3 3" xfId="25216" xr:uid="{00000000-0005-0000-0000-000095620000}"/>
    <cellStyle name="Normal 2 4 2 2 2 3 4 5" xfId="20203" xr:uid="{00000000-0005-0000-0000-0000004F0000}"/>
    <cellStyle name="Normal 2 4 2 2 2 3 5" xfId="11797" xr:uid="{00000000-0005-0000-0000-0000262E0000}"/>
    <cellStyle name="Normal 2 4 2 2 2 3 5 3" xfId="26891" xr:uid="{00000000-0005-0000-0000-000020690000}"/>
    <cellStyle name="Normal 2 4 2 2 2 3 6" xfId="6776" xr:uid="{00000000-0005-0000-0000-0000891A0000}"/>
    <cellStyle name="Normal 2 4 2 2 2 3 6 3" xfId="21874" xr:uid="{00000000-0005-0000-0000-000087550000}"/>
    <cellStyle name="Normal 2 4 2 2 2 3 8" xfId="16861" xr:uid="{00000000-0005-0000-0000-0000F2410000}"/>
    <cellStyle name="Normal 2 4 2 2 2 4" xfId="2124" xr:uid="{00000000-0005-0000-0000-00005C080000}"/>
    <cellStyle name="Normal 2 4 2 2 2 4 2" xfId="3813" xr:uid="{00000000-0005-0000-0000-0000F60E0000}"/>
    <cellStyle name="Normal 2 4 2 2 2 4 2 2" xfId="13886" xr:uid="{00000000-0005-0000-0000-00004F360000}"/>
    <cellStyle name="Normal 2 4 2 2 2 4 2 2 3" xfId="28980" xr:uid="{00000000-0005-0000-0000-000049710000}"/>
    <cellStyle name="Normal 2 4 2 2 2 4 2 3" xfId="8866" xr:uid="{00000000-0005-0000-0000-0000B3220000}"/>
    <cellStyle name="Normal 2 4 2 2 2 4 2 3 3" xfId="23963" xr:uid="{00000000-0005-0000-0000-0000B05D0000}"/>
    <cellStyle name="Normal 2 4 2 2 2 4 2 5" xfId="18950" xr:uid="{00000000-0005-0000-0000-00001B4A0000}"/>
    <cellStyle name="Normal 2 4 2 2 2 4 3" xfId="5505" xr:uid="{00000000-0005-0000-0000-000092150000}"/>
    <cellStyle name="Normal 2 4 2 2 2 4 3 2" xfId="15557" xr:uid="{00000000-0005-0000-0000-0000D63C0000}"/>
    <cellStyle name="Normal 2 4 2 2 2 4 3 2 3" xfId="30651" xr:uid="{00000000-0005-0000-0000-0000D0770000}"/>
    <cellStyle name="Normal 2 4 2 2 2 4 3 3" xfId="10537" xr:uid="{00000000-0005-0000-0000-00003A290000}"/>
    <cellStyle name="Normal 2 4 2 2 2 4 3 3 3" xfId="25634" xr:uid="{00000000-0005-0000-0000-000037640000}"/>
    <cellStyle name="Normal 2 4 2 2 2 4 3 5" xfId="20621" xr:uid="{00000000-0005-0000-0000-0000A2500000}"/>
    <cellStyle name="Normal 2 4 2 2 2 4 4" xfId="12215" xr:uid="{00000000-0005-0000-0000-0000C82F0000}"/>
    <cellStyle name="Normal 2 4 2 2 2 4 4 3" xfId="27309" xr:uid="{00000000-0005-0000-0000-0000C26A0000}"/>
    <cellStyle name="Normal 2 4 2 2 2 4 5" xfId="7194" xr:uid="{00000000-0005-0000-0000-00002B1C0000}"/>
    <cellStyle name="Normal 2 4 2 2 2 4 5 3" xfId="22292" xr:uid="{00000000-0005-0000-0000-000029570000}"/>
    <cellStyle name="Normal 2 4 2 2 2 4 7" xfId="17279" xr:uid="{00000000-0005-0000-0000-000094430000}"/>
    <cellStyle name="Normal 2 4 2 2 2 5" xfId="2976" xr:uid="{00000000-0005-0000-0000-0000B10B0000}"/>
    <cellStyle name="Normal 2 4 2 2 2 5 2" xfId="13050" xr:uid="{00000000-0005-0000-0000-00000B330000}"/>
    <cellStyle name="Normal 2 4 2 2 2 5 2 3" xfId="28144" xr:uid="{00000000-0005-0000-0000-0000056E0000}"/>
    <cellStyle name="Normal 2 4 2 2 2 5 3" xfId="8030" xr:uid="{00000000-0005-0000-0000-00006F1F0000}"/>
    <cellStyle name="Normal 2 4 2 2 2 5 3 3" xfId="23127" xr:uid="{00000000-0005-0000-0000-00006C5A0000}"/>
    <cellStyle name="Normal 2 4 2 2 2 5 5" xfId="18114" xr:uid="{00000000-0005-0000-0000-0000D7460000}"/>
    <cellStyle name="Normal 2 4 2 2 2 6" xfId="4669" xr:uid="{00000000-0005-0000-0000-00004E120000}"/>
    <cellStyle name="Normal 2 4 2 2 2 6 2" xfId="14721" xr:uid="{00000000-0005-0000-0000-000092390000}"/>
    <cellStyle name="Normal 2 4 2 2 2 6 2 3" xfId="29815" xr:uid="{00000000-0005-0000-0000-00008C740000}"/>
    <cellStyle name="Normal 2 4 2 2 2 6 3" xfId="9701" xr:uid="{00000000-0005-0000-0000-0000F6250000}"/>
    <cellStyle name="Normal 2 4 2 2 2 6 3 3" xfId="24798" xr:uid="{00000000-0005-0000-0000-0000F3600000}"/>
    <cellStyle name="Normal 2 4 2 2 2 6 5" xfId="19785" xr:uid="{00000000-0005-0000-0000-00005E4D0000}"/>
    <cellStyle name="Normal 2 4 2 2 2 7" xfId="11379" xr:uid="{00000000-0005-0000-0000-0000842C0000}"/>
    <cellStyle name="Normal 2 4 2 2 2 7 3" xfId="26473" xr:uid="{00000000-0005-0000-0000-00007E670000}"/>
    <cellStyle name="Normal 2 4 2 2 2 8" xfId="6358" xr:uid="{00000000-0005-0000-0000-0000E7180000}"/>
    <cellStyle name="Normal 2 4 2 2 2 8 3" xfId="21456" xr:uid="{00000000-0005-0000-0000-0000E5530000}"/>
    <cellStyle name="Normal 2 4 2 2 3" xfId="1386" xr:uid="{00000000-0005-0000-0000-00007A050000}"/>
    <cellStyle name="Normal 2 4 2 2 3 2" xfId="1807" xr:uid="{00000000-0005-0000-0000-00001F070000}"/>
    <cellStyle name="Normal 2 4 2 2 3 2 2" xfId="2646" xr:uid="{00000000-0005-0000-0000-0000660A0000}"/>
    <cellStyle name="Normal 2 4 2 2 3 2 2 2" xfId="4335" xr:uid="{00000000-0005-0000-0000-000000110000}"/>
    <cellStyle name="Normal 2 4 2 2 3 2 2 2 2" xfId="14408" xr:uid="{00000000-0005-0000-0000-000059380000}"/>
    <cellStyle name="Normal 2 4 2 2 3 2 2 2 2 3" xfId="29502" xr:uid="{00000000-0005-0000-0000-000053730000}"/>
    <cellStyle name="Normal 2 4 2 2 3 2 2 2 3" xfId="9388" xr:uid="{00000000-0005-0000-0000-0000BD240000}"/>
    <cellStyle name="Normal 2 4 2 2 3 2 2 2 3 3" xfId="24485" xr:uid="{00000000-0005-0000-0000-0000BA5F0000}"/>
    <cellStyle name="Normal 2 4 2 2 3 2 2 2 5" xfId="19472" xr:uid="{00000000-0005-0000-0000-0000254C0000}"/>
    <cellStyle name="Normal 2 4 2 2 3 2 2 3" xfId="6027" xr:uid="{00000000-0005-0000-0000-00009C170000}"/>
    <cellStyle name="Normal 2 4 2 2 3 2 2 3 2" xfId="16079" xr:uid="{00000000-0005-0000-0000-0000E03E0000}"/>
    <cellStyle name="Normal 2 4 2 2 3 2 2 3 2 3" xfId="31173" xr:uid="{00000000-0005-0000-0000-0000DA790000}"/>
    <cellStyle name="Normal 2 4 2 2 3 2 2 3 3" xfId="11059" xr:uid="{00000000-0005-0000-0000-0000442B0000}"/>
    <cellStyle name="Normal 2 4 2 2 3 2 2 3 3 3" xfId="26156" xr:uid="{00000000-0005-0000-0000-000041660000}"/>
    <cellStyle name="Normal 2 4 2 2 3 2 2 3 5" xfId="21143" xr:uid="{00000000-0005-0000-0000-0000AC520000}"/>
    <cellStyle name="Normal 2 4 2 2 3 2 2 4" xfId="12737" xr:uid="{00000000-0005-0000-0000-0000D2310000}"/>
    <cellStyle name="Normal 2 4 2 2 3 2 2 4 3" xfId="27831" xr:uid="{00000000-0005-0000-0000-0000CC6C0000}"/>
    <cellStyle name="Normal 2 4 2 2 3 2 2 5" xfId="7716" xr:uid="{00000000-0005-0000-0000-0000351E0000}"/>
    <cellStyle name="Normal 2 4 2 2 3 2 2 5 3" xfId="22814" xr:uid="{00000000-0005-0000-0000-000033590000}"/>
    <cellStyle name="Normal 2 4 2 2 3 2 2 7" xfId="17801" xr:uid="{00000000-0005-0000-0000-00009E450000}"/>
    <cellStyle name="Normal 2 4 2 2 3 2 3" xfId="3498" xr:uid="{00000000-0005-0000-0000-0000BB0D0000}"/>
    <cellStyle name="Normal 2 4 2 2 3 2 3 2" xfId="13572" xr:uid="{00000000-0005-0000-0000-000015350000}"/>
    <cellStyle name="Normal 2 4 2 2 3 2 3 2 3" xfId="28666" xr:uid="{00000000-0005-0000-0000-00000F700000}"/>
    <cellStyle name="Normal 2 4 2 2 3 2 3 3" xfId="8552" xr:uid="{00000000-0005-0000-0000-000079210000}"/>
    <cellStyle name="Normal 2 4 2 2 3 2 3 3 3" xfId="23649" xr:uid="{00000000-0005-0000-0000-0000765C0000}"/>
    <cellStyle name="Normal 2 4 2 2 3 2 3 5" xfId="18636" xr:uid="{00000000-0005-0000-0000-0000E1480000}"/>
    <cellStyle name="Normal 2 4 2 2 3 2 4" xfId="5191" xr:uid="{00000000-0005-0000-0000-000058140000}"/>
    <cellStyle name="Normal 2 4 2 2 3 2 4 2" xfId="15243" xr:uid="{00000000-0005-0000-0000-00009C3B0000}"/>
    <cellStyle name="Normal 2 4 2 2 3 2 4 2 3" xfId="30337" xr:uid="{00000000-0005-0000-0000-000096760000}"/>
    <cellStyle name="Normal 2 4 2 2 3 2 4 3" xfId="10223" xr:uid="{00000000-0005-0000-0000-000000280000}"/>
    <cellStyle name="Normal 2 4 2 2 3 2 4 3 3" xfId="25320" xr:uid="{00000000-0005-0000-0000-0000FD620000}"/>
    <cellStyle name="Normal 2 4 2 2 3 2 4 5" xfId="20307" xr:uid="{00000000-0005-0000-0000-0000684F0000}"/>
    <cellStyle name="Normal 2 4 2 2 3 2 5" xfId="11901" xr:uid="{00000000-0005-0000-0000-00008E2E0000}"/>
    <cellStyle name="Normal 2 4 2 2 3 2 5 3" xfId="26995" xr:uid="{00000000-0005-0000-0000-000088690000}"/>
    <cellStyle name="Normal 2 4 2 2 3 2 6" xfId="6880" xr:uid="{00000000-0005-0000-0000-0000F11A0000}"/>
    <cellStyle name="Normal 2 4 2 2 3 2 6 3" xfId="21978" xr:uid="{00000000-0005-0000-0000-0000EF550000}"/>
    <cellStyle name="Normal 2 4 2 2 3 2 8" xfId="16965" xr:uid="{00000000-0005-0000-0000-00005A420000}"/>
    <cellStyle name="Normal 2 4 2 2 3 3" xfId="2228" xr:uid="{00000000-0005-0000-0000-0000C4080000}"/>
    <cellStyle name="Normal 2 4 2 2 3 3 2" xfId="3917" xr:uid="{00000000-0005-0000-0000-00005E0F0000}"/>
    <cellStyle name="Normal 2 4 2 2 3 3 2 2" xfId="13990" xr:uid="{00000000-0005-0000-0000-0000B7360000}"/>
    <cellStyle name="Normal 2 4 2 2 3 3 2 2 3" xfId="29084" xr:uid="{00000000-0005-0000-0000-0000B1710000}"/>
    <cellStyle name="Normal 2 4 2 2 3 3 2 3" xfId="8970" xr:uid="{00000000-0005-0000-0000-00001B230000}"/>
    <cellStyle name="Normal 2 4 2 2 3 3 2 3 3" xfId="24067" xr:uid="{00000000-0005-0000-0000-0000185E0000}"/>
    <cellStyle name="Normal 2 4 2 2 3 3 2 5" xfId="19054" xr:uid="{00000000-0005-0000-0000-0000834A0000}"/>
    <cellStyle name="Normal 2 4 2 2 3 3 3" xfId="5609" xr:uid="{00000000-0005-0000-0000-0000FA150000}"/>
    <cellStyle name="Normal 2 4 2 2 3 3 3 2" xfId="15661" xr:uid="{00000000-0005-0000-0000-00003E3D0000}"/>
    <cellStyle name="Normal 2 4 2 2 3 3 3 2 3" xfId="30755" xr:uid="{00000000-0005-0000-0000-000038780000}"/>
    <cellStyle name="Normal 2 4 2 2 3 3 3 3" xfId="10641" xr:uid="{00000000-0005-0000-0000-0000A2290000}"/>
    <cellStyle name="Normal 2 4 2 2 3 3 3 3 3" xfId="25738" xr:uid="{00000000-0005-0000-0000-00009F640000}"/>
    <cellStyle name="Normal 2 4 2 2 3 3 3 5" xfId="20725" xr:uid="{00000000-0005-0000-0000-00000A510000}"/>
    <cellStyle name="Normal 2 4 2 2 3 3 4" xfId="12319" xr:uid="{00000000-0005-0000-0000-000030300000}"/>
    <cellStyle name="Normal 2 4 2 2 3 3 4 3" xfId="27413" xr:uid="{00000000-0005-0000-0000-00002A6B0000}"/>
    <cellStyle name="Normal 2 4 2 2 3 3 5" xfId="7298" xr:uid="{00000000-0005-0000-0000-0000931C0000}"/>
    <cellStyle name="Normal 2 4 2 2 3 3 5 3" xfId="22396" xr:uid="{00000000-0005-0000-0000-000091570000}"/>
    <cellStyle name="Normal 2 4 2 2 3 3 7" xfId="17383" xr:uid="{00000000-0005-0000-0000-0000FC430000}"/>
    <cellStyle name="Normal 2 4 2 2 3 4" xfId="3080" xr:uid="{00000000-0005-0000-0000-0000190C0000}"/>
    <cellStyle name="Normal 2 4 2 2 3 4 2" xfId="13154" xr:uid="{00000000-0005-0000-0000-000073330000}"/>
    <cellStyle name="Normal 2 4 2 2 3 4 2 3" xfId="28248" xr:uid="{00000000-0005-0000-0000-00006D6E0000}"/>
    <cellStyle name="Normal 2 4 2 2 3 4 3" xfId="8134" xr:uid="{00000000-0005-0000-0000-0000D71F0000}"/>
    <cellStyle name="Normal 2 4 2 2 3 4 3 3" xfId="23231" xr:uid="{00000000-0005-0000-0000-0000D45A0000}"/>
    <cellStyle name="Normal 2 4 2 2 3 4 5" xfId="18218" xr:uid="{00000000-0005-0000-0000-00003F470000}"/>
    <cellStyle name="Normal 2 4 2 2 3 5" xfId="4773" xr:uid="{00000000-0005-0000-0000-0000B6120000}"/>
    <cellStyle name="Normal 2 4 2 2 3 5 2" xfId="14825" xr:uid="{00000000-0005-0000-0000-0000FA390000}"/>
    <cellStyle name="Normal 2 4 2 2 3 5 2 3" xfId="29919" xr:uid="{00000000-0005-0000-0000-0000F4740000}"/>
    <cellStyle name="Normal 2 4 2 2 3 5 3" xfId="9805" xr:uid="{00000000-0005-0000-0000-00005E260000}"/>
    <cellStyle name="Normal 2 4 2 2 3 5 3 3" xfId="24902" xr:uid="{00000000-0005-0000-0000-00005B610000}"/>
    <cellStyle name="Normal 2 4 2 2 3 5 5" xfId="19889" xr:uid="{00000000-0005-0000-0000-0000C64D0000}"/>
    <cellStyle name="Normal 2 4 2 2 3 6" xfId="11483" xr:uid="{00000000-0005-0000-0000-0000EC2C0000}"/>
    <cellStyle name="Normal 2 4 2 2 3 6 3" xfId="26577" xr:uid="{00000000-0005-0000-0000-0000E6670000}"/>
    <cellStyle name="Normal 2 4 2 2 3 7" xfId="6462" xr:uid="{00000000-0005-0000-0000-00004F190000}"/>
    <cellStyle name="Normal 2 4 2 2 3 7 3" xfId="21560" xr:uid="{00000000-0005-0000-0000-00004D540000}"/>
    <cellStyle name="Normal 2 4 2 2 3 9" xfId="16547" xr:uid="{00000000-0005-0000-0000-0000B8400000}"/>
    <cellStyle name="Normal 2 4 2 2 4" xfId="1599" xr:uid="{00000000-0005-0000-0000-00004F060000}"/>
    <cellStyle name="Normal 2 4 2 2 4 2" xfId="2438" xr:uid="{00000000-0005-0000-0000-000096090000}"/>
    <cellStyle name="Normal 2 4 2 2 4 2 2" xfId="4127" xr:uid="{00000000-0005-0000-0000-000030100000}"/>
    <cellStyle name="Normal 2 4 2 2 4 2 2 2" xfId="14200" xr:uid="{00000000-0005-0000-0000-000089370000}"/>
    <cellStyle name="Normal 2 4 2 2 4 2 2 2 3" xfId="29294" xr:uid="{00000000-0005-0000-0000-000083720000}"/>
    <cellStyle name="Normal 2 4 2 2 4 2 2 3" xfId="9180" xr:uid="{00000000-0005-0000-0000-0000ED230000}"/>
    <cellStyle name="Normal 2 4 2 2 4 2 2 3 3" xfId="24277" xr:uid="{00000000-0005-0000-0000-0000EA5E0000}"/>
    <cellStyle name="Normal 2 4 2 2 4 2 2 5" xfId="19264" xr:uid="{00000000-0005-0000-0000-0000554B0000}"/>
    <cellStyle name="Normal 2 4 2 2 4 2 3" xfId="5819" xr:uid="{00000000-0005-0000-0000-0000CC160000}"/>
    <cellStyle name="Normal 2 4 2 2 4 2 3 2" xfId="15871" xr:uid="{00000000-0005-0000-0000-0000103E0000}"/>
    <cellStyle name="Normal 2 4 2 2 4 2 3 2 3" xfId="30965" xr:uid="{00000000-0005-0000-0000-00000A790000}"/>
    <cellStyle name="Normal 2 4 2 2 4 2 3 3" xfId="10851" xr:uid="{00000000-0005-0000-0000-0000742A0000}"/>
    <cellStyle name="Normal 2 4 2 2 4 2 3 3 3" xfId="25948" xr:uid="{00000000-0005-0000-0000-000071650000}"/>
    <cellStyle name="Normal 2 4 2 2 4 2 3 5" xfId="20935" xr:uid="{00000000-0005-0000-0000-0000DC510000}"/>
    <cellStyle name="Normal 2 4 2 2 4 2 4" xfId="12529" xr:uid="{00000000-0005-0000-0000-000002310000}"/>
    <cellStyle name="Normal 2 4 2 2 4 2 4 3" xfId="27623" xr:uid="{00000000-0005-0000-0000-0000FC6B0000}"/>
    <cellStyle name="Normal 2 4 2 2 4 2 5" xfId="7508" xr:uid="{00000000-0005-0000-0000-0000651D0000}"/>
    <cellStyle name="Normal 2 4 2 2 4 2 5 3" xfId="22606" xr:uid="{00000000-0005-0000-0000-000063580000}"/>
    <cellStyle name="Normal 2 4 2 2 4 2 7" xfId="17593" xr:uid="{00000000-0005-0000-0000-0000CE440000}"/>
    <cellStyle name="Normal 2 4 2 2 4 3" xfId="3290" xr:uid="{00000000-0005-0000-0000-0000EB0C0000}"/>
    <cellStyle name="Normal 2 4 2 2 4 3 2" xfId="13364" xr:uid="{00000000-0005-0000-0000-000045340000}"/>
    <cellStyle name="Normal 2 4 2 2 4 3 2 3" xfId="28458" xr:uid="{00000000-0005-0000-0000-00003F6F0000}"/>
    <cellStyle name="Normal 2 4 2 2 4 3 3" xfId="8344" xr:uid="{00000000-0005-0000-0000-0000A9200000}"/>
    <cellStyle name="Normal 2 4 2 2 4 3 3 3" xfId="23441" xr:uid="{00000000-0005-0000-0000-0000A65B0000}"/>
    <cellStyle name="Normal 2 4 2 2 4 3 5" xfId="18428" xr:uid="{00000000-0005-0000-0000-000011480000}"/>
    <cellStyle name="Normal 2 4 2 2 4 4" xfId="4983" xr:uid="{00000000-0005-0000-0000-000088130000}"/>
    <cellStyle name="Normal 2 4 2 2 4 4 2" xfId="15035" xr:uid="{00000000-0005-0000-0000-0000CC3A0000}"/>
    <cellStyle name="Normal 2 4 2 2 4 4 2 3" xfId="30129" xr:uid="{00000000-0005-0000-0000-0000C6750000}"/>
    <cellStyle name="Normal 2 4 2 2 4 4 3" xfId="10015" xr:uid="{00000000-0005-0000-0000-000030270000}"/>
    <cellStyle name="Normal 2 4 2 2 4 4 3 3" xfId="25112" xr:uid="{00000000-0005-0000-0000-00002D620000}"/>
    <cellStyle name="Normal 2 4 2 2 4 4 5" xfId="20099" xr:uid="{00000000-0005-0000-0000-0000984E0000}"/>
    <cellStyle name="Normal 2 4 2 2 4 5" xfId="11693" xr:uid="{00000000-0005-0000-0000-0000BE2D0000}"/>
    <cellStyle name="Normal 2 4 2 2 4 5 3" xfId="26787" xr:uid="{00000000-0005-0000-0000-0000B8680000}"/>
    <cellStyle name="Normal 2 4 2 2 4 6" xfId="6672" xr:uid="{00000000-0005-0000-0000-0000211A0000}"/>
    <cellStyle name="Normal 2 4 2 2 4 6 3" xfId="21770" xr:uid="{00000000-0005-0000-0000-00001F550000}"/>
    <cellStyle name="Normal 2 4 2 2 4 8" xfId="16757" xr:uid="{00000000-0005-0000-0000-00008A410000}"/>
    <cellStyle name="Normal 2 4 2 2 5" xfId="2020" xr:uid="{00000000-0005-0000-0000-0000F4070000}"/>
    <cellStyle name="Normal 2 4 2 2 5 2" xfId="3709" xr:uid="{00000000-0005-0000-0000-00008E0E0000}"/>
    <cellStyle name="Normal 2 4 2 2 5 2 2" xfId="13782" xr:uid="{00000000-0005-0000-0000-0000E7350000}"/>
    <cellStyle name="Normal 2 4 2 2 5 2 2 3" xfId="28876" xr:uid="{00000000-0005-0000-0000-0000E1700000}"/>
    <cellStyle name="Normal 2 4 2 2 5 2 3" xfId="8762" xr:uid="{00000000-0005-0000-0000-00004B220000}"/>
    <cellStyle name="Normal 2 4 2 2 5 2 3 3" xfId="23859" xr:uid="{00000000-0005-0000-0000-0000485D0000}"/>
    <cellStyle name="Normal 2 4 2 2 5 2 5" xfId="18846" xr:uid="{00000000-0005-0000-0000-0000B3490000}"/>
    <cellStyle name="Normal 2 4 2 2 5 3" xfId="5401" xr:uid="{00000000-0005-0000-0000-00002A150000}"/>
    <cellStyle name="Normal 2 4 2 2 5 3 2" xfId="15453" xr:uid="{00000000-0005-0000-0000-00006E3C0000}"/>
    <cellStyle name="Normal 2 4 2 2 5 3 2 3" xfId="30547" xr:uid="{00000000-0005-0000-0000-000068770000}"/>
    <cellStyle name="Normal 2 4 2 2 5 3 3" xfId="10433" xr:uid="{00000000-0005-0000-0000-0000D2280000}"/>
    <cellStyle name="Normal 2 4 2 2 5 3 3 3" xfId="25530" xr:uid="{00000000-0005-0000-0000-0000CF630000}"/>
    <cellStyle name="Normal 2 4 2 2 5 3 5" xfId="20517" xr:uid="{00000000-0005-0000-0000-00003A500000}"/>
    <cellStyle name="Normal 2 4 2 2 5 4" xfId="12111" xr:uid="{00000000-0005-0000-0000-0000602F0000}"/>
    <cellStyle name="Normal 2 4 2 2 5 4 3" xfId="27205" xr:uid="{00000000-0005-0000-0000-00005A6A0000}"/>
    <cellStyle name="Normal 2 4 2 2 5 5" xfId="7090" xr:uid="{00000000-0005-0000-0000-0000C31B0000}"/>
    <cellStyle name="Normal 2 4 2 2 5 5 3" xfId="22188" xr:uid="{00000000-0005-0000-0000-0000C1560000}"/>
    <cellStyle name="Normal 2 4 2 2 5 7" xfId="17175" xr:uid="{00000000-0005-0000-0000-00002C430000}"/>
    <cellStyle name="Normal 2 4 2 2 6" xfId="2872" xr:uid="{00000000-0005-0000-0000-0000490B0000}"/>
    <cellStyle name="Normal 2 4 2 2 6 2" xfId="12946" xr:uid="{00000000-0005-0000-0000-0000A3320000}"/>
    <cellStyle name="Normal 2 4 2 2 6 2 3" xfId="28040" xr:uid="{00000000-0005-0000-0000-00009D6D0000}"/>
    <cellStyle name="Normal 2 4 2 2 6 3" xfId="7926" xr:uid="{00000000-0005-0000-0000-0000071F0000}"/>
    <cellStyle name="Normal 2 4 2 2 6 3 3" xfId="23023" xr:uid="{00000000-0005-0000-0000-0000045A0000}"/>
    <cellStyle name="Normal 2 4 2 2 6 5" xfId="18010" xr:uid="{00000000-0005-0000-0000-00006F460000}"/>
    <cellStyle name="Normal 2 4 2 2 7" xfId="4565" xr:uid="{00000000-0005-0000-0000-0000E6110000}"/>
    <cellStyle name="Normal 2 4 2 2 7 2" xfId="14617" xr:uid="{00000000-0005-0000-0000-00002A390000}"/>
    <cellStyle name="Normal 2 4 2 2 7 2 3" xfId="29711" xr:uid="{00000000-0005-0000-0000-000024740000}"/>
    <cellStyle name="Normal 2 4 2 2 7 3" xfId="9597" xr:uid="{00000000-0005-0000-0000-00008E250000}"/>
    <cellStyle name="Normal 2 4 2 2 7 3 3" xfId="24694" xr:uid="{00000000-0005-0000-0000-00008B600000}"/>
    <cellStyle name="Normal 2 4 2 2 7 5" xfId="19681" xr:uid="{00000000-0005-0000-0000-0000F64C0000}"/>
    <cellStyle name="Normal 2 4 2 2 8" xfId="11275" xr:uid="{00000000-0005-0000-0000-00001C2C0000}"/>
    <cellStyle name="Normal 2 4 2 2 8 3" xfId="26369" xr:uid="{00000000-0005-0000-0000-000016670000}"/>
    <cellStyle name="Normal 2 4 2 2 9" xfId="6254" xr:uid="{00000000-0005-0000-0000-00007F180000}"/>
    <cellStyle name="Normal 2 4 2 2 9 3" xfId="21352" xr:uid="{00000000-0005-0000-0000-00007D530000}"/>
    <cellStyle name="Normal 2 4 2 3" xfId="1219" xr:uid="{00000000-0005-0000-0000-0000D3040000}"/>
    <cellStyle name="Normal 2 4 2 3 10" xfId="16391" xr:uid="{00000000-0005-0000-0000-00001C400000}"/>
    <cellStyle name="Normal 2 4 2 3 2" xfId="1438" xr:uid="{00000000-0005-0000-0000-0000AE050000}"/>
    <cellStyle name="Normal 2 4 2 3 2 2" xfId="1859" xr:uid="{00000000-0005-0000-0000-000053070000}"/>
    <cellStyle name="Normal 2 4 2 3 2 2 2" xfId="2698" xr:uid="{00000000-0005-0000-0000-00009A0A0000}"/>
    <cellStyle name="Normal 2 4 2 3 2 2 2 2" xfId="4387" xr:uid="{00000000-0005-0000-0000-000034110000}"/>
    <cellStyle name="Normal 2 4 2 3 2 2 2 2 2" xfId="14460" xr:uid="{00000000-0005-0000-0000-00008D380000}"/>
    <cellStyle name="Normal 2 4 2 3 2 2 2 2 2 3" xfId="29554" xr:uid="{00000000-0005-0000-0000-000087730000}"/>
    <cellStyle name="Normal 2 4 2 3 2 2 2 2 3" xfId="9440" xr:uid="{00000000-0005-0000-0000-0000F1240000}"/>
    <cellStyle name="Normal 2 4 2 3 2 2 2 2 3 3" xfId="24537" xr:uid="{00000000-0005-0000-0000-0000EE5F0000}"/>
    <cellStyle name="Normal 2 4 2 3 2 2 2 2 5" xfId="19524" xr:uid="{00000000-0005-0000-0000-0000594C0000}"/>
    <cellStyle name="Normal 2 4 2 3 2 2 2 3" xfId="6079" xr:uid="{00000000-0005-0000-0000-0000D0170000}"/>
    <cellStyle name="Normal 2 4 2 3 2 2 2 3 2" xfId="16131" xr:uid="{00000000-0005-0000-0000-0000143F0000}"/>
    <cellStyle name="Normal 2 4 2 3 2 2 2 3 2 3" xfId="31225" xr:uid="{00000000-0005-0000-0000-00000E7A0000}"/>
    <cellStyle name="Normal 2 4 2 3 2 2 2 3 3" xfId="11111" xr:uid="{00000000-0005-0000-0000-0000782B0000}"/>
    <cellStyle name="Normal 2 4 2 3 2 2 2 3 3 3" xfId="26208" xr:uid="{00000000-0005-0000-0000-000075660000}"/>
    <cellStyle name="Normal 2 4 2 3 2 2 2 3 5" xfId="21195" xr:uid="{00000000-0005-0000-0000-0000E0520000}"/>
    <cellStyle name="Normal 2 4 2 3 2 2 2 4" xfId="12789" xr:uid="{00000000-0005-0000-0000-000006320000}"/>
    <cellStyle name="Normal 2 4 2 3 2 2 2 4 3" xfId="27883" xr:uid="{00000000-0005-0000-0000-0000006D0000}"/>
    <cellStyle name="Normal 2 4 2 3 2 2 2 5" xfId="7768" xr:uid="{00000000-0005-0000-0000-0000691E0000}"/>
    <cellStyle name="Normal 2 4 2 3 2 2 2 5 3" xfId="22866" xr:uid="{00000000-0005-0000-0000-000067590000}"/>
    <cellStyle name="Normal 2 4 2 3 2 2 2 7" xfId="17853" xr:uid="{00000000-0005-0000-0000-0000D2450000}"/>
    <cellStyle name="Normal 2 4 2 3 2 2 3" xfId="3550" xr:uid="{00000000-0005-0000-0000-0000EF0D0000}"/>
    <cellStyle name="Normal 2 4 2 3 2 2 3 2" xfId="13624" xr:uid="{00000000-0005-0000-0000-000049350000}"/>
    <cellStyle name="Normal 2 4 2 3 2 2 3 2 3" xfId="28718" xr:uid="{00000000-0005-0000-0000-000043700000}"/>
    <cellStyle name="Normal 2 4 2 3 2 2 3 3" xfId="8604" xr:uid="{00000000-0005-0000-0000-0000AD210000}"/>
    <cellStyle name="Normal 2 4 2 3 2 2 3 3 3" xfId="23701" xr:uid="{00000000-0005-0000-0000-0000AA5C0000}"/>
    <cellStyle name="Normal 2 4 2 3 2 2 3 5" xfId="18688" xr:uid="{00000000-0005-0000-0000-000015490000}"/>
    <cellStyle name="Normal 2 4 2 3 2 2 4" xfId="5243" xr:uid="{00000000-0005-0000-0000-00008C140000}"/>
    <cellStyle name="Normal 2 4 2 3 2 2 4 2" xfId="15295" xr:uid="{00000000-0005-0000-0000-0000D03B0000}"/>
    <cellStyle name="Normal 2 4 2 3 2 2 4 2 3" xfId="30389" xr:uid="{00000000-0005-0000-0000-0000CA760000}"/>
    <cellStyle name="Normal 2 4 2 3 2 2 4 3" xfId="10275" xr:uid="{00000000-0005-0000-0000-000034280000}"/>
    <cellStyle name="Normal 2 4 2 3 2 2 4 3 3" xfId="25372" xr:uid="{00000000-0005-0000-0000-000031630000}"/>
    <cellStyle name="Normal 2 4 2 3 2 2 4 5" xfId="20359" xr:uid="{00000000-0005-0000-0000-00009C4F0000}"/>
    <cellStyle name="Normal 2 4 2 3 2 2 5" xfId="11953" xr:uid="{00000000-0005-0000-0000-0000C22E0000}"/>
    <cellStyle name="Normal 2 4 2 3 2 2 5 3" xfId="27047" xr:uid="{00000000-0005-0000-0000-0000BC690000}"/>
    <cellStyle name="Normal 2 4 2 3 2 2 6" xfId="6932" xr:uid="{00000000-0005-0000-0000-0000251B0000}"/>
    <cellStyle name="Normal 2 4 2 3 2 2 6 3" xfId="22030" xr:uid="{00000000-0005-0000-0000-000023560000}"/>
    <cellStyle name="Normal 2 4 2 3 2 2 8" xfId="17017" xr:uid="{00000000-0005-0000-0000-00008E420000}"/>
    <cellStyle name="Normal 2 4 2 3 2 3" xfId="2280" xr:uid="{00000000-0005-0000-0000-0000F8080000}"/>
    <cellStyle name="Normal 2 4 2 3 2 3 2" xfId="3969" xr:uid="{00000000-0005-0000-0000-0000920F0000}"/>
    <cellStyle name="Normal 2 4 2 3 2 3 2 2" xfId="14042" xr:uid="{00000000-0005-0000-0000-0000EB360000}"/>
    <cellStyle name="Normal 2 4 2 3 2 3 2 2 3" xfId="29136" xr:uid="{00000000-0005-0000-0000-0000E5710000}"/>
    <cellStyle name="Normal 2 4 2 3 2 3 2 3" xfId="9022" xr:uid="{00000000-0005-0000-0000-00004F230000}"/>
    <cellStyle name="Normal 2 4 2 3 2 3 2 3 3" xfId="24119" xr:uid="{00000000-0005-0000-0000-00004C5E0000}"/>
    <cellStyle name="Normal 2 4 2 3 2 3 2 5" xfId="19106" xr:uid="{00000000-0005-0000-0000-0000B74A0000}"/>
    <cellStyle name="Normal 2 4 2 3 2 3 3" xfId="5661" xr:uid="{00000000-0005-0000-0000-00002E160000}"/>
    <cellStyle name="Normal 2 4 2 3 2 3 3 2" xfId="15713" xr:uid="{00000000-0005-0000-0000-0000723D0000}"/>
    <cellStyle name="Normal 2 4 2 3 2 3 3 2 3" xfId="30807" xr:uid="{00000000-0005-0000-0000-00006C780000}"/>
    <cellStyle name="Normal 2 4 2 3 2 3 3 3" xfId="10693" xr:uid="{00000000-0005-0000-0000-0000D6290000}"/>
    <cellStyle name="Normal 2 4 2 3 2 3 3 3 3" xfId="25790" xr:uid="{00000000-0005-0000-0000-0000D3640000}"/>
    <cellStyle name="Normal 2 4 2 3 2 3 3 5" xfId="20777" xr:uid="{00000000-0005-0000-0000-00003E510000}"/>
    <cellStyle name="Normal 2 4 2 3 2 3 4" xfId="12371" xr:uid="{00000000-0005-0000-0000-000064300000}"/>
    <cellStyle name="Normal 2 4 2 3 2 3 4 3" xfId="27465" xr:uid="{00000000-0005-0000-0000-00005E6B0000}"/>
    <cellStyle name="Normal 2 4 2 3 2 3 5" xfId="7350" xr:uid="{00000000-0005-0000-0000-0000C71C0000}"/>
    <cellStyle name="Normal 2 4 2 3 2 3 5 3" xfId="22448" xr:uid="{00000000-0005-0000-0000-0000C5570000}"/>
    <cellStyle name="Normal 2 4 2 3 2 3 7" xfId="17435" xr:uid="{00000000-0005-0000-0000-000030440000}"/>
    <cellStyle name="Normal 2 4 2 3 2 4" xfId="3132" xr:uid="{00000000-0005-0000-0000-00004D0C0000}"/>
    <cellStyle name="Normal 2 4 2 3 2 4 2" xfId="13206" xr:uid="{00000000-0005-0000-0000-0000A7330000}"/>
    <cellStyle name="Normal 2 4 2 3 2 4 2 3" xfId="28300" xr:uid="{00000000-0005-0000-0000-0000A16E0000}"/>
    <cellStyle name="Normal 2 4 2 3 2 4 3" xfId="8186" xr:uid="{00000000-0005-0000-0000-00000B200000}"/>
    <cellStyle name="Normal 2 4 2 3 2 4 3 3" xfId="23283" xr:uid="{00000000-0005-0000-0000-0000085B0000}"/>
    <cellStyle name="Normal 2 4 2 3 2 4 5" xfId="18270" xr:uid="{00000000-0005-0000-0000-000073470000}"/>
    <cellStyle name="Normal 2 4 2 3 2 5" xfId="4825" xr:uid="{00000000-0005-0000-0000-0000EA120000}"/>
    <cellStyle name="Normal 2 4 2 3 2 5 2" xfId="14877" xr:uid="{00000000-0005-0000-0000-00002E3A0000}"/>
    <cellStyle name="Normal 2 4 2 3 2 5 2 3" xfId="29971" xr:uid="{00000000-0005-0000-0000-000028750000}"/>
    <cellStyle name="Normal 2 4 2 3 2 5 3" xfId="9857" xr:uid="{00000000-0005-0000-0000-000092260000}"/>
    <cellStyle name="Normal 2 4 2 3 2 5 3 3" xfId="24954" xr:uid="{00000000-0005-0000-0000-00008F610000}"/>
    <cellStyle name="Normal 2 4 2 3 2 5 5" xfId="19941" xr:uid="{00000000-0005-0000-0000-0000FA4D0000}"/>
    <cellStyle name="Normal 2 4 2 3 2 6" xfId="11535" xr:uid="{00000000-0005-0000-0000-0000202D0000}"/>
    <cellStyle name="Normal 2 4 2 3 2 6 3" xfId="26629" xr:uid="{00000000-0005-0000-0000-00001A680000}"/>
    <cellStyle name="Normal 2 4 2 3 2 7" xfId="6514" xr:uid="{00000000-0005-0000-0000-000083190000}"/>
    <cellStyle name="Normal 2 4 2 3 2 7 3" xfId="21612" xr:uid="{00000000-0005-0000-0000-000081540000}"/>
    <cellStyle name="Normal 2 4 2 3 2 9" xfId="16599" xr:uid="{00000000-0005-0000-0000-0000EC400000}"/>
    <cellStyle name="Normal 2 4 2 3 3" xfId="1651" xr:uid="{00000000-0005-0000-0000-000083060000}"/>
    <cellStyle name="Normal 2 4 2 3 3 2" xfId="2490" xr:uid="{00000000-0005-0000-0000-0000CA090000}"/>
    <cellStyle name="Normal 2 4 2 3 3 2 2" xfId="4179" xr:uid="{00000000-0005-0000-0000-000064100000}"/>
    <cellStyle name="Normal 2 4 2 3 3 2 2 2" xfId="14252" xr:uid="{00000000-0005-0000-0000-0000BD370000}"/>
    <cellStyle name="Normal 2 4 2 3 3 2 2 2 3" xfId="29346" xr:uid="{00000000-0005-0000-0000-0000B7720000}"/>
    <cellStyle name="Normal 2 4 2 3 3 2 2 3" xfId="9232" xr:uid="{00000000-0005-0000-0000-000021240000}"/>
    <cellStyle name="Normal 2 4 2 3 3 2 2 3 3" xfId="24329" xr:uid="{00000000-0005-0000-0000-00001E5F0000}"/>
    <cellStyle name="Normal 2 4 2 3 3 2 2 5" xfId="19316" xr:uid="{00000000-0005-0000-0000-0000894B0000}"/>
    <cellStyle name="Normal 2 4 2 3 3 2 3" xfId="5871" xr:uid="{00000000-0005-0000-0000-000000170000}"/>
    <cellStyle name="Normal 2 4 2 3 3 2 3 2" xfId="15923" xr:uid="{00000000-0005-0000-0000-0000443E0000}"/>
    <cellStyle name="Normal 2 4 2 3 3 2 3 2 3" xfId="31017" xr:uid="{00000000-0005-0000-0000-00003E790000}"/>
    <cellStyle name="Normal 2 4 2 3 3 2 3 3" xfId="10903" xr:uid="{00000000-0005-0000-0000-0000A82A0000}"/>
    <cellStyle name="Normal 2 4 2 3 3 2 3 3 3" xfId="26000" xr:uid="{00000000-0005-0000-0000-0000A5650000}"/>
    <cellStyle name="Normal 2 4 2 3 3 2 3 5" xfId="20987" xr:uid="{00000000-0005-0000-0000-000010520000}"/>
    <cellStyle name="Normal 2 4 2 3 3 2 4" xfId="12581" xr:uid="{00000000-0005-0000-0000-000036310000}"/>
    <cellStyle name="Normal 2 4 2 3 3 2 4 3" xfId="27675" xr:uid="{00000000-0005-0000-0000-0000306C0000}"/>
    <cellStyle name="Normal 2 4 2 3 3 2 5" xfId="7560" xr:uid="{00000000-0005-0000-0000-0000991D0000}"/>
    <cellStyle name="Normal 2 4 2 3 3 2 5 3" xfId="22658" xr:uid="{00000000-0005-0000-0000-000097580000}"/>
    <cellStyle name="Normal 2 4 2 3 3 2 7" xfId="17645" xr:uid="{00000000-0005-0000-0000-000002450000}"/>
    <cellStyle name="Normal 2 4 2 3 3 3" xfId="3342" xr:uid="{00000000-0005-0000-0000-00001F0D0000}"/>
    <cellStyle name="Normal 2 4 2 3 3 3 2" xfId="13416" xr:uid="{00000000-0005-0000-0000-000079340000}"/>
    <cellStyle name="Normal 2 4 2 3 3 3 2 3" xfId="28510" xr:uid="{00000000-0005-0000-0000-0000736F0000}"/>
    <cellStyle name="Normal 2 4 2 3 3 3 3" xfId="8396" xr:uid="{00000000-0005-0000-0000-0000DD200000}"/>
    <cellStyle name="Normal 2 4 2 3 3 3 3 3" xfId="23493" xr:uid="{00000000-0005-0000-0000-0000DA5B0000}"/>
    <cellStyle name="Normal 2 4 2 3 3 3 5" xfId="18480" xr:uid="{00000000-0005-0000-0000-000045480000}"/>
    <cellStyle name="Normal 2 4 2 3 3 4" xfId="5035" xr:uid="{00000000-0005-0000-0000-0000BC130000}"/>
    <cellStyle name="Normal 2 4 2 3 3 4 2" xfId="15087" xr:uid="{00000000-0005-0000-0000-0000003B0000}"/>
    <cellStyle name="Normal 2 4 2 3 3 4 2 3" xfId="30181" xr:uid="{00000000-0005-0000-0000-0000FA750000}"/>
    <cellStyle name="Normal 2 4 2 3 3 4 3" xfId="10067" xr:uid="{00000000-0005-0000-0000-000064270000}"/>
    <cellStyle name="Normal 2 4 2 3 3 4 3 3" xfId="25164" xr:uid="{00000000-0005-0000-0000-000061620000}"/>
    <cellStyle name="Normal 2 4 2 3 3 4 5" xfId="20151" xr:uid="{00000000-0005-0000-0000-0000CC4E0000}"/>
    <cellStyle name="Normal 2 4 2 3 3 5" xfId="11745" xr:uid="{00000000-0005-0000-0000-0000F22D0000}"/>
    <cellStyle name="Normal 2 4 2 3 3 5 3" xfId="26839" xr:uid="{00000000-0005-0000-0000-0000EC680000}"/>
    <cellStyle name="Normal 2 4 2 3 3 6" xfId="6724" xr:uid="{00000000-0005-0000-0000-0000551A0000}"/>
    <cellStyle name="Normal 2 4 2 3 3 6 3" xfId="21822" xr:uid="{00000000-0005-0000-0000-000053550000}"/>
    <cellStyle name="Normal 2 4 2 3 3 8" xfId="16809" xr:uid="{00000000-0005-0000-0000-0000BE410000}"/>
    <cellStyle name="Normal 2 4 2 3 4" xfId="2072" xr:uid="{00000000-0005-0000-0000-000028080000}"/>
    <cellStyle name="Normal 2 4 2 3 4 2" xfId="3761" xr:uid="{00000000-0005-0000-0000-0000C20E0000}"/>
    <cellStyle name="Normal 2 4 2 3 4 2 2" xfId="13834" xr:uid="{00000000-0005-0000-0000-00001B360000}"/>
    <cellStyle name="Normal 2 4 2 3 4 2 2 3" xfId="28928" xr:uid="{00000000-0005-0000-0000-000015710000}"/>
    <cellStyle name="Normal 2 4 2 3 4 2 3" xfId="8814" xr:uid="{00000000-0005-0000-0000-00007F220000}"/>
    <cellStyle name="Normal 2 4 2 3 4 2 3 3" xfId="23911" xr:uid="{00000000-0005-0000-0000-00007C5D0000}"/>
    <cellStyle name="Normal 2 4 2 3 4 2 5" xfId="18898" xr:uid="{00000000-0005-0000-0000-0000E7490000}"/>
    <cellStyle name="Normal 2 4 2 3 4 3" xfId="5453" xr:uid="{00000000-0005-0000-0000-00005E150000}"/>
    <cellStyle name="Normal 2 4 2 3 4 3 2" xfId="15505" xr:uid="{00000000-0005-0000-0000-0000A23C0000}"/>
    <cellStyle name="Normal 2 4 2 3 4 3 2 3" xfId="30599" xr:uid="{00000000-0005-0000-0000-00009C770000}"/>
    <cellStyle name="Normal 2 4 2 3 4 3 3" xfId="10485" xr:uid="{00000000-0005-0000-0000-000006290000}"/>
    <cellStyle name="Normal 2 4 2 3 4 3 3 3" xfId="25582" xr:uid="{00000000-0005-0000-0000-000003640000}"/>
    <cellStyle name="Normal 2 4 2 3 4 3 5" xfId="20569" xr:uid="{00000000-0005-0000-0000-00006E500000}"/>
    <cellStyle name="Normal 2 4 2 3 4 4" xfId="12163" xr:uid="{00000000-0005-0000-0000-0000942F0000}"/>
    <cellStyle name="Normal 2 4 2 3 4 4 3" xfId="27257" xr:uid="{00000000-0005-0000-0000-00008E6A0000}"/>
    <cellStyle name="Normal 2 4 2 3 4 5" xfId="7142" xr:uid="{00000000-0005-0000-0000-0000F71B0000}"/>
    <cellStyle name="Normal 2 4 2 3 4 5 3" xfId="22240" xr:uid="{00000000-0005-0000-0000-0000F5560000}"/>
    <cellStyle name="Normal 2 4 2 3 4 7" xfId="17227" xr:uid="{00000000-0005-0000-0000-000060430000}"/>
    <cellStyle name="Normal 2 4 2 3 5" xfId="2924" xr:uid="{00000000-0005-0000-0000-00007D0B0000}"/>
    <cellStyle name="Normal 2 4 2 3 5 2" xfId="12998" xr:uid="{00000000-0005-0000-0000-0000D7320000}"/>
    <cellStyle name="Normal 2 4 2 3 5 2 3" xfId="28092" xr:uid="{00000000-0005-0000-0000-0000D16D0000}"/>
    <cellStyle name="Normal 2 4 2 3 5 3" xfId="7978" xr:uid="{00000000-0005-0000-0000-00003B1F0000}"/>
    <cellStyle name="Normal 2 4 2 3 5 3 3" xfId="23075" xr:uid="{00000000-0005-0000-0000-0000385A0000}"/>
    <cellStyle name="Normal 2 4 2 3 5 5" xfId="18062" xr:uid="{00000000-0005-0000-0000-0000A3460000}"/>
    <cellStyle name="Normal 2 4 2 3 6" xfId="4617" xr:uid="{00000000-0005-0000-0000-00001A120000}"/>
    <cellStyle name="Normal 2 4 2 3 6 2" xfId="14669" xr:uid="{00000000-0005-0000-0000-00005E390000}"/>
    <cellStyle name="Normal 2 4 2 3 6 2 3" xfId="29763" xr:uid="{00000000-0005-0000-0000-000058740000}"/>
    <cellStyle name="Normal 2 4 2 3 6 3" xfId="9649" xr:uid="{00000000-0005-0000-0000-0000C2250000}"/>
    <cellStyle name="Normal 2 4 2 3 6 3 3" xfId="24746" xr:uid="{00000000-0005-0000-0000-0000BF600000}"/>
    <cellStyle name="Normal 2 4 2 3 6 5" xfId="19733" xr:uid="{00000000-0005-0000-0000-00002A4D0000}"/>
    <cellStyle name="Normal 2 4 2 3 7" xfId="11327" xr:uid="{00000000-0005-0000-0000-0000502C0000}"/>
    <cellStyle name="Normal 2 4 2 3 7 3" xfId="26421" xr:uid="{00000000-0005-0000-0000-00004A670000}"/>
    <cellStyle name="Normal 2 4 2 3 8" xfId="6306" xr:uid="{00000000-0005-0000-0000-0000B3180000}"/>
    <cellStyle name="Normal 2 4 2 3 8 3" xfId="21404" xr:uid="{00000000-0005-0000-0000-0000B1530000}"/>
    <cellStyle name="Normal 2 4 2 4" xfId="1332" xr:uid="{00000000-0005-0000-0000-000044050000}"/>
    <cellStyle name="Normal 2 4 2 4 2" xfId="1755" xr:uid="{00000000-0005-0000-0000-0000EB060000}"/>
    <cellStyle name="Normal 2 4 2 4 2 2" xfId="2594" xr:uid="{00000000-0005-0000-0000-0000320A0000}"/>
    <cellStyle name="Normal 2 4 2 4 2 2 2" xfId="4283" xr:uid="{00000000-0005-0000-0000-0000CC100000}"/>
    <cellStyle name="Normal 2 4 2 4 2 2 2 2" xfId="14356" xr:uid="{00000000-0005-0000-0000-000025380000}"/>
    <cellStyle name="Normal 2 4 2 4 2 2 2 2 3" xfId="29450" xr:uid="{00000000-0005-0000-0000-00001F730000}"/>
    <cellStyle name="Normal 2 4 2 4 2 2 2 3" xfId="9336" xr:uid="{00000000-0005-0000-0000-000089240000}"/>
    <cellStyle name="Normal 2 4 2 4 2 2 2 3 3" xfId="24433" xr:uid="{00000000-0005-0000-0000-0000865F0000}"/>
    <cellStyle name="Normal 2 4 2 4 2 2 2 5" xfId="19420" xr:uid="{00000000-0005-0000-0000-0000F14B0000}"/>
    <cellStyle name="Normal 2 4 2 4 2 2 3" xfId="5975" xr:uid="{00000000-0005-0000-0000-000068170000}"/>
    <cellStyle name="Normal 2 4 2 4 2 2 3 2" xfId="16027" xr:uid="{00000000-0005-0000-0000-0000AC3E0000}"/>
    <cellStyle name="Normal 2 4 2 4 2 2 3 2 3" xfId="31121" xr:uid="{00000000-0005-0000-0000-0000A6790000}"/>
    <cellStyle name="Normal 2 4 2 4 2 2 3 3" xfId="11007" xr:uid="{00000000-0005-0000-0000-0000102B0000}"/>
    <cellStyle name="Normal 2 4 2 4 2 2 3 3 3" xfId="26104" xr:uid="{00000000-0005-0000-0000-00000D660000}"/>
    <cellStyle name="Normal 2 4 2 4 2 2 3 5" xfId="21091" xr:uid="{00000000-0005-0000-0000-000078520000}"/>
    <cellStyle name="Normal 2 4 2 4 2 2 4" xfId="12685" xr:uid="{00000000-0005-0000-0000-00009E310000}"/>
    <cellStyle name="Normal 2 4 2 4 2 2 4 3" xfId="27779" xr:uid="{00000000-0005-0000-0000-0000986C0000}"/>
    <cellStyle name="Normal 2 4 2 4 2 2 5" xfId="7664" xr:uid="{00000000-0005-0000-0000-0000011E0000}"/>
    <cellStyle name="Normal 2 4 2 4 2 2 5 3" xfId="22762" xr:uid="{00000000-0005-0000-0000-0000FF580000}"/>
    <cellStyle name="Normal 2 4 2 4 2 2 7" xfId="17749" xr:uid="{00000000-0005-0000-0000-00006A450000}"/>
    <cellStyle name="Normal 2 4 2 4 2 3" xfId="3446" xr:uid="{00000000-0005-0000-0000-0000870D0000}"/>
    <cellStyle name="Normal 2 4 2 4 2 3 2" xfId="13520" xr:uid="{00000000-0005-0000-0000-0000E1340000}"/>
    <cellStyle name="Normal 2 4 2 4 2 3 2 3" xfId="28614" xr:uid="{00000000-0005-0000-0000-0000DB6F0000}"/>
    <cellStyle name="Normal 2 4 2 4 2 3 3" xfId="8500" xr:uid="{00000000-0005-0000-0000-000045210000}"/>
    <cellStyle name="Normal 2 4 2 4 2 3 3 3" xfId="23597" xr:uid="{00000000-0005-0000-0000-0000425C0000}"/>
    <cellStyle name="Normal 2 4 2 4 2 3 5" xfId="18584" xr:uid="{00000000-0005-0000-0000-0000AD480000}"/>
    <cellStyle name="Normal 2 4 2 4 2 4" xfId="5139" xr:uid="{00000000-0005-0000-0000-000024140000}"/>
    <cellStyle name="Normal 2 4 2 4 2 4 2" xfId="15191" xr:uid="{00000000-0005-0000-0000-0000683B0000}"/>
    <cellStyle name="Normal 2 4 2 4 2 4 2 3" xfId="30285" xr:uid="{00000000-0005-0000-0000-000062760000}"/>
    <cellStyle name="Normal 2 4 2 4 2 4 3" xfId="10171" xr:uid="{00000000-0005-0000-0000-0000CC270000}"/>
    <cellStyle name="Normal 2 4 2 4 2 4 3 3" xfId="25268" xr:uid="{00000000-0005-0000-0000-0000C9620000}"/>
    <cellStyle name="Normal 2 4 2 4 2 4 5" xfId="20255" xr:uid="{00000000-0005-0000-0000-0000344F0000}"/>
    <cellStyle name="Normal 2 4 2 4 2 5" xfId="11849" xr:uid="{00000000-0005-0000-0000-00005A2E0000}"/>
    <cellStyle name="Normal 2 4 2 4 2 5 3" xfId="26943" xr:uid="{00000000-0005-0000-0000-000054690000}"/>
    <cellStyle name="Normal 2 4 2 4 2 6" xfId="6828" xr:uid="{00000000-0005-0000-0000-0000BD1A0000}"/>
    <cellStyle name="Normal 2 4 2 4 2 6 3" xfId="21926" xr:uid="{00000000-0005-0000-0000-0000BB550000}"/>
    <cellStyle name="Normal 2 4 2 4 2 8" xfId="16913" xr:uid="{00000000-0005-0000-0000-000026420000}"/>
    <cellStyle name="Normal 2 4 2 4 3" xfId="2176" xr:uid="{00000000-0005-0000-0000-000090080000}"/>
    <cellStyle name="Normal 2 4 2 4 3 2" xfId="3865" xr:uid="{00000000-0005-0000-0000-00002A0F0000}"/>
    <cellStyle name="Normal 2 4 2 4 3 2 2" xfId="13938" xr:uid="{00000000-0005-0000-0000-000083360000}"/>
    <cellStyle name="Normal 2 4 2 4 3 2 2 3" xfId="29032" xr:uid="{00000000-0005-0000-0000-00007D710000}"/>
    <cellStyle name="Normal 2 4 2 4 3 2 3" xfId="8918" xr:uid="{00000000-0005-0000-0000-0000E7220000}"/>
    <cellStyle name="Normal 2 4 2 4 3 2 3 3" xfId="24015" xr:uid="{00000000-0005-0000-0000-0000E45D0000}"/>
    <cellStyle name="Normal 2 4 2 4 3 2 5" xfId="19002" xr:uid="{00000000-0005-0000-0000-00004F4A0000}"/>
    <cellStyle name="Normal 2 4 2 4 3 3" xfId="5557" xr:uid="{00000000-0005-0000-0000-0000C6150000}"/>
    <cellStyle name="Normal 2 4 2 4 3 3 2" xfId="15609" xr:uid="{00000000-0005-0000-0000-00000A3D0000}"/>
    <cellStyle name="Normal 2 4 2 4 3 3 2 3" xfId="30703" xr:uid="{00000000-0005-0000-0000-000004780000}"/>
    <cellStyle name="Normal 2 4 2 4 3 3 3" xfId="10589" xr:uid="{00000000-0005-0000-0000-00006E290000}"/>
    <cellStyle name="Normal 2 4 2 4 3 3 3 3" xfId="25686" xr:uid="{00000000-0005-0000-0000-00006B640000}"/>
    <cellStyle name="Normal 2 4 2 4 3 3 5" xfId="20673" xr:uid="{00000000-0005-0000-0000-0000D6500000}"/>
    <cellStyle name="Normal 2 4 2 4 3 4" xfId="12267" xr:uid="{00000000-0005-0000-0000-0000FC2F0000}"/>
    <cellStyle name="Normal 2 4 2 4 3 4 3" xfId="27361" xr:uid="{00000000-0005-0000-0000-0000F66A0000}"/>
    <cellStyle name="Normal 2 4 2 4 3 5" xfId="7246" xr:uid="{00000000-0005-0000-0000-00005F1C0000}"/>
    <cellStyle name="Normal 2 4 2 4 3 5 3" xfId="22344" xr:uid="{00000000-0005-0000-0000-00005D570000}"/>
    <cellStyle name="Normal 2 4 2 4 3 7" xfId="17331" xr:uid="{00000000-0005-0000-0000-0000C8430000}"/>
    <cellStyle name="Normal 2 4 2 4 4" xfId="3028" xr:uid="{00000000-0005-0000-0000-0000E50B0000}"/>
    <cellStyle name="Normal 2 4 2 4 4 2" xfId="13102" xr:uid="{00000000-0005-0000-0000-00003F330000}"/>
    <cellStyle name="Normal 2 4 2 4 4 2 3" xfId="28196" xr:uid="{00000000-0005-0000-0000-0000396E0000}"/>
    <cellStyle name="Normal 2 4 2 4 4 3" xfId="8082" xr:uid="{00000000-0005-0000-0000-0000A31F0000}"/>
    <cellStyle name="Normal 2 4 2 4 4 3 3" xfId="23179" xr:uid="{00000000-0005-0000-0000-0000A05A0000}"/>
    <cellStyle name="Normal 2 4 2 4 4 5" xfId="18166" xr:uid="{00000000-0005-0000-0000-00000B470000}"/>
    <cellStyle name="Normal 2 4 2 4 5" xfId="4721" xr:uid="{00000000-0005-0000-0000-000082120000}"/>
    <cellStyle name="Normal 2 4 2 4 5 2" xfId="14773" xr:uid="{00000000-0005-0000-0000-0000C6390000}"/>
    <cellStyle name="Normal 2 4 2 4 5 2 3" xfId="29867" xr:uid="{00000000-0005-0000-0000-0000C0740000}"/>
    <cellStyle name="Normal 2 4 2 4 5 3" xfId="9753" xr:uid="{00000000-0005-0000-0000-00002A260000}"/>
    <cellStyle name="Normal 2 4 2 4 5 3 3" xfId="24850" xr:uid="{00000000-0005-0000-0000-000027610000}"/>
    <cellStyle name="Normal 2 4 2 4 5 5" xfId="19837" xr:uid="{00000000-0005-0000-0000-0000924D0000}"/>
    <cellStyle name="Normal 2 4 2 4 6" xfId="11431" xr:uid="{00000000-0005-0000-0000-0000B82C0000}"/>
    <cellStyle name="Normal 2 4 2 4 6 3" xfId="26525" xr:uid="{00000000-0005-0000-0000-0000B2670000}"/>
    <cellStyle name="Normal 2 4 2 4 7" xfId="6410" xr:uid="{00000000-0005-0000-0000-00001B190000}"/>
    <cellStyle name="Normal 2 4 2 4 7 3" xfId="21508" xr:uid="{00000000-0005-0000-0000-000019540000}"/>
    <cellStyle name="Normal 2 4 2 4 9" xfId="16495" xr:uid="{00000000-0005-0000-0000-000084400000}"/>
    <cellStyle name="Normal 2 4 2 5" xfId="1545" xr:uid="{00000000-0005-0000-0000-000019060000}"/>
    <cellStyle name="Normal 2 4 2 5 2" xfId="2386" xr:uid="{00000000-0005-0000-0000-000062090000}"/>
    <cellStyle name="Normal 2 4 2 5 2 2" xfId="4075" xr:uid="{00000000-0005-0000-0000-0000FC0F0000}"/>
    <cellStyle name="Normal 2 4 2 5 2 2 2" xfId="14148" xr:uid="{00000000-0005-0000-0000-000055370000}"/>
    <cellStyle name="Normal 2 4 2 5 2 2 2 3" xfId="29242" xr:uid="{00000000-0005-0000-0000-00004F720000}"/>
    <cellStyle name="Normal 2 4 2 5 2 2 3" xfId="9128" xr:uid="{00000000-0005-0000-0000-0000B9230000}"/>
    <cellStyle name="Normal 2 4 2 5 2 2 3 3" xfId="24225" xr:uid="{00000000-0005-0000-0000-0000B65E0000}"/>
    <cellStyle name="Normal 2 4 2 5 2 2 5" xfId="19212" xr:uid="{00000000-0005-0000-0000-0000214B0000}"/>
    <cellStyle name="Normal 2 4 2 5 2 3" xfId="5767" xr:uid="{00000000-0005-0000-0000-000098160000}"/>
    <cellStyle name="Normal 2 4 2 5 2 3 2" xfId="15819" xr:uid="{00000000-0005-0000-0000-0000DC3D0000}"/>
    <cellStyle name="Normal 2 4 2 5 2 3 2 3" xfId="30913" xr:uid="{00000000-0005-0000-0000-0000D6780000}"/>
    <cellStyle name="Normal 2 4 2 5 2 3 3" xfId="10799" xr:uid="{00000000-0005-0000-0000-0000402A0000}"/>
    <cellStyle name="Normal 2 4 2 5 2 3 3 3" xfId="25896" xr:uid="{00000000-0005-0000-0000-00003D650000}"/>
    <cellStyle name="Normal 2 4 2 5 2 3 5" xfId="20883" xr:uid="{00000000-0005-0000-0000-0000A8510000}"/>
    <cellStyle name="Normal 2 4 2 5 2 4" xfId="12477" xr:uid="{00000000-0005-0000-0000-0000CE300000}"/>
    <cellStyle name="Normal 2 4 2 5 2 4 3" xfId="27571" xr:uid="{00000000-0005-0000-0000-0000C86B0000}"/>
    <cellStyle name="Normal 2 4 2 5 2 5" xfId="7456" xr:uid="{00000000-0005-0000-0000-0000311D0000}"/>
    <cellStyle name="Normal 2 4 2 5 2 5 3" xfId="22554" xr:uid="{00000000-0005-0000-0000-00002F580000}"/>
    <cellStyle name="Normal 2 4 2 5 2 7" xfId="17541" xr:uid="{00000000-0005-0000-0000-00009A440000}"/>
    <cellStyle name="Normal 2 4 2 5 3" xfId="3238" xr:uid="{00000000-0005-0000-0000-0000B70C0000}"/>
    <cellStyle name="Normal 2 4 2 5 3 2" xfId="13312" xr:uid="{00000000-0005-0000-0000-000011340000}"/>
    <cellStyle name="Normal 2 4 2 5 3 2 3" xfId="28406" xr:uid="{00000000-0005-0000-0000-00000B6F0000}"/>
    <cellStyle name="Normal 2 4 2 5 3 3" xfId="8292" xr:uid="{00000000-0005-0000-0000-000075200000}"/>
    <cellStyle name="Normal 2 4 2 5 3 3 3" xfId="23389" xr:uid="{00000000-0005-0000-0000-0000725B0000}"/>
    <cellStyle name="Normal 2 4 2 5 3 5" xfId="18376" xr:uid="{00000000-0005-0000-0000-0000DD470000}"/>
    <cellStyle name="Normal 2 4 2 5 4" xfId="4931" xr:uid="{00000000-0005-0000-0000-000054130000}"/>
    <cellStyle name="Normal 2 4 2 5 4 2" xfId="14983" xr:uid="{00000000-0005-0000-0000-0000983A0000}"/>
    <cellStyle name="Normal 2 4 2 5 4 2 3" xfId="30077" xr:uid="{00000000-0005-0000-0000-000092750000}"/>
    <cellStyle name="Normal 2 4 2 5 4 3" xfId="9963" xr:uid="{00000000-0005-0000-0000-0000FC260000}"/>
    <cellStyle name="Normal 2 4 2 5 4 3 3" xfId="25060" xr:uid="{00000000-0005-0000-0000-0000F9610000}"/>
    <cellStyle name="Normal 2 4 2 5 4 5" xfId="20047" xr:uid="{00000000-0005-0000-0000-0000644E0000}"/>
    <cellStyle name="Normal 2 4 2 5 5" xfId="11641" xr:uid="{00000000-0005-0000-0000-00008A2D0000}"/>
    <cellStyle name="Normal 2 4 2 5 5 3" xfId="26735" xr:uid="{00000000-0005-0000-0000-000084680000}"/>
    <cellStyle name="Normal 2 4 2 5 6" xfId="6620" xr:uid="{00000000-0005-0000-0000-0000ED190000}"/>
    <cellStyle name="Normal 2 4 2 5 6 3" xfId="21718" xr:uid="{00000000-0005-0000-0000-0000EB540000}"/>
    <cellStyle name="Normal 2 4 2 5 8" xfId="16705" xr:uid="{00000000-0005-0000-0000-000056410000}"/>
    <cellStyle name="Normal 2 4 2 6" xfId="1966" xr:uid="{00000000-0005-0000-0000-0000BE070000}"/>
    <cellStyle name="Normal 2 4 2 6 2" xfId="3657" xr:uid="{00000000-0005-0000-0000-00005A0E0000}"/>
    <cellStyle name="Normal 2 4 2 6 2 2" xfId="13730" xr:uid="{00000000-0005-0000-0000-0000B3350000}"/>
    <cellStyle name="Normal 2 4 2 6 2 2 3" xfId="28824" xr:uid="{00000000-0005-0000-0000-0000AD700000}"/>
    <cellStyle name="Normal 2 4 2 6 2 3" xfId="8710" xr:uid="{00000000-0005-0000-0000-000017220000}"/>
    <cellStyle name="Normal 2 4 2 6 2 3 3" xfId="23807" xr:uid="{00000000-0005-0000-0000-0000145D0000}"/>
    <cellStyle name="Normal 2 4 2 6 2 5" xfId="18794" xr:uid="{00000000-0005-0000-0000-00007F490000}"/>
    <cellStyle name="Normal 2 4 2 6 3" xfId="5349" xr:uid="{00000000-0005-0000-0000-0000F6140000}"/>
    <cellStyle name="Normal 2 4 2 6 3 2" xfId="15401" xr:uid="{00000000-0005-0000-0000-00003A3C0000}"/>
    <cellStyle name="Normal 2 4 2 6 3 2 3" xfId="30495" xr:uid="{00000000-0005-0000-0000-000034770000}"/>
    <cellStyle name="Normal 2 4 2 6 3 3" xfId="10381" xr:uid="{00000000-0005-0000-0000-00009E280000}"/>
    <cellStyle name="Normal 2 4 2 6 3 3 3" xfId="25478" xr:uid="{00000000-0005-0000-0000-00009B630000}"/>
    <cellStyle name="Normal 2 4 2 6 3 5" xfId="20465" xr:uid="{00000000-0005-0000-0000-000006500000}"/>
    <cellStyle name="Normal 2 4 2 6 4" xfId="12059" xr:uid="{00000000-0005-0000-0000-00002C2F0000}"/>
    <cellStyle name="Normal 2 4 2 6 4 3" xfId="27153" xr:uid="{00000000-0005-0000-0000-0000266A0000}"/>
    <cellStyle name="Normal 2 4 2 6 5" xfId="7038" xr:uid="{00000000-0005-0000-0000-00008F1B0000}"/>
    <cellStyle name="Normal 2 4 2 6 5 3" xfId="22136" xr:uid="{00000000-0005-0000-0000-00008D560000}"/>
    <cellStyle name="Normal 2 4 2 6 7" xfId="17123" xr:uid="{00000000-0005-0000-0000-0000F8420000}"/>
    <cellStyle name="Normal 2 4 2 7" xfId="2816" xr:uid="{00000000-0005-0000-0000-0000110B0000}"/>
    <cellStyle name="Normal 2 4 2 7 2" xfId="12894" xr:uid="{00000000-0005-0000-0000-00006F320000}"/>
    <cellStyle name="Normal 2 4 2 7 2 3" xfId="27988" xr:uid="{00000000-0005-0000-0000-0000696D0000}"/>
    <cellStyle name="Normal 2 4 2 7 3" xfId="7874" xr:uid="{00000000-0005-0000-0000-0000D31E0000}"/>
    <cellStyle name="Normal 2 4 2 7 3 3" xfId="22971" xr:uid="{00000000-0005-0000-0000-0000D0590000}"/>
    <cellStyle name="Normal 2 4 2 7 5" xfId="17958" xr:uid="{00000000-0005-0000-0000-00003B460000}"/>
    <cellStyle name="Normal 2 4 2 8" xfId="4510" xr:uid="{00000000-0005-0000-0000-0000AF110000}"/>
    <cellStyle name="Normal 2 4 2 8 2" xfId="14565" xr:uid="{00000000-0005-0000-0000-0000F6380000}"/>
    <cellStyle name="Normal 2 4 2 8 2 3" xfId="29659" xr:uid="{00000000-0005-0000-0000-0000F0730000}"/>
    <cellStyle name="Normal 2 4 2 8 3" xfId="9545" xr:uid="{00000000-0005-0000-0000-00005A250000}"/>
    <cellStyle name="Normal 2 4 2 8 3 3" xfId="24642" xr:uid="{00000000-0005-0000-0000-000057600000}"/>
    <cellStyle name="Normal 2 4 2 8 5" xfId="19629" xr:uid="{00000000-0005-0000-0000-0000C24C0000}"/>
    <cellStyle name="Normal 2 4 2 9" xfId="11221" xr:uid="{00000000-0005-0000-0000-0000E62B0000}"/>
    <cellStyle name="Normal 2 4 2 9 3" xfId="26317" xr:uid="{00000000-0005-0000-0000-0000E2660000}"/>
    <cellStyle name="Normal 2 5" xfId="835" xr:uid="{00000000-0005-0000-0000-000052030000}"/>
    <cellStyle name="Normal 2 5 10" xfId="6201" xr:uid="{00000000-0005-0000-0000-00004A180000}"/>
    <cellStyle name="Normal 2 5 10 3" xfId="21301" xr:uid="{00000000-0005-0000-0000-00004A530000}"/>
    <cellStyle name="Normal 2 5 12" xfId="16286" xr:uid="{00000000-0005-0000-0000-0000B33F0000}"/>
    <cellStyle name="Normal 2 5 2" xfId="1166" xr:uid="{00000000-0005-0000-0000-00009E040000}"/>
    <cellStyle name="Normal 2 5 2 11" xfId="16340" xr:uid="{00000000-0005-0000-0000-0000E93F0000}"/>
    <cellStyle name="Normal 2 5 2 2" xfId="1274" xr:uid="{00000000-0005-0000-0000-00000A050000}"/>
    <cellStyle name="Normal 2 5 2 2 10" xfId="16444" xr:uid="{00000000-0005-0000-0000-000051400000}"/>
    <cellStyle name="Normal 2 5 2 2 2" xfId="1491" xr:uid="{00000000-0005-0000-0000-0000E3050000}"/>
    <cellStyle name="Normal 2 5 2 2 2 2" xfId="1912" xr:uid="{00000000-0005-0000-0000-000088070000}"/>
    <cellStyle name="Normal 2 5 2 2 2 2 2" xfId="2751" xr:uid="{00000000-0005-0000-0000-0000CF0A0000}"/>
    <cellStyle name="Normal 2 5 2 2 2 2 2 2" xfId="4440" xr:uid="{00000000-0005-0000-0000-000069110000}"/>
    <cellStyle name="Normal 2 5 2 2 2 2 2 2 2" xfId="14513" xr:uid="{00000000-0005-0000-0000-0000C2380000}"/>
    <cellStyle name="Normal 2 5 2 2 2 2 2 2 2 3" xfId="29607" xr:uid="{00000000-0005-0000-0000-0000BC730000}"/>
    <cellStyle name="Normal 2 5 2 2 2 2 2 2 3" xfId="9493" xr:uid="{00000000-0005-0000-0000-000026250000}"/>
    <cellStyle name="Normal 2 5 2 2 2 2 2 2 3 3" xfId="24590" xr:uid="{00000000-0005-0000-0000-000023600000}"/>
    <cellStyle name="Normal 2 5 2 2 2 2 2 2 5" xfId="19577" xr:uid="{00000000-0005-0000-0000-00008E4C0000}"/>
    <cellStyle name="Normal 2 5 2 2 2 2 2 3" xfId="6132" xr:uid="{00000000-0005-0000-0000-000005180000}"/>
    <cellStyle name="Normal 2 5 2 2 2 2 2 3 2" xfId="16184" xr:uid="{00000000-0005-0000-0000-0000493F0000}"/>
    <cellStyle name="Normal 2 5 2 2 2 2 2 3 2 3" xfId="31278" xr:uid="{00000000-0005-0000-0000-0000437A0000}"/>
    <cellStyle name="Normal 2 5 2 2 2 2 2 3 3" xfId="11164" xr:uid="{00000000-0005-0000-0000-0000AD2B0000}"/>
    <cellStyle name="Normal 2 5 2 2 2 2 2 3 3 3" xfId="26261" xr:uid="{00000000-0005-0000-0000-0000AA660000}"/>
    <cellStyle name="Normal 2 5 2 2 2 2 2 3 5" xfId="21248" xr:uid="{00000000-0005-0000-0000-000015530000}"/>
    <cellStyle name="Normal 2 5 2 2 2 2 2 4" xfId="12842" xr:uid="{00000000-0005-0000-0000-00003B320000}"/>
    <cellStyle name="Normal 2 5 2 2 2 2 2 4 3" xfId="27936" xr:uid="{00000000-0005-0000-0000-0000356D0000}"/>
    <cellStyle name="Normal 2 5 2 2 2 2 2 5" xfId="7821" xr:uid="{00000000-0005-0000-0000-00009E1E0000}"/>
    <cellStyle name="Normal 2 5 2 2 2 2 2 5 3" xfId="22919" xr:uid="{00000000-0005-0000-0000-00009C590000}"/>
    <cellStyle name="Normal 2 5 2 2 2 2 2 7" xfId="17906" xr:uid="{00000000-0005-0000-0000-000007460000}"/>
    <cellStyle name="Normal 2 5 2 2 2 2 3" xfId="3603" xr:uid="{00000000-0005-0000-0000-0000240E0000}"/>
    <cellStyle name="Normal 2 5 2 2 2 2 3 2" xfId="13677" xr:uid="{00000000-0005-0000-0000-00007E350000}"/>
    <cellStyle name="Normal 2 5 2 2 2 2 3 2 3" xfId="28771" xr:uid="{00000000-0005-0000-0000-000078700000}"/>
    <cellStyle name="Normal 2 5 2 2 2 2 3 3" xfId="8657" xr:uid="{00000000-0005-0000-0000-0000E2210000}"/>
    <cellStyle name="Normal 2 5 2 2 2 2 3 3 3" xfId="23754" xr:uid="{00000000-0005-0000-0000-0000DF5C0000}"/>
    <cellStyle name="Normal 2 5 2 2 2 2 3 5" xfId="18741" xr:uid="{00000000-0005-0000-0000-00004A490000}"/>
    <cellStyle name="Normal 2 5 2 2 2 2 4" xfId="5296" xr:uid="{00000000-0005-0000-0000-0000C1140000}"/>
    <cellStyle name="Normal 2 5 2 2 2 2 4 2" xfId="15348" xr:uid="{00000000-0005-0000-0000-0000053C0000}"/>
    <cellStyle name="Normal 2 5 2 2 2 2 4 2 3" xfId="30442" xr:uid="{00000000-0005-0000-0000-0000FF760000}"/>
    <cellStyle name="Normal 2 5 2 2 2 2 4 3" xfId="10328" xr:uid="{00000000-0005-0000-0000-000069280000}"/>
    <cellStyle name="Normal 2 5 2 2 2 2 4 3 3" xfId="25425" xr:uid="{00000000-0005-0000-0000-000066630000}"/>
    <cellStyle name="Normal 2 5 2 2 2 2 4 5" xfId="20412" xr:uid="{00000000-0005-0000-0000-0000D14F0000}"/>
    <cellStyle name="Normal 2 5 2 2 2 2 5" xfId="12006" xr:uid="{00000000-0005-0000-0000-0000F72E0000}"/>
    <cellStyle name="Normal 2 5 2 2 2 2 5 3" xfId="27100" xr:uid="{00000000-0005-0000-0000-0000F1690000}"/>
    <cellStyle name="Normal 2 5 2 2 2 2 6" xfId="6985" xr:uid="{00000000-0005-0000-0000-00005A1B0000}"/>
    <cellStyle name="Normal 2 5 2 2 2 2 6 3" xfId="22083" xr:uid="{00000000-0005-0000-0000-000058560000}"/>
    <cellStyle name="Normal 2 5 2 2 2 2 8" xfId="17070" xr:uid="{00000000-0005-0000-0000-0000C3420000}"/>
    <cellStyle name="Normal 2 5 2 2 2 3" xfId="2333" xr:uid="{00000000-0005-0000-0000-00002D090000}"/>
    <cellStyle name="Normal 2 5 2 2 2 3 2" xfId="4022" xr:uid="{00000000-0005-0000-0000-0000C70F0000}"/>
    <cellStyle name="Normal 2 5 2 2 2 3 2 2" xfId="14095" xr:uid="{00000000-0005-0000-0000-000020370000}"/>
    <cellStyle name="Normal 2 5 2 2 2 3 2 2 3" xfId="29189" xr:uid="{00000000-0005-0000-0000-00001A720000}"/>
    <cellStyle name="Normal 2 5 2 2 2 3 2 3" xfId="9075" xr:uid="{00000000-0005-0000-0000-000084230000}"/>
    <cellStyle name="Normal 2 5 2 2 2 3 2 3 3" xfId="24172" xr:uid="{00000000-0005-0000-0000-0000815E0000}"/>
    <cellStyle name="Normal 2 5 2 2 2 3 2 5" xfId="19159" xr:uid="{00000000-0005-0000-0000-0000EC4A0000}"/>
    <cellStyle name="Normal 2 5 2 2 2 3 3" xfId="5714" xr:uid="{00000000-0005-0000-0000-000063160000}"/>
    <cellStyle name="Normal 2 5 2 2 2 3 3 2" xfId="15766" xr:uid="{00000000-0005-0000-0000-0000A73D0000}"/>
    <cellStyle name="Normal 2 5 2 2 2 3 3 2 3" xfId="30860" xr:uid="{00000000-0005-0000-0000-0000A1780000}"/>
    <cellStyle name="Normal 2 5 2 2 2 3 3 3" xfId="10746" xr:uid="{00000000-0005-0000-0000-00000B2A0000}"/>
    <cellStyle name="Normal 2 5 2 2 2 3 3 3 3" xfId="25843" xr:uid="{00000000-0005-0000-0000-000008650000}"/>
    <cellStyle name="Normal 2 5 2 2 2 3 3 5" xfId="20830" xr:uid="{00000000-0005-0000-0000-000073510000}"/>
    <cellStyle name="Normal 2 5 2 2 2 3 4" xfId="12424" xr:uid="{00000000-0005-0000-0000-000099300000}"/>
    <cellStyle name="Normal 2 5 2 2 2 3 4 3" xfId="27518" xr:uid="{00000000-0005-0000-0000-0000936B0000}"/>
    <cellStyle name="Normal 2 5 2 2 2 3 5" xfId="7403" xr:uid="{00000000-0005-0000-0000-0000FC1C0000}"/>
    <cellStyle name="Normal 2 5 2 2 2 3 5 3" xfId="22501" xr:uid="{00000000-0005-0000-0000-0000FA570000}"/>
    <cellStyle name="Normal 2 5 2 2 2 3 7" xfId="17488" xr:uid="{00000000-0005-0000-0000-000065440000}"/>
    <cellStyle name="Normal 2 5 2 2 2 4" xfId="3185" xr:uid="{00000000-0005-0000-0000-0000820C0000}"/>
    <cellStyle name="Normal 2 5 2 2 2 4 2" xfId="13259" xr:uid="{00000000-0005-0000-0000-0000DC330000}"/>
    <cellStyle name="Normal 2 5 2 2 2 4 2 3" xfId="28353" xr:uid="{00000000-0005-0000-0000-0000D66E0000}"/>
    <cellStyle name="Normal 2 5 2 2 2 4 3" xfId="8239" xr:uid="{00000000-0005-0000-0000-000040200000}"/>
    <cellStyle name="Normal 2 5 2 2 2 4 3 3" xfId="23336" xr:uid="{00000000-0005-0000-0000-00003D5B0000}"/>
    <cellStyle name="Normal 2 5 2 2 2 4 5" xfId="18323" xr:uid="{00000000-0005-0000-0000-0000A8470000}"/>
    <cellStyle name="Normal 2 5 2 2 2 5" xfId="4878" xr:uid="{00000000-0005-0000-0000-00001F130000}"/>
    <cellStyle name="Normal 2 5 2 2 2 5 2" xfId="14930" xr:uid="{00000000-0005-0000-0000-0000633A0000}"/>
    <cellStyle name="Normal 2 5 2 2 2 5 2 3" xfId="30024" xr:uid="{00000000-0005-0000-0000-00005D750000}"/>
    <cellStyle name="Normal 2 5 2 2 2 5 3" xfId="9910" xr:uid="{00000000-0005-0000-0000-0000C7260000}"/>
    <cellStyle name="Normal 2 5 2 2 2 5 3 3" xfId="25007" xr:uid="{00000000-0005-0000-0000-0000C4610000}"/>
    <cellStyle name="Normal 2 5 2 2 2 5 5" xfId="19994" xr:uid="{00000000-0005-0000-0000-00002F4E0000}"/>
    <cellStyle name="Normal 2 5 2 2 2 6" xfId="11588" xr:uid="{00000000-0005-0000-0000-0000552D0000}"/>
    <cellStyle name="Normal 2 5 2 2 2 6 3" xfId="26682" xr:uid="{00000000-0005-0000-0000-00004F680000}"/>
    <cellStyle name="Normal 2 5 2 2 2 7" xfId="6567" xr:uid="{00000000-0005-0000-0000-0000B8190000}"/>
    <cellStyle name="Normal 2 5 2 2 2 7 3" xfId="21665" xr:uid="{00000000-0005-0000-0000-0000B6540000}"/>
    <cellStyle name="Normal 2 5 2 2 2 9" xfId="16652" xr:uid="{00000000-0005-0000-0000-000021410000}"/>
    <cellStyle name="Normal 2 5 2 2 3" xfId="1704" xr:uid="{00000000-0005-0000-0000-0000B8060000}"/>
    <cellStyle name="Normal 2 5 2 2 3 2" xfId="2543" xr:uid="{00000000-0005-0000-0000-0000FF090000}"/>
    <cellStyle name="Normal 2 5 2 2 3 2 2" xfId="4232" xr:uid="{00000000-0005-0000-0000-000099100000}"/>
    <cellStyle name="Normal 2 5 2 2 3 2 2 2" xfId="14305" xr:uid="{00000000-0005-0000-0000-0000F2370000}"/>
    <cellStyle name="Normal 2 5 2 2 3 2 2 2 3" xfId="29399" xr:uid="{00000000-0005-0000-0000-0000EC720000}"/>
    <cellStyle name="Normal 2 5 2 2 3 2 2 3" xfId="9285" xr:uid="{00000000-0005-0000-0000-000056240000}"/>
    <cellStyle name="Normal 2 5 2 2 3 2 2 3 3" xfId="24382" xr:uid="{00000000-0005-0000-0000-0000535F0000}"/>
    <cellStyle name="Normal 2 5 2 2 3 2 2 5" xfId="19369" xr:uid="{00000000-0005-0000-0000-0000BE4B0000}"/>
    <cellStyle name="Normal 2 5 2 2 3 2 3" xfId="5924" xr:uid="{00000000-0005-0000-0000-000035170000}"/>
    <cellStyle name="Normal 2 5 2 2 3 2 3 2" xfId="15976" xr:uid="{00000000-0005-0000-0000-0000793E0000}"/>
    <cellStyle name="Normal 2 5 2 2 3 2 3 2 3" xfId="31070" xr:uid="{00000000-0005-0000-0000-000073790000}"/>
    <cellStyle name="Normal 2 5 2 2 3 2 3 3" xfId="10956" xr:uid="{00000000-0005-0000-0000-0000DD2A0000}"/>
    <cellStyle name="Normal 2 5 2 2 3 2 3 3 3" xfId="26053" xr:uid="{00000000-0005-0000-0000-0000DA650000}"/>
    <cellStyle name="Normal 2 5 2 2 3 2 3 5" xfId="21040" xr:uid="{00000000-0005-0000-0000-000045520000}"/>
    <cellStyle name="Normal 2 5 2 2 3 2 4" xfId="12634" xr:uid="{00000000-0005-0000-0000-00006B310000}"/>
    <cellStyle name="Normal 2 5 2 2 3 2 4 3" xfId="27728" xr:uid="{00000000-0005-0000-0000-0000656C0000}"/>
    <cellStyle name="Normal 2 5 2 2 3 2 5" xfId="7613" xr:uid="{00000000-0005-0000-0000-0000CE1D0000}"/>
    <cellStyle name="Normal 2 5 2 2 3 2 5 3" xfId="22711" xr:uid="{00000000-0005-0000-0000-0000CC580000}"/>
    <cellStyle name="Normal 2 5 2 2 3 2 7" xfId="17698" xr:uid="{00000000-0005-0000-0000-000037450000}"/>
    <cellStyle name="Normal 2 5 2 2 3 3" xfId="3395" xr:uid="{00000000-0005-0000-0000-0000540D0000}"/>
    <cellStyle name="Normal 2 5 2 2 3 3 2" xfId="13469" xr:uid="{00000000-0005-0000-0000-0000AE340000}"/>
    <cellStyle name="Normal 2 5 2 2 3 3 2 3" xfId="28563" xr:uid="{00000000-0005-0000-0000-0000A86F0000}"/>
    <cellStyle name="Normal 2 5 2 2 3 3 3" xfId="8449" xr:uid="{00000000-0005-0000-0000-000012210000}"/>
    <cellStyle name="Normal 2 5 2 2 3 3 3 3" xfId="23546" xr:uid="{00000000-0005-0000-0000-00000F5C0000}"/>
    <cellStyle name="Normal 2 5 2 2 3 3 5" xfId="18533" xr:uid="{00000000-0005-0000-0000-00007A480000}"/>
    <cellStyle name="Normal 2 5 2 2 3 4" xfId="5088" xr:uid="{00000000-0005-0000-0000-0000F1130000}"/>
    <cellStyle name="Normal 2 5 2 2 3 4 2" xfId="15140" xr:uid="{00000000-0005-0000-0000-0000353B0000}"/>
    <cellStyle name="Normal 2 5 2 2 3 4 2 3" xfId="30234" xr:uid="{00000000-0005-0000-0000-00002F760000}"/>
    <cellStyle name="Normal 2 5 2 2 3 4 3" xfId="10120" xr:uid="{00000000-0005-0000-0000-000099270000}"/>
    <cellStyle name="Normal 2 5 2 2 3 4 3 3" xfId="25217" xr:uid="{00000000-0005-0000-0000-000096620000}"/>
    <cellStyle name="Normal 2 5 2 2 3 4 5" xfId="20204" xr:uid="{00000000-0005-0000-0000-0000014F0000}"/>
    <cellStyle name="Normal 2 5 2 2 3 5" xfId="11798" xr:uid="{00000000-0005-0000-0000-0000272E0000}"/>
    <cellStyle name="Normal 2 5 2 2 3 5 3" xfId="26892" xr:uid="{00000000-0005-0000-0000-000021690000}"/>
    <cellStyle name="Normal 2 5 2 2 3 6" xfId="6777" xr:uid="{00000000-0005-0000-0000-00008A1A0000}"/>
    <cellStyle name="Normal 2 5 2 2 3 6 3" xfId="21875" xr:uid="{00000000-0005-0000-0000-000088550000}"/>
    <cellStyle name="Normal 2 5 2 2 3 8" xfId="16862" xr:uid="{00000000-0005-0000-0000-0000F3410000}"/>
    <cellStyle name="Normal 2 5 2 2 4" xfId="2125" xr:uid="{00000000-0005-0000-0000-00005D080000}"/>
    <cellStyle name="Normal 2 5 2 2 4 2" xfId="3814" xr:uid="{00000000-0005-0000-0000-0000F70E0000}"/>
    <cellStyle name="Normal 2 5 2 2 4 2 2" xfId="13887" xr:uid="{00000000-0005-0000-0000-000050360000}"/>
    <cellStyle name="Normal 2 5 2 2 4 2 2 3" xfId="28981" xr:uid="{00000000-0005-0000-0000-00004A710000}"/>
    <cellStyle name="Normal 2 5 2 2 4 2 3" xfId="8867" xr:uid="{00000000-0005-0000-0000-0000B4220000}"/>
    <cellStyle name="Normal 2 5 2 2 4 2 3 3" xfId="23964" xr:uid="{00000000-0005-0000-0000-0000B15D0000}"/>
    <cellStyle name="Normal 2 5 2 2 4 2 5" xfId="18951" xr:uid="{00000000-0005-0000-0000-00001C4A0000}"/>
    <cellStyle name="Normal 2 5 2 2 4 3" xfId="5506" xr:uid="{00000000-0005-0000-0000-000093150000}"/>
    <cellStyle name="Normal 2 5 2 2 4 3 2" xfId="15558" xr:uid="{00000000-0005-0000-0000-0000D73C0000}"/>
    <cellStyle name="Normal 2 5 2 2 4 3 2 3" xfId="30652" xr:uid="{00000000-0005-0000-0000-0000D1770000}"/>
    <cellStyle name="Normal 2 5 2 2 4 3 3" xfId="10538" xr:uid="{00000000-0005-0000-0000-00003B290000}"/>
    <cellStyle name="Normal 2 5 2 2 4 3 3 3" xfId="25635" xr:uid="{00000000-0005-0000-0000-000038640000}"/>
    <cellStyle name="Normal 2 5 2 2 4 3 5" xfId="20622" xr:uid="{00000000-0005-0000-0000-0000A3500000}"/>
    <cellStyle name="Normal 2 5 2 2 4 4" xfId="12216" xr:uid="{00000000-0005-0000-0000-0000C92F0000}"/>
    <cellStyle name="Normal 2 5 2 2 4 4 3" xfId="27310" xr:uid="{00000000-0005-0000-0000-0000C36A0000}"/>
    <cellStyle name="Normal 2 5 2 2 4 5" xfId="7195" xr:uid="{00000000-0005-0000-0000-00002C1C0000}"/>
    <cellStyle name="Normal 2 5 2 2 4 5 3" xfId="22293" xr:uid="{00000000-0005-0000-0000-00002A570000}"/>
    <cellStyle name="Normal 2 5 2 2 4 7" xfId="17280" xr:uid="{00000000-0005-0000-0000-000095430000}"/>
    <cellStyle name="Normal 2 5 2 2 5" xfId="2977" xr:uid="{00000000-0005-0000-0000-0000B20B0000}"/>
    <cellStyle name="Normal 2 5 2 2 5 2" xfId="13051" xr:uid="{00000000-0005-0000-0000-00000C330000}"/>
    <cellStyle name="Normal 2 5 2 2 5 2 3" xfId="28145" xr:uid="{00000000-0005-0000-0000-0000066E0000}"/>
    <cellStyle name="Normal 2 5 2 2 5 3" xfId="8031" xr:uid="{00000000-0005-0000-0000-0000701F0000}"/>
    <cellStyle name="Normal 2 5 2 2 5 3 3" xfId="23128" xr:uid="{00000000-0005-0000-0000-00006D5A0000}"/>
    <cellStyle name="Normal 2 5 2 2 5 5" xfId="18115" xr:uid="{00000000-0005-0000-0000-0000D8460000}"/>
    <cellStyle name="Normal 2 5 2 2 6" xfId="4670" xr:uid="{00000000-0005-0000-0000-00004F120000}"/>
    <cellStyle name="Normal 2 5 2 2 6 2" xfId="14722" xr:uid="{00000000-0005-0000-0000-000093390000}"/>
    <cellStyle name="Normal 2 5 2 2 6 2 3" xfId="29816" xr:uid="{00000000-0005-0000-0000-00008D740000}"/>
    <cellStyle name="Normal 2 5 2 2 6 3" xfId="9702" xr:uid="{00000000-0005-0000-0000-0000F7250000}"/>
    <cellStyle name="Normal 2 5 2 2 6 3 3" xfId="24799" xr:uid="{00000000-0005-0000-0000-0000F4600000}"/>
    <cellStyle name="Normal 2 5 2 2 6 5" xfId="19786" xr:uid="{00000000-0005-0000-0000-00005F4D0000}"/>
    <cellStyle name="Normal 2 5 2 2 7" xfId="11380" xr:uid="{00000000-0005-0000-0000-0000852C0000}"/>
    <cellStyle name="Normal 2 5 2 2 7 3" xfId="26474" xr:uid="{00000000-0005-0000-0000-00007F670000}"/>
    <cellStyle name="Normal 2 5 2 2 8" xfId="6359" xr:uid="{00000000-0005-0000-0000-0000E8180000}"/>
    <cellStyle name="Normal 2 5 2 2 8 3" xfId="21457" xr:uid="{00000000-0005-0000-0000-0000E6530000}"/>
    <cellStyle name="Normal 2 5 2 3" xfId="1387" xr:uid="{00000000-0005-0000-0000-00007B050000}"/>
    <cellStyle name="Normal 2 5 2 3 2" xfId="1808" xr:uid="{00000000-0005-0000-0000-000020070000}"/>
    <cellStyle name="Normal 2 5 2 3 2 2" xfId="2647" xr:uid="{00000000-0005-0000-0000-0000670A0000}"/>
    <cellStyle name="Normal 2 5 2 3 2 2 2" xfId="4336" xr:uid="{00000000-0005-0000-0000-000001110000}"/>
    <cellStyle name="Normal 2 5 2 3 2 2 2 2" xfId="14409" xr:uid="{00000000-0005-0000-0000-00005A380000}"/>
    <cellStyle name="Normal 2 5 2 3 2 2 2 2 3" xfId="29503" xr:uid="{00000000-0005-0000-0000-000054730000}"/>
    <cellStyle name="Normal 2 5 2 3 2 2 2 3" xfId="9389" xr:uid="{00000000-0005-0000-0000-0000BE240000}"/>
    <cellStyle name="Normal 2 5 2 3 2 2 2 3 3" xfId="24486" xr:uid="{00000000-0005-0000-0000-0000BB5F0000}"/>
    <cellStyle name="Normal 2 5 2 3 2 2 2 5" xfId="19473" xr:uid="{00000000-0005-0000-0000-0000264C0000}"/>
    <cellStyle name="Normal 2 5 2 3 2 2 3" xfId="6028" xr:uid="{00000000-0005-0000-0000-00009D170000}"/>
    <cellStyle name="Normal 2 5 2 3 2 2 3 2" xfId="16080" xr:uid="{00000000-0005-0000-0000-0000E13E0000}"/>
    <cellStyle name="Normal 2 5 2 3 2 2 3 2 3" xfId="31174" xr:uid="{00000000-0005-0000-0000-0000DB790000}"/>
    <cellStyle name="Normal 2 5 2 3 2 2 3 3" xfId="11060" xr:uid="{00000000-0005-0000-0000-0000452B0000}"/>
    <cellStyle name="Normal 2 5 2 3 2 2 3 3 3" xfId="26157" xr:uid="{00000000-0005-0000-0000-000042660000}"/>
    <cellStyle name="Normal 2 5 2 3 2 2 3 5" xfId="21144" xr:uid="{00000000-0005-0000-0000-0000AD520000}"/>
    <cellStyle name="Normal 2 5 2 3 2 2 4" xfId="12738" xr:uid="{00000000-0005-0000-0000-0000D3310000}"/>
    <cellStyle name="Normal 2 5 2 3 2 2 4 3" xfId="27832" xr:uid="{00000000-0005-0000-0000-0000CD6C0000}"/>
    <cellStyle name="Normal 2 5 2 3 2 2 5" xfId="7717" xr:uid="{00000000-0005-0000-0000-0000361E0000}"/>
    <cellStyle name="Normal 2 5 2 3 2 2 5 3" xfId="22815" xr:uid="{00000000-0005-0000-0000-000034590000}"/>
    <cellStyle name="Normal 2 5 2 3 2 2 7" xfId="17802" xr:uid="{00000000-0005-0000-0000-00009F450000}"/>
    <cellStyle name="Normal 2 5 2 3 2 3" xfId="3499" xr:uid="{00000000-0005-0000-0000-0000BC0D0000}"/>
    <cellStyle name="Normal 2 5 2 3 2 3 2" xfId="13573" xr:uid="{00000000-0005-0000-0000-000016350000}"/>
    <cellStyle name="Normal 2 5 2 3 2 3 2 3" xfId="28667" xr:uid="{00000000-0005-0000-0000-000010700000}"/>
    <cellStyle name="Normal 2 5 2 3 2 3 3" xfId="8553" xr:uid="{00000000-0005-0000-0000-00007A210000}"/>
    <cellStyle name="Normal 2 5 2 3 2 3 3 3" xfId="23650" xr:uid="{00000000-0005-0000-0000-0000775C0000}"/>
    <cellStyle name="Normal 2 5 2 3 2 3 5" xfId="18637" xr:uid="{00000000-0005-0000-0000-0000E2480000}"/>
    <cellStyle name="Normal 2 5 2 3 2 4" xfId="5192" xr:uid="{00000000-0005-0000-0000-000059140000}"/>
    <cellStyle name="Normal 2 5 2 3 2 4 2" xfId="15244" xr:uid="{00000000-0005-0000-0000-00009D3B0000}"/>
    <cellStyle name="Normal 2 5 2 3 2 4 2 3" xfId="30338" xr:uid="{00000000-0005-0000-0000-000097760000}"/>
    <cellStyle name="Normal 2 5 2 3 2 4 3" xfId="10224" xr:uid="{00000000-0005-0000-0000-000001280000}"/>
    <cellStyle name="Normal 2 5 2 3 2 4 3 3" xfId="25321" xr:uid="{00000000-0005-0000-0000-0000FE620000}"/>
    <cellStyle name="Normal 2 5 2 3 2 4 5" xfId="20308" xr:uid="{00000000-0005-0000-0000-0000694F0000}"/>
    <cellStyle name="Normal 2 5 2 3 2 5" xfId="11902" xr:uid="{00000000-0005-0000-0000-00008F2E0000}"/>
    <cellStyle name="Normal 2 5 2 3 2 5 3" xfId="26996" xr:uid="{00000000-0005-0000-0000-000089690000}"/>
    <cellStyle name="Normal 2 5 2 3 2 6" xfId="6881" xr:uid="{00000000-0005-0000-0000-0000F21A0000}"/>
    <cellStyle name="Normal 2 5 2 3 2 6 3" xfId="21979" xr:uid="{00000000-0005-0000-0000-0000F0550000}"/>
    <cellStyle name="Normal 2 5 2 3 2 8" xfId="16966" xr:uid="{00000000-0005-0000-0000-00005B420000}"/>
    <cellStyle name="Normal 2 5 2 3 3" xfId="2229" xr:uid="{00000000-0005-0000-0000-0000C5080000}"/>
    <cellStyle name="Normal 2 5 2 3 3 2" xfId="3918" xr:uid="{00000000-0005-0000-0000-00005F0F0000}"/>
    <cellStyle name="Normal 2 5 2 3 3 2 2" xfId="13991" xr:uid="{00000000-0005-0000-0000-0000B8360000}"/>
    <cellStyle name="Normal 2 5 2 3 3 2 2 3" xfId="29085" xr:uid="{00000000-0005-0000-0000-0000B2710000}"/>
    <cellStyle name="Normal 2 5 2 3 3 2 3" xfId="8971" xr:uid="{00000000-0005-0000-0000-00001C230000}"/>
    <cellStyle name="Normal 2 5 2 3 3 2 3 3" xfId="24068" xr:uid="{00000000-0005-0000-0000-0000195E0000}"/>
    <cellStyle name="Normal 2 5 2 3 3 2 5" xfId="19055" xr:uid="{00000000-0005-0000-0000-0000844A0000}"/>
    <cellStyle name="Normal 2 5 2 3 3 3" xfId="5610" xr:uid="{00000000-0005-0000-0000-0000FB150000}"/>
    <cellStyle name="Normal 2 5 2 3 3 3 2" xfId="15662" xr:uid="{00000000-0005-0000-0000-00003F3D0000}"/>
    <cellStyle name="Normal 2 5 2 3 3 3 2 3" xfId="30756" xr:uid="{00000000-0005-0000-0000-000039780000}"/>
    <cellStyle name="Normal 2 5 2 3 3 3 3" xfId="10642" xr:uid="{00000000-0005-0000-0000-0000A3290000}"/>
    <cellStyle name="Normal 2 5 2 3 3 3 3 3" xfId="25739" xr:uid="{00000000-0005-0000-0000-0000A0640000}"/>
    <cellStyle name="Normal 2 5 2 3 3 3 5" xfId="20726" xr:uid="{00000000-0005-0000-0000-00000B510000}"/>
    <cellStyle name="Normal 2 5 2 3 3 4" xfId="12320" xr:uid="{00000000-0005-0000-0000-000031300000}"/>
    <cellStyle name="Normal 2 5 2 3 3 4 3" xfId="27414" xr:uid="{00000000-0005-0000-0000-00002B6B0000}"/>
    <cellStyle name="Normal 2 5 2 3 3 5" xfId="7299" xr:uid="{00000000-0005-0000-0000-0000941C0000}"/>
    <cellStyle name="Normal 2 5 2 3 3 5 3" xfId="22397" xr:uid="{00000000-0005-0000-0000-000092570000}"/>
    <cellStyle name="Normal 2 5 2 3 3 7" xfId="17384" xr:uid="{00000000-0005-0000-0000-0000FD430000}"/>
    <cellStyle name="Normal 2 5 2 3 4" xfId="3081" xr:uid="{00000000-0005-0000-0000-00001A0C0000}"/>
    <cellStyle name="Normal 2 5 2 3 4 2" xfId="13155" xr:uid="{00000000-0005-0000-0000-000074330000}"/>
    <cellStyle name="Normal 2 5 2 3 4 2 3" xfId="28249" xr:uid="{00000000-0005-0000-0000-00006E6E0000}"/>
    <cellStyle name="Normal 2 5 2 3 4 3" xfId="8135" xr:uid="{00000000-0005-0000-0000-0000D81F0000}"/>
    <cellStyle name="Normal 2 5 2 3 4 3 3" xfId="23232" xr:uid="{00000000-0005-0000-0000-0000D55A0000}"/>
    <cellStyle name="Normal 2 5 2 3 4 5" xfId="18219" xr:uid="{00000000-0005-0000-0000-000040470000}"/>
    <cellStyle name="Normal 2 5 2 3 5" xfId="4774" xr:uid="{00000000-0005-0000-0000-0000B7120000}"/>
    <cellStyle name="Normal 2 5 2 3 5 2" xfId="14826" xr:uid="{00000000-0005-0000-0000-0000FB390000}"/>
    <cellStyle name="Normal 2 5 2 3 5 2 3" xfId="29920" xr:uid="{00000000-0005-0000-0000-0000F5740000}"/>
    <cellStyle name="Normal 2 5 2 3 5 3" xfId="9806" xr:uid="{00000000-0005-0000-0000-00005F260000}"/>
    <cellStyle name="Normal 2 5 2 3 5 3 3" xfId="24903" xr:uid="{00000000-0005-0000-0000-00005C610000}"/>
    <cellStyle name="Normal 2 5 2 3 5 5" xfId="19890" xr:uid="{00000000-0005-0000-0000-0000C74D0000}"/>
    <cellStyle name="Normal 2 5 2 3 6" xfId="11484" xr:uid="{00000000-0005-0000-0000-0000ED2C0000}"/>
    <cellStyle name="Normal 2 5 2 3 6 3" xfId="26578" xr:uid="{00000000-0005-0000-0000-0000E7670000}"/>
    <cellStyle name="Normal 2 5 2 3 7" xfId="6463" xr:uid="{00000000-0005-0000-0000-000050190000}"/>
    <cellStyle name="Normal 2 5 2 3 7 3" xfId="21561" xr:uid="{00000000-0005-0000-0000-00004E540000}"/>
    <cellStyle name="Normal 2 5 2 3 9" xfId="16548" xr:uid="{00000000-0005-0000-0000-0000B9400000}"/>
    <cellStyle name="Normal 2 5 2 4" xfId="1600" xr:uid="{00000000-0005-0000-0000-000050060000}"/>
    <cellStyle name="Normal 2 5 2 4 2" xfId="2439" xr:uid="{00000000-0005-0000-0000-000097090000}"/>
    <cellStyle name="Normal 2 5 2 4 2 2" xfId="4128" xr:uid="{00000000-0005-0000-0000-000031100000}"/>
    <cellStyle name="Normal 2 5 2 4 2 2 2" xfId="14201" xr:uid="{00000000-0005-0000-0000-00008A370000}"/>
    <cellStyle name="Normal 2 5 2 4 2 2 2 3" xfId="29295" xr:uid="{00000000-0005-0000-0000-000084720000}"/>
    <cellStyle name="Normal 2 5 2 4 2 2 3" xfId="9181" xr:uid="{00000000-0005-0000-0000-0000EE230000}"/>
    <cellStyle name="Normal 2 5 2 4 2 2 3 3" xfId="24278" xr:uid="{00000000-0005-0000-0000-0000EB5E0000}"/>
    <cellStyle name="Normal 2 5 2 4 2 2 5" xfId="19265" xr:uid="{00000000-0005-0000-0000-0000564B0000}"/>
    <cellStyle name="Normal 2 5 2 4 2 3" xfId="5820" xr:uid="{00000000-0005-0000-0000-0000CD160000}"/>
    <cellStyle name="Normal 2 5 2 4 2 3 2" xfId="15872" xr:uid="{00000000-0005-0000-0000-0000113E0000}"/>
    <cellStyle name="Normal 2 5 2 4 2 3 2 3" xfId="30966" xr:uid="{00000000-0005-0000-0000-00000B790000}"/>
    <cellStyle name="Normal 2 5 2 4 2 3 3" xfId="10852" xr:uid="{00000000-0005-0000-0000-0000752A0000}"/>
    <cellStyle name="Normal 2 5 2 4 2 3 3 3" xfId="25949" xr:uid="{00000000-0005-0000-0000-000072650000}"/>
    <cellStyle name="Normal 2 5 2 4 2 3 5" xfId="20936" xr:uid="{00000000-0005-0000-0000-0000DD510000}"/>
    <cellStyle name="Normal 2 5 2 4 2 4" xfId="12530" xr:uid="{00000000-0005-0000-0000-000003310000}"/>
    <cellStyle name="Normal 2 5 2 4 2 4 3" xfId="27624" xr:uid="{00000000-0005-0000-0000-0000FD6B0000}"/>
    <cellStyle name="Normal 2 5 2 4 2 5" xfId="7509" xr:uid="{00000000-0005-0000-0000-0000661D0000}"/>
    <cellStyle name="Normal 2 5 2 4 2 5 3" xfId="22607" xr:uid="{00000000-0005-0000-0000-000064580000}"/>
    <cellStyle name="Normal 2 5 2 4 2 7" xfId="17594" xr:uid="{00000000-0005-0000-0000-0000CF440000}"/>
    <cellStyle name="Normal 2 5 2 4 3" xfId="3291" xr:uid="{00000000-0005-0000-0000-0000EC0C0000}"/>
    <cellStyle name="Normal 2 5 2 4 3 2" xfId="13365" xr:uid="{00000000-0005-0000-0000-000046340000}"/>
    <cellStyle name="Normal 2 5 2 4 3 2 3" xfId="28459" xr:uid="{00000000-0005-0000-0000-0000406F0000}"/>
    <cellStyle name="Normal 2 5 2 4 3 3" xfId="8345" xr:uid="{00000000-0005-0000-0000-0000AA200000}"/>
    <cellStyle name="Normal 2 5 2 4 3 3 3" xfId="23442" xr:uid="{00000000-0005-0000-0000-0000A75B0000}"/>
    <cellStyle name="Normal 2 5 2 4 3 5" xfId="18429" xr:uid="{00000000-0005-0000-0000-000012480000}"/>
    <cellStyle name="Normal 2 5 2 4 4" xfId="4984" xr:uid="{00000000-0005-0000-0000-000089130000}"/>
    <cellStyle name="Normal 2 5 2 4 4 2" xfId="15036" xr:uid="{00000000-0005-0000-0000-0000CD3A0000}"/>
    <cellStyle name="Normal 2 5 2 4 4 2 3" xfId="30130" xr:uid="{00000000-0005-0000-0000-0000C7750000}"/>
    <cellStyle name="Normal 2 5 2 4 4 3" xfId="10016" xr:uid="{00000000-0005-0000-0000-000031270000}"/>
    <cellStyle name="Normal 2 5 2 4 4 3 3" xfId="25113" xr:uid="{00000000-0005-0000-0000-00002E620000}"/>
    <cellStyle name="Normal 2 5 2 4 4 5" xfId="20100" xr:uid="{00000000-0005-0000-0000-0000994E0000}"/>
    <cellStyle name="Normal 2 5 2 4 5" xfId="11694" xr:uid="{00000000-0005-0000-0000-0000BF2D0000}"/>
    <cellStyle name="Normal 2 5 2 4 5 3" xfId="26788" xr:uid="{00000000-0005-0000-0000-0000B9680000}"/>
    <cellStyle name="Normal 2 5 2 4 6" xfId="6673" xr:uid="{00000000-0005-0000-0000-0000221A0000}"/>
    <cellStyle name="Normal 2 5 2 4 6 3" xfId="21771" xr:uid="{00000000-0005-0000-0000-000020550000}"/>
    <cellStyle name="Normal 2 5 2 4 8" xfId="16758" xr:uid="{00000000-0005-0000-0000-00008B410000}"/>
    <cellStyle name="Normal 2 5 2 5" xfId="2021" xr:uid="{00000000-0005-0000-0000-0000F5070000}"/>
    <cellStyle name="Normal 2 5 2 5 2" xfId="3710" xr:uid="{00000000-0005-0000-0000-00008F0E0000}"/>
    <cellStyle name="Normal 2 5 2 5 2 2" xfId="13783" xr:uid="{00000000-0005-0000-0000-0000E8350000}"/>
    <cellStyle name="Normal 2 5 2 5 2 2 3" xfId="28877" xr:uid="{00000000-0005-0000-0000-0000E2700000}"/>
    <cellStyle name="Normal 2 5 2 5 2 3" xfId="8763" xr:uid="{00000000-0005-0000-0000-00004C220000}"/>
    <cellStyle name="Normal 2 5 2 5 2 3 3" xfId="23860" xr:uid="{00000000-0005-0000-0000-0000495D0000}"/>
    <cellStyle name="Normal 2 5 2 5 2 5" xfId="18847" xr:uid="{00000000-0005-0000-0000-0000B4490000}"/>
    <cellStyle name="Normal 2 5 2 5 3" xfId="5402" xr:uid="{00000000-0005-0000-0000-00002B150000}"/>
    <cellStyle name="Normal 2 5 2 5 3 2" xfId="15454" xr:uid="{00000000-0005-0000-0000-00006F3C0000}"/>
    <cellStyle name="Normal 2 5 2 5 3 2 3" xfId="30548" xr:uid="{00000000-0005-0000-0000-000069770000}"/>
    <cellStyle name="Normal 2 5 2 5 3 3" xfId="10434" xr:uid="{00000000-0005-0000-0000-0000D3280000}"/>
    <cellStyle name="Normal 2 5 2 5 3 3 3" xfId="25531" xr:uid="{00000000-0005-0000-0000-0000D0630000}"/>
    <cellStyle name="Normal 2 5 2 5 3 5" xfId="20518" xr:uid="{00000000-0005-0000-0000-00003B500000}"/>
    <cellStyle name="Normal 2 5 2 5 4" xfId="12112" xr:uid="{00000000-0005-0000-0000-0000612F0000}"/>
    <cellStyle name="Normal 2 5 2 5 4 3" xfId="27206" xr:uid="{00000000-0005-0000-0000-00005B6A0000}"/>
    <cellStyle name="Normal 2 5 2 5 5" xfId="7091" xr:uid="{00000000-0005-0000-0000-0000C41B0000}"/>
    <cellStyle name="Normal 2 5 2 5 5 3" xfId="22189" xr:uid="{00000000-0005-0000-0000-0000C2560000}"/>
    <cellStyle name="Normal 2 5 2 5 7" xfId="17176" xr:uid="{00000000-0005-0000-0000-00002D430000}"/>
    <cellStyle name="Normal 2 5 2 6" xfId="2873" xr:uid="{00000000-0005-0000-0000-00004A0B0000}"/>
    <cellStyle name="Normal 2 5 2 6 2" xfId="12947" xr:uid="{00000000-0005-0000-0000-0000A4320000}"/>
    <cellStyle name="Normal 2 5 2 6 2 3" xfId="28041" xr:uid="{00000000-0005-0000-0000-00009E6D0000}"/>
    <cellStyle name="Normal 2 5 2 6 3" xfId="7927" xr:uid="{00000000-0005-0000-0000-0000081F0000}"/>
    <cellStyle name="Normal 2 5 2 6 3 3" xfId="23024" xr:uid="{00000000-0005-0000-0000-0000055A0000}"/>
    <cellStyle name="Normal 2 5 2 6 5" xfId="18011" xr:uid="{00000000-0005-0000-0000-000070460000}"/>
    <cellStyle name="Normal 2 5 2 7" xfId="4566" xr:uid="{00000000-0005-0000-0000-0000E7110000}"/>
    <cellStyle name="Normal 2 5 2 7 2" xfId="14618" xr:uid="{00000000-0005-0000-0000-00002B390000}"/>
    <cellStyle name="Normal 2 5 2 7 2 3" xfId="29712" xr:uid="{00000000-0005-0000-0000-000025740000}"/>
    <cellStyle name="Normal 2 5 2 7 3" xfId="9598" xr:uid="{00000000-0005-0000-0000-00008F250000}"/>
    <cellStyle name="Normal 2 5 2 7 3 3" xfId="24695" xr:uid="{00000000-0005-0000-0000-00008C600000}"/>
    <cellStyle name="Normal 2 5 2 7 5" xfId="19682" xr:uid="{00000000-0005-0000-0000-0000F74C0000}"/>
    <cellStyle name="Normal 2 5 2 8" xfId="11276" xr:uid="{00000000-0005-0000-0000-00001D2C0000}"/>
    <cellStyle name="Normal 2 5 2 8 3" xfId="26370" xr:uid="{00000000-0005-0000-0000-000017670000}"/>
    <cellStyle name="Normal 2 5 2 9" xfId="6255" xr:uid="{00000000-0005-0000-0000-000080180000}"/>
    <cellStyle name="Normal 2 5 2 9 3" xfId="21353" xr:uid="{00000000-0005-0000-0000-00007E530000}"/>
    <cellStyle name="Normal 2 5 3" xfId="1220" xr:uid="{00000000-0005-0000-0000-0000D4040000}"/>
    <cellStyle name="Normal 2 5 3 10" xfId="16392" xr:uid="{00000000-0005-0000-0000-00001D400000}"/>
    <cellStyle name="Normal 2 5 3 2" xfId="1439" xr:uid="{00000000-0005-0000-0000-0000AF050000}"/>
    <cellStyle name="Normal 2 5 3 2 2" xfId="1860" xr:uid="{00000000-0005-0000-0000-000054070000}"/>
    <cellStyle name="Normal 2 5 3 2 2 2" xfId="2699" xr:uid="{00000000-0005-0000-0000-00009B0A0000}"/>
    <cellStyle name="Normal 2 5 3 2 2 2 2" xfId="4388" xr:uid="{00000000-0005-0000-0000-000035110000}"/>
    <cellStyle name="Normal 2 5 3 2 2 2 2 2" xfId="14461" xr:uid="{00000000-0005-0000-0000-00008E380000}"/>
    <cellStyle name="Normal 2 5 3 2 2 2 2 2 3" xfId="29555" xr:uid="{00000000-0005-0000-0000-000088730000}"/>
    <cellStyle name="Normal 2 5 3 2 2 2 2 3" xfId="9441" xr:uid="{00000000-0005-0000-0000-0000F2240000}"/>
    <cellStyle name="Normal 2 5 3 2 2 2 2 3 3" xfId="24538" xr:uid="{00000000-0005-0000-0000-0000EF5F0000}"/>
    <cellStyle name="Normal 2 5 3 2 2 2 2 5" xfId="19525" xr:uid="{00000000-0005-0000-0000-00005A4C0000}"/>
    <cellStyle name="Normal 2 5 3 2 2 2 3" xfId="6080" xr:uid="{00000000-0005-0000-0000-0000D1170000}"/>
    <cellStyle name="Normal 2 5 3 2 2 2 3 2" xfId="16132" xr:uid="{00000000-0005-0000-0000-0000153F0000}"/>
    <cellStyle name="Normal 2 5 3 2 2 2 3 2 3" xfId="31226" xr:uid="{00000000-0005-0000-0000-00000F7A0000}"/>
    <cellStyle name="Normal 2 5 3 2 2 2 3 3" xfId="11112" xr:uid="{00000000-0005-0000-0000-0000792B0000}"/>
    <cellStyle name="Normal 2 5 3 2 2 2 3 3 3" xfId="26209" xr:uid="{00000000-0005-0000-0000-000076660000}"/>
    <cellStyle name="Normal 2 5 3 2 2 2 3 5" xfId="21196" xr:uid="{00000000-0005-0000-0000-0000E1520000}"/>
    <cellStyle name="Normal 2 5 3 2 2 2 4" xfId="12790" xr:uid="{00000000-0005-0000-0000-000007320000}"/>
    <cellStyle name="Normal 2 5 3 2 2 2 4 3" xfId="27884" xr:uid="{00000000-0005-0000-0000-0000016D0000}"/>
    <cellStyle name="Normal 2 5 3 2 2 2 5" xfId="7769" xr:uid="{00000000-0005-0000-0000-00006A1E0000}"/>
    <cellStyle name="Normal 2 5 3 2 2 2 5 3" xfId="22867" xr:uid="{00000000-0005-0000-0000-000068590000}"/>
    <cellStyle name="Normal 2 5 3 2 2 2 7" xfId="17854" xr:uid="{00000000-0005-0000-0000-0000D3450000}"/>
    <cellStyle name="Normal 2 5 3 2 2 3" xfId="3551" xr:uid="{00000000-0005-0000-0000-0000F00D0000}"/>
    <cellStyle name="Normal 2 5 3 2 2 3 2" xfId="13625" xr:uid="{00000000-0005-0000-0000-00004A350000}"/>
    <cellStyle name="Normal 2 5 3 2 2 3 2 3" xfId="28719" xr:uid="{00000000-0005-0000-0000-000044700000}"/>
    <cellStyle name="Normal 2 5 3 2 2 3 3" xfId="8605" xr:uid="{00000000-0005-0000-0000-0000AE210000}"/>
    <cellStyle name="Normal 2 5 3 2 2 3 3 3" xfId="23702" xr:uid="{00000000-0005-0000-0000-0000AB5C0000}"/>
    <cellStyle name="Normal 2 5 3 2 2 3 5" xfId="18689" xr:uid="{00000000-0005-0000-0000-000016490000}"/>
    <cellStyle name="Normal 2 5 3 2 2 4" xfId="5244" xr:uid="{00000000-0005-0000-0000-00008D140000}"/>
    <cellStyle name="Normal 2 5 3 2 2 4 2" xfId="15296" xr:uid="{00000000-0005-0000-0000-0000D13B0000}"/>
    <cellStyle name="Normal 2 5 3 2 2 4 2 3" xfId="30390" xr:uid="{00000000-0005-0000-0000-0000CB760000}"/>
    <cellStyle name="Normal 2 5 3 2 2 4 3" xfId="10276" xr:uid="{00000000-0005-0000-0000-000035280000}"/>
    <cellStyle name="Normal 2 5 3 2 2 4 3 3" xfId="25373" xr:uid="{00000000-0005-0000-0000-000032630000}"/>
    <cellStyle name="Normal 2 5 3 2 2 4 5" xfId="20360" xr:uid="{00000000-0005-0000-0000-00009D4F0000}"/>
    <cellStyle name="Normal 2 5 3 2 2 5" xfId="11954" xr:uid="{00000000-0005-0000-0000-0000C32E0000}"/>
    <cellStyle name="Normal 2 5 3 2 2 5 3" xfId="27048" xr:uid="{00000000-0005-0000-0000-0000BD690000}"/>
    <cellStyle name="Normal 2 5 3 2 2 6" xfId="6933" xr:uid="{00000000-0005-0000-0000-0000261B0000}"/>
    <cellStyle name="Normal 2 5 3 2 2 6 3" xfId="22031" xr:uid="{00000000-0005-0000-0000-000024560000}"/>
    <cellStyle name="Normal 2 5 3 2 2 8" xfId="17018" xr:uid="{00000000-0005-0000-0000-00008F420000}"/>
    <cellStyle name="Normal 2 5 3 2 3" xfId="2281" xr:uid="{00000000-0005-0000-0000-0000F9080000}"/>
    <cellStyle name="Normal 2 5 3 2 3 2" xfId="3970" xr:uid="{00000000-0005-0000-0000-0000930F0000}"/>
    <cellStyle name="Normal 2 5 3 2 3 2 2" xfId="14043" xr:uid="{00000000-0005-0000-0000-0000EC360000}"/>
    <cellStyle name="Normal 2 5 3 2 3 2 2 3" xfId="29137" xr:uid="{00000000-0005-0000-0000-0000E6710000}"/>
    <cellStyle name="Normal 2 5 3 2 3 2 3" xfId="9023" xr:uid="{00000000-0005-0000-0000-000050230000}"/>
    <cellStyle name="Normal 2 5 3 2 3 2 3 3" xfId="24120" xr:uid="{00000000-0005-0000-0000-00004D5E0000}"/>
    <cellStyle name="Normal 2 5 3 2 3 2 5" xfId="19107" xr:uid="{00000000-0005-0000-0000-0000B84A0000}"/>
    <cellStyle name="Normal 2 5 3 2 3 3" xfId="5662" xr:uid="{00000000-0005-0000-0000-00002F160000}"/>
    <cellStyle name="Normal 2 5 3 2 3 3 2" xfId="15714" xr:uid="{00000000-0005-0000-0000-0000733D0000}"/>
    <cellStyle name="Normal 2 5 3 2 3 3 2 3" xfId="30808" xr:uid="{00000000-0005-0000-0000-00006D780000}"/>
    <cellStyle name="Normal 2 5 3 2 3 3 3" xfId="10694" xr:uid="{00000000-0005-0000-0000-0000D7290000}"/>
    <cellStyle name="Normal 2 5 3 2 3 3 3 3" xfId="25791" xr:uid="{00000000-0005-0000-0000-0000D4640000}"/>
    <cellStyle name="Normal 2 5 3 2 3 3 5" xfId="20778" xr:uid="{00000000-0005-0000-0000-00003F510000}"/>
    <cellStyle name="Normal 2 5 3 2 3 4" xfId="12372" xr:uid="{00000000-0005-0000-0000-000065300000}"/>
    <cellStyle name="Normal 2 5 3 2 3 4 3" xfId="27466" xr:uid="{00000000-0005-0000-0000-00005F6B0000}"/>
    <cellStyle name="Normal 2 5 3 2 3 5" xfId="7351" xr:uid="{00000000-0005-0000-0000-0000C81C0000}"/>
    <cellStyle name="Normal 2 5 3 2 3 5 3" xfId="22449" xr:uid="{00000000-0005-0000-0000-0000C6570000}"/>
    <cellStyle name="Normal 2 5 3 2 3 7" xfId="17436" xr:uid="{00000000-0005-0000-0000-000031440000}"/>
    <cellStyle name="Normal 2 5 3 2 4" xfId="3133" xr:uid="{00000000-0005-0000-0000-00004E0C0000}"/>
    <cellStyle name="Normal 2 5 3 2 4 2" xfId="13207" xr:uid="{00000000-0005-0000-0000-0000A8330000}"/>
    <cellStyle name="Normal 2 5 3 2 4 2 3" xfId="28301" xr:uid="{00000000-0005-0000-0000-0000A26E0000}"/>
    <cellStyle name="Normal 2 5 3 2 4 3" xfId="8187" xr:uid="{00000000-0005-0000-0000-00000C200000}"/>
    <cellStyle name="Normal 2 5 3 2 4 3 3" xfId="23284" xr:uid="{00000000-0005-0000-0000-0000095B0000}"/>
    <cellStyle name="Normal 2 5 3 2 4 5" xfId="18271" xr:uid="{00000000-0005-0000-0000-000074470000}"/>
    <cellStyle name="Normal 2 5 3 2 5" xfId="4826" xr:uid="{00000000-0005-0000-0000-0000EB120000}"/>
    <cellStyle name="Normal 2 5 3 2 5 2" xfId="14878" xr:uid="{00000000-0005-0000-0000-00002F3A0000}"/>
    <cellStyle name="Normal 2 5 3 2 5 2 3" xfId="29972" xr:uid="{00000000-0005-0000-0000-000029750000}"/>
    <cellStyle name="Normal 2 5 3 2 5 3" xfId="9858" xr:uid="{00000000-0005-0000-0000-000093260000}"/>
    <cellStyle name="Normal 2 5 3 2 5 3 3" xfId="24955" xr:uid="{00000000-0005-0000-0000-000090610000}"/>
    <cellStyle name="Normal 2 5 3 2 5 5" xfId="19942" xr:uid="{00000000-0005-0000-0000-0000FB4D0000}"/>
    <cellStyle name="Normal 2 5 3 2 6" xfId="11536" xr:uid="{00000000-0005-0000-0000-0000212D0000}"/>
    <cellStyle name="Normal 2 5 3 2 6 3" xfId="26630" xr:uid="{00000000-0005-0000-0000-00001B680000}"/>
    <cellStyle name="Normal 2 5 3 2 7" xfId="6515" xr:uid="{00000000-0005-0000-0000-000084190000}"/>
    <cellStyle name="Normal 2 5 3 2 7 3" xfId="21613" xr:uid="{00000000-0005-0000-0000-000082540000}"/>
    <cellStyle name="Normal 2 5 3 2 9" xfId="16600" xr:uid="{00000000-0005-0000-0000-0000ED400000}"/>
    <cellStyle name="Normal 2 5 3 3" xfId="1652" xr:uid="{00000000-0005-0000-0000-000084060000}"/>
    <cellStyle name="Normal 2 5 3 3 2" xfId="2491" xr:uid="{00000000-0005-0000-0000-0000CB090000}"/>
    <cellStyle name="Normal 2 5 3 3 2 2" xfId="4180" xr:uid="{00000000-0005-0000-0000-000065100000}"/>
    <cellStyle name="Normal 2 5 3 3 2 2 2" xfId="14253" xr:uid="{00000000-0005-0000-0000-0000BE370000}"/>
    <cellStyle name="Normal 2 5 3 3 2 2 2 3" xfId="29347" xr:uid="{00000000-0005-0000-0000-0000B8720000}"/>
    <cellStyle name="Normal 2 5 3 3 2 2 3" xfId="9233" xr:uid="{00000000-0005-0000-0000-000022240000}"/>
    <cellStyle name="Normal 2 5 3 3 2 2 3 3" xfId="24330" xr:uid="{00000000-0005-0000-0000-00001F5F0000}"/>
    <cellStyle name="Normal 2 5 3 3 2 2 5" xfId="19317" xr:uid="{00000000-0005-0000-0000-00008A4B0000}"/>
    <cellStyle name="Normal 2 5 3 3 2 3" xfId="5872" xr:uid="{00000000-0005-0000-0000-000001170000}"/>
    <cellStyle name="Normal 2 5 3 3 2 3 2" xfId="15924" xr:uid="{00000000-0005-0000-0000-0000453E0000}"/>
    <cellStyle name="Normal 2 5 3 3 2 3 2 3" xfId="31018" xr:uid="{00000000-0005-0000-0000-00003F790000}"/>
    <cellStyle name="Normal 2 5 3 3 2 3 3" xfId="10904" xr:uid="{00000000-0005-0000-0000-0000A92A0000}"/>
    <cellStyle name="Normal 2 5 3 3 2 3 3 3" xfId="26001" xr:uid="{00000000-0005-0000-0000-0000A6650000}"/>
    <cellStyle name="Normal 2 5 3 3 2 3 5" xfId="20988" xr:uid="{00000000-0005-0000-0000-000011520000}"/>
    <cellStyle name="Normal 2 5 3 3 2 4" xfId="12582" xr:uid="{00000000-0005-0000-0000-000037310000}"/>
    <cellStyle name="Normal 2 5 3 3 2 4 3" xfId="27676" xr:uid="{00000000-0005-0000-0000-0000316C0000}"/>
    <cellStyle name="Normal 2 5 3 3 2 5" xfId="7561" xr:uid="{00000000-0005-0000-0000-00009A1D0000}"/>
    <cellStyle name="Normal 2 5 3 3 2 5 3" xfId="22659" xr:uid="{00000000-0005-0000-0000-000098580000}"/>
    <cellStyle name="Normal 2 5 3 3 2 7" xfId="17646" xr:uid="{00000000-0005-0000-0000-000003450000}"/>
    <cellStyle name="Normal 2 5 3 3 3" xfId="3343" xr:uid="{00000000-0005-0000-0000-0000200D0000}"/>
    <cellStyle name="Normal 2 5 3 3 3 2" xfId="13417" xr:uid="{00000000-0005-0000-0000-00007A340000}"/>
    <cellStyle name="Normal 2 5 3 3 3 2 3" xfId="28511" xr:uid="{00000000-0005-0000-0000-0000746F0000}"/>
    <cellStyle name="Normal 2 5 3 3 3 3" xfId="8397" xr:uid="{00000000-0005-0000-0000-0000DE200000}"/>
    <cellStyle name="Normal 2 5 3 3 3 3 3" xfId="23494" xr:uid="{00000000-0005-0000-0000-0000DB5B0000}"/>
    <cellStyle name="Normal 2 5 3 3 3 5" xfId="18481" xr:uid="{00000000-0005-0000-0000-000046480000}"/>
    <cellStyle name="Normal 2 5 3 3 4" xfId="5036" xr:uid="{00000000-0005-0000-0000-0000BD130000}"/>
    <cellStyle name="Normal 2 5 3 3 4 2" xfId="15088" xr:uid="{00000000-0005-0000-0000-0000013B0000}"/>
    <cellStyle name="Normal 2 5 3 3 4 2 3" xfId="30182" xr:uid="{00000000-0005-0000-0000-0000FB750000}"/>
    <cellStyle name="Normal 2 5 3 3 4 3" xfId="10068" xr:uid="{00000000-0005-0000-0000-000065270000}"/>
    <cellStyle name="Normal 2 5 3 3 4 3 3" xfId="25165" xr:uid="{00000000-0005-0000-0000-000062620000}"/>
    <cellStyle name="Normal 2 5 3 3 4 5" xfId="20152" xr:uid="{00000000-0005-0000-0000-0000CD4E0000}"/>
    <cellStyle name="Normal 2 5 3 3 5" xfId="11746" xr:uid="{00000000-0005-0000-0000-0000F32D0000}"/>
    <cellStyle name="Normal 2 5 3 3 5 3" xfId="26840" xr:uid="{00000000-0005-0000-0000-0000ED680000}"/>
    <cellStyle name="Normal 2 5 3 3 6" xfId="6725" xr:uid="{00000000-0005-0000-0000-0000561A0000}"/>
    <cellStyle name="Normal 2 5 3 3 6 3" xfId="21823" xr:uid="{00000000-0005-0000-0000-000054550000}"/>
    <cellStyle name="Normal 2 5 3 3 8" xfId="16810" xr:uid="{00000000-0005-0000-0000-0000BF410000}"/>
    <cellStyle name="Normal 2 5 3 4" xfId="2073" xr:uid="{00000000-0005-0000-0000-000029080000}"/>
    <cellStyle name="Normal 2 5 3 4 2" xfId="3762" xr:uid="{00000000-0005-0000-0000-0000C30E0000}"/>
    <cellStyle name="Normal 2 5 3 4 2 2" xfId="13835" xr:uid="{00000000-0005-0000-0000-00001C360000}"/>
    <cellStyle name="Normal 2 5 3 4 2 2 3" xfId="28929" xr:uid="{00000000-0005-0000-0000-000016710000}"/>
    <cellStyle name="Normal 2 5 3 4 2 3" xfId="8815" xr:uid="{00000000-0005-0000-0000-000080220000}"/>
    <cellStyle name="Normal 2 5 3 4 2 3 3" xfId="23912" xr:uid="{00000000-0005-0000-0000-00007D5D0000}"/>
    <cellStyle name="Normal 2 5 3 4 2 5" xfId="18899" xr:uid="{00000000-0005-0000-0000-0000E8490000}"/>
    <cellStyle name="Normal 2 5 3 4 3" xfId="5454" xr:uid="{00000000-0005-0000-0000-00005F150000}"/>
    <cellStyle name="Normal 2 5 3 4 3 2" xfId="15506" xr:uid="{00000000-0005-0000-0000-0000A33C0000}"/>
    <cellStyle name="Normal 2 5 3 4 3 2 3" xfId="30600" xr:uid="{00000000-0005-0000-0000-00009D770000}"/>
    <cellStyle name="Normal 2 5 3 4 3 3" xfId="10486" xr:uid="{00000000-0005-0000-0000-000007290000}"/>
    <cellStyle name="Normal 2 5 3 4 3 3 3" xfId="25583" xr:uid="{00000000-0005-0000-0000-000004640000}"/>
    <cellStyle name="Normal 2 5 3 4 3 5" xfId="20570" xr:uid="{00000000-0005-0000-0000-00006F500000}"/>
    <cellStyle name="Normal 2 5 3 4 4" xfId="12164" xr:uid="{00000000-0005-0000-0000-0000952F0000}"/>
    <cellStyle name="Normal 2 5 3 4 4 3" xfId="27258" xr:uid="{00000000-0005-0000-0000-00008F6A0000}"/>
    <cellStyle name="Normal 2 5 3 4 5" xfId="7143" xr:uid="{00000000-0005-0000-0000-0000F81B0000}"/>
    <cellStyle name="Normal 2 5 3 4 5 3" xfId="22241" xr:uid="{00000000-0005-0000-0000-0000F6560000}"/>
    <cellStyle name="Normal 2 5 3 4 7" xfId="17228" xr:uid="{00000000-0005-0000-0000-000061430000}"/>
    <cellStyle name="Normal 2 5 3 5" xfId="2925" xr:uid="{00000000-0005-0000-0000-00007E0B0000}"/>
    <cellStyle name="Normal 2 5 3 5 2" xfId="12999" xr:uid="{00000000-0005-0000-0000-0000D8320000}"/>
    <cellStyle name="Normal 2 5 3 5 2 3" xfId="28093" xr:uid="{00000000-0005-0000-0000-0000D26D0000}"/>
    <cellStyle name="Normal 2 5 3 5 3" xfId="7979" xr:uid="{00000000-0005-0000-0000-00003C1F0000}"/>
    <cellStyle name="Normal 2 5 3 5 3 3" xfId="23076" xr:uid="{00000000-0005-0000-0000-0000395A0000}"/>
    <cellStyle name="Normal 2 5 3 5 5" xfId="18063" xr:uid="{00000000-0005-0000-0000-0000A4460000}"/>
    <cellStyle name="Normal 2 5 3 6" xfId="4618" xr:uid="{00000000-0005-0000-0000-00001B120000}"/>
    <cellStyle name="Normal 2 5 3 6 2" xfId="14670" xr:uid="{00000000-0005-0000-0000-00005F390000}"/>
    <cellStyle name="Normal 2 5 3 6 2 3" xfId="29764" xr:uid="{00000000-0005-0000-0000-000059740000}"/>
    <cellStyle name="Normal 2 5 3 6 3" xfId="9650" xr:uid="{00000000-0005-0000-0000-0000C3250000}"/>
    <cellStyle name="Normal 2 5 3 6 3 3" xfId="24747" xr:uid="{00000000-0005-0000-0000-0000C0600000}"/>
    <cellStyle name="Normal 2 5 3 6 5" xfId="19734" xr:uid="{00000000-0005-0000-0000-00002B4D0000}"/>
    <cellStyle name="Normal 2 5 3 7" xfId="11328" xr:uid="{00000000-0005-0000-0000-0000512C0000}"/>
    <cellStyle name="Normal 2 5 3 7 3" xfId="26422" xr:uid="{00000000-0005-0000-0000-00004B670000}"/>
    <cellStyle name="Normal 2 5 3 8" xfId="6307" xr:uid="{00000000-0005-0000-0000-0000B4180000}"/>
    <cellStyle name="Normal 2 5 3 8 3" xfId="21405" xr:uid="{00000000-0005-0000-0000-0000B2530000}"/>
    <cellStyle name="Normal 2 5 4" xfId="1333" xr:uid="{00000000-0005-0000-0000-000045050000}"/>
    <cellStyle name="Normal 2 5 4 2" xfId="1756" xr:uid="{00000000-0005-0000-0000-0000EC060000}"/>
    <cellStyle name="Normal 2 5 4 2 2" xfId="2595" xr:uid="{00000000-0005-0000-0000-0000330A0000}"/>
    <cellStyle name="Normal 2 5 4 2 2 2" xfId="4284" xr:uid="{00000000-0005-0000-0000-0000CD100000}"/>
    <cellStyle name="Normal 2 5 4 2 2 2 2" xfId="14357" xr:uid="{00000000-0005-0000-0000-000026380000}"/>
    <cellStyle name="Normal 2 5 4 2 2 2 2 3" xfId="29451" xr:uid="{00000000-0005-0000-0000-000020730000}"/>
    <cellStyle name="Normal 2 5 4 2 2 2 3" xfId="9337" xr:uid="{00000000-0005-0000-0000-00008A240000}"/>
    <cellStyle name="Normal 2 5 4 2 2 2 3 3" xfId="24434" xr:uid="{00000000-0005-0000-0000-0000875F0000}"/>
    <cellStyle name="Normal 2 5 4 2 2 2 5" xfId="19421" xr:uid="{00000000-0005-0000-0000-0000F24B0000}"/>
    <cellStyle name="Normal 2 5 4 2 2 3" xfId="5976" xr:uid="{00000000-0005-0000-0000-000069170000}"/>
    <cellStyle name="Normal 2 5 4 2 2 3 2" xfId="16028" xr:uid="{00000000-0005-0000-0000-0000AD3E0000}"/>
    <cellStyle name="Normal 2 5 4 2 2 3 2 3" xfId="31122" xr:uid="{00000000-0005-0000-0000-0000A7790000}"/>
    <cellStyle name="Normal 2 5 4 2 2 3 3" xfId="11008" xr:uid="{00000000-0005-0000-0000-0000112B0000}"/>
    <cellStyle name="Normal 2 5 4 2 2 3 3 3" xfId="26105" xr:uid="{00000000-0005-0000-0000-00000E660000}"/>
    <cellStyle name="Normal 2 5 4 2 2 3 5" xfId="21092" xr:uid="{00000000-0005-0000-0000-000079520000}"/>
    <cellStyle name="Normal 2 5 4 2 2 4" xfId="12686" xr:uid="{00000000-0005-0000-0000-00009F310000}"/>
    <cellStyle name="Normal 2 5 4 2 2 4 3" xfId="27780" xr:uid="{00000000-0005-0000-0000-0000996C0000}"/>
    <cellStyle name="Normal 2 5 4 2 2 5" xfId="7665" xr:uid="{00000000-0005-0000-0000-0000021E0000}"/>
    <cellStyle name="Normal 2 5 4 2 2 5 3" xfId="22763" xr:uid="{00000000-0005-0000-0000-000000590000}"/>
    <cellStyle name="Normal 2 5 4 2 2 7" xfId="17750" xr:uid="{00000000-0005-0000-0000-00006B450000}"/>
    <cellStyle name="Normal 2 5 4 2 3" xfId="3447" xr:uid="{00000000-0005-0000-0000-0000880D0000}"/>
    <cellStyle name="Normal 2 5 4 2 3 2" xfId="13521" xr:uid="{00000000-0005-0000-0000-0000E2340000}"/>
    <cellStyle name="Normal 2 5 4 2 3 2 3" xfId="28615" xr:uid="{00000000-0005-0000-0000-0000DC6F0000}"/>
    <cellStyle name="Normal 2 5 4 2 3 3" xfId="8501" xr:uid="{00000000-0005-0000-0000-000046210000}"/>
    <cellStyle name="Normal 2 5 4 2 3 3 3" xfId="23598" xr:uid="{00000000-0005-0000-0000-0000435C0000}"/>
    <cellStyle name="Normal 2 5 4 2 3 5" xfId="18585" xr:uid="{00000000-0005-0000-0000-0000AE480000}"/>
    <cellStyle name="Normal 2 5 4 2 4" xfId="5140" xr:uid="{00000000-0005-0000-0000-000025140000}"/>
    <cellStyle name="Normal 2 5 4 2 4 2" xfId="15192" xr:uid="{00000000-0005-0000-0000-0000693B0000}"/>
    <cellStyle name="Normal 2 5 4 2 4 2 3" xfId="30286" xr:uid="{00000000-0005-0000-0000-000063760000}"/>
    <cellStyle name="Normal 2 5 4 2 4 3" xfId="10172" xr:uid="{00000000-0005-0000-0000-0000CD270000}"/>
    <cellStyle name="Normal 2 5 4 2 4 3 3" xfId="25269" xr:uid="{00000000-0005-0000-0000-0000CA620000}"/>
    <cellStyle name="Normal 2 5 4 2 4 5" xfId="20256" xr:uid="{00000000-0005-0000-0000-0000354F0000}"/>
    <cellStyle name="Normal 2 5 4 2 5" xfId="11850" xr:uid="{00000000-0005-0000-0000-00005B2E0000}"/>
    <cellStyle name="Normal 2 5 4 2 5 3" xfId="26944" xr:uid="{00000000-0005-0000-0000-000055690000}"/>
    <cellStyle name="Normal 2 5 4 2 6" xfId="6829" xr:uid="{00000000-0005-0000-0000-0000BE1A0000}"/>
    <cellStyle name="Normal 2 5 4 2 6 3" xfId="21927" xr:uid="{00000000-0005-0000-0000-0000BC550000}"/>
    <cellStyle name="Normal 2 5 4 2 8" xfId="16914" xr:uid="{00000000-0005-0000-0000-000027420000}"/>
    <cellStyle name="Normal 2 5 4 3" xfId="2177" xr:uid="{00000000-0005-0000-0000-000091080000}"/>
    <cellStyle name="Normal 2 5 4 3 2" xfId="3866" xr:uid="{00000000-0005-0000-0000-00002B0F0000}"/>
    <cellStyle name="Normal 2 5 4 3 2 2" xfId="13939" xr:uid="{00000000-0005-0000-0000-000084360000}"/>
    <cellStyle name="Normal 2 5 4 3 2 2 3" xfId="29033" xr:uid="{00000000-0005-0000-0000-00007E710000}"/>
    <cellStyle name="Normal 2 5 4 3 2 3" xfId="8919" xr:uid="{00000000-0005-0000-0000-0000E8220000}"/>
    <cellStyle name="Normal 2 5 4 3 2 3 3" xfId="24016" xr:uid="{00000000-0005-0000-0000-0000E55D0000}"/>
    <cellStyle name="Normal 2 5 4 3 2 5" xfId="19003" xr:uid="{00000000-0005-0000-0000-0000504A0000}"/>
    <cellStyle name="Normal 2 5 4 3 3" xfId="5558" xr:uid="{00000000-0005-0000-0000-0000C7150000}"/>
    <cellStyle name="Normal 2 5 4 3 3 2" xfId="15610" xr:uid="{00000000-0005-0000-0000-00000B3D0000}"/>
    <cellStyle name="Normal 2 5 4 3 3 2 3" xfId="30704" xr:uid="{00000000-0005-0000-0000-000005780000}"/>
    <cellStyle name="Normal 2 5 4 3 3 3" xfId="10590" xr:uid="{00000000-0005-0000-0000-00006F290000}"/>
    <cellStyle name="Normal 2 5 4 3 3 3 3" xfId="25687" xr:uid="{00000000-0005-0000-0000-00006C640000}"/>
    <cellStyle name="Normal 2 5 4 3 3 5" xfId="20674" xr:uid="{00000000-0005-0000-0000-0000D7500000}"/>
    <cellStyle name="Normal 2 5 4 3 4" xfId="12268" xr:uid="{00000000-0005-0000-0000-0000FD2F0000}"/>
    <cellStyle name="Normal 2 5 4 3 4 3" xfId="27362" xr:uid="{00000000-0005-0000-0000-0000F76A0000}"/>
    <cellStyle name="Normal 2 5 4 3 5" xfId="7247" xr:uid="{00000000-0005-0000-0000-0000601C0000}"/>
    <cellStyle name="Normal 2 5 4 3 5 3" xfId="22345" xr:uid="{00000000-0005-0000-0000-00005E570000}"/>
    <cellStyle name="Normal 2 5 4 3 7" xfId="17332" xr:uid="{00000000-0005-0000-0000-0000C9430000}"/>
    <cellStyle name="Normal 2 5 4 4" xfId="3029" xr:uid="{00000000-0005-0000-0000-0000E60B0000}"/>
    <cellStyle name="Normal 2 5 4 4 2" xfId="13103" xr:uid="{00000000-0005-0000-0000-000040330000}"/>
    <cellStyle name="Normal 2 5 4 4 2 3" xfId="28197" xr:uid="{00000000-0005-0000-0000-00003A6E0000}"/>
    <cellStyle name="Normal 2 5 4 4 3" xfId="8083" xr:uid="{00000000-0005-0000-0000-0000A41F0000}"/>
    <cellStyle name="Normal 2 5 4 4 3 3" xfId="23180" xr:uid="{00000000-0005-0000-0000-0000A15A0000}"/>
    <cellStyle name="Normal 2 5 4 4 5" xfId="18167" xr:uid="{00000000-0005-0000-0000-00000C470000}"/>
    <cellStyle name="Normal 2 5 4 5" xfId="4722" xr:uid="{00000000-0005-0000-0000-000083120000}"/>
    <cellStyle name="Normal 2 5 4 5 2" xfId="14774" xr:uid="{00000000-0005-0000-0000-0000C7390000}"/>
    <cellStyle name="Normal 2 5 4 5 2 3" xfId="29868" xr:uid="{00000000-0005-0000-0000-0000C1740000}"/>
    <cellStyle name="Normal 2 5 4 5 3" xfId="9754" xr:uid="{00000000-0005-0000-0000-00002B260000}"/>
    <cellStyle name="Normal 2 5 4 5 3 3" xfId="24851" xr:uid="{00000000-0005-0000-0000-000028610000}"/>
    <cellStyle name="Normal 2 5 4 5 5" xfId="19838" xr:uid="{00000000-0005-0000-0000-0000934D0000}"/>
    <cellStyle name="Normal 2 5 4 6" xfId="11432" xr:uid="{00000000-0005-0000-0000-0000B92C0000}"/>
    <cellStyle name="Normal 2 5 4 6 3" xfId="26526" xr:uid="{00000000-0005-0000-0000-0000B3670000}"/>
    <cellStyle name="Normal 2 5 4 7" xfId="6411" xr:uid="{00000000-0005-0000-0000-00001C190000}"/>
    <cellStyle name="Normal 2 5 4 7 3" xfId="21509" xr:uid="{00000000-0005-0000-0000-00001A540000}"/>
    <cellStyle name="Normal 2 5 4 9" xfId="16496" xr:uid="{00000000-0005-0000-0000-000085400000}"/>
    <cellStyle name="Normal 2 5 5" xfId="1546" xr:uid="{00000000-0005-0000-0000-00001A060000}"/>
    <cellStyle name="Normal 2 5 5 2" xfId="2387" xr:uid="{00000000-0005-0000-0000-000063090000}"/>
    <cellStyle name="Normal 2 5 5 2 2" xfId="4076" xr:uid="{00000000-0005-0000-0000-0000FD0F0000}"/>
    <cellStyle name="Normal 2 5 5 2 2 2" xfId="14149" xr:uid="{00000000-0005-0000-0000-000056370000}"/>
    <cellStyle name="Normal 2 5 5 2 2 2 3" xfId="29243" xr:uid="{00000000-0005-0000-0000-000050720000}"/>
    <cellStyle name="Normal 2 5 5 2 2 3" xfId="9129" xr:uid="{00000000-0005-0000-0000-0000BA230000}"/>
    <cellStyle name="Normal 2 5 5 2 2 3 3" xfId="24226" xr:uid="{00000000-0005-0000-0000-0000B75E0000}"/>
    <cellStyle name="Normal 2 5 5 2 2 5" xfId="19213" xr:uid="{00000000-0005-0000-0000-0000224B0000}"/>
    <cellStyle name="Normal 2 5 5 2 3" xfId="5768" xr:uid="{00000000-0005-0000-0000-000099160000}"/>
    <cellStyle name="Normal 2 5 5 2 3 2" xfId="15820" xr:uid="{00000000-0005-0000-0000-0000DD3D0000}"/>
    <cellStyle name="Normal 2 5 5 2 3 2 3" xfId="30914" xr:uid="{00000000-0005-0000-0000-0000D7780000}"/>
    <cellStyle name="Normal 2 5 5 2 3 3" xfId="10800" xr:uid="{00000000-0005-0000-0000-0000412A0000}"/>
    <cellStyle name="Normal 2 5 5 2 3 3 3" xfId="25897" xr:uid="{00000000-0005-0000-0000-00003E650000}"/>
    <cellStyle name="Normal 2 5 5 2 3 5" xfId="20884" xr:uid="{00000000-0005-0000-0000-0000A9510000}"/>
    <cellStyle name="Normal 2 5 5 2 4" xfId="12478" xr:uid="{00000000-0005-0000-0000-0000CF300000}"/>
    <cellStyle name="Normal 2 5 5 2 4 3" xfId="27572" xr:uid="{00000000-0005-0000-0000-0000C96B0000}"/>
    <cellStyle name="Normal 2 5 5 2 5" xfId="7457" xr:uid="{00000000-0005-0000-0000-0000321D0000}"/>
    <cellStyle name="Normal 2 5 5 2 5 3" xfId="22555" xr:uid="{00000000-0005-0000-0000-000030580000}"/>
    <cellStyle name="Normal 2 5 5 2 7" xfId="17542" xr:uid="{00000000-0005-0000-0000-00009B440000}"/>
    <cellStyle name="Normal 2 5 5 3" xfId="3239" xr:uid="{00000000-0005-0000-0000-0000B80C0000}"/>
    <cellStyle name="Normal 2 5 5 3 2" xfId="13313" xr:uid="{00000000-0005-0000-0000-000012340000}"/>
    <cellStyle name="Normal 2 5 5 3 2 3" xfId="28407" xr:uid="{00000000-0005-0000-0000-00000C6F0000}"/>
    <cellStyle name="Normal 2 5 5 3 3" xfId="8293" xr:uid="{00000000-0005-0000-0000-000076200000}"/>
    <cellStyle name="Normal 2 5 5 3 3 3" xfId="23390" xr:uid="{00000000-0005-0000-0000-0000735B0000}"/>
    <cellStyle name="Normal 2 5 5 3 5" xfId="18377" xr:uid="{00000000-0005-0000-0000-0000DE470000}"/>
    <cellStyle name="Normal 2 5 5 4" xfId="4932" xr:uid="{00000000-0005-0000-0000-000055130000}"/>
    <cellStyle name="Normal 2 5 5 4 2" xfId="14984" xr:uid="{00000000-0005-0000-0000-0000993A0000}"/>
    <cellStyle name="Normal 2 5 5 4 2 3" xfId="30078" xr:uid="{00000000-0005-0000-0000-000093750000}"/>
    <cellStyle name="Normal 2 5 5 4 3" xfId="9964" xr:uid="{00000000-0005-0000-0000-0000FD260000}"/>
    <cellStyle name="Normal 2 5 5 4 3 3" xfId="25061" xr:uid="{00000000-0005-0000-0000-0000FA610000}"/>
    <cellStyle name="Normal 2 5 5 4 5" xfId="20048" xr:uid="{00000000-0005-0000-0000-0000654E0000}"/>
    <cellStyle name="Normal 2 5 5 5" xfId="11642" xr:uid="{00000000-0005-0000-0000-00008B2D0000}"/>
    <cellStyle name="Normal 2 5 5 5 3" xfId="26736" xr:uid="{00000000-0005-0000-0000-000085680000}"/>
    <cellStyle name="Normal 2 5 5 6" xfId="6621" xr:uid="{00000000-0005-0000-0000-0000EE190000}"/>
    <cellStyle name="Normal 2 5 5 6 3" xfId="21719" xr:uid="{00000000-0005-0000-0000-0000EC540000}"/>
    <cellStyle name="Normal 2 5 5 8" xfId="16706" xr:uid="{00000000-0005-0000-0000-000057410000}"/>
    <cellStyle name="Normal 2 5 6" xfId="1967" xr:uid="{00000000-0005-0000-0000-0000BF070000}"/>
    <cellStyle name="Normal 2 5 6 2" xfId="3658" xr:uid="{00000000-0005-0000-0000-00005B0E0000}"/>
    <cellStyle name="Normal 2 5 6 2 2" xfId="13731" xr:uid="{00000000-0005-0000-0000-0000B4350000}"/>
    <cellStyle name="Normal 2 5 6 2 2 3" xfId="28825" xr:uid="{00000000-0005-0000-0000-0000AE700000}"/>
    <cellStyle name="Normal 2 5 6 2 3" xfId="8711" xr:uid="{00000000-0005-0000-0000-000018220000}"/>
    <cellStyle name="Normal 2 5 6 2 3 3" xfId="23808" xr:uid="{00000000-0005-0000-0000-0000155D0000}"/>
    <cellStyle name="Normal 2 5 6 2 5" xfId="18795" xr:uid="{00000000-0005-0000-0000-000080490000}"/>
    <cellStyle name="Normal 2 5 6 3" xfId="5350" xr:uid="{00000000-0005-0000-0000-0000F7140000}"/>
    <cellStyle name="Normal 2 5 6 3 2" xfId="15402" xr:uid="{00000000-0005-0000-0000-00003B3C0000}"/>
    <cellStyle name="Normal 2 5 6 3 2 3" xfId="30496" xr:uid="{00000000-0005-0000-0000-000035770000}"/>
    <cellStyle name="Normal 2 5 6 3 3" xfId="10382" xr:uid="{00000000-0005-0000-0000-00009F280000}"/>
    <cellStyle name="Normal 2 5 6 3 3 3" xfId="25479" xr:uid="{00000000-0005-0000-0000-00009C630000}"/>
    <cellStyle name="Normal 2 5 6 3 5" xfId="20466" xr:uid="{00000000-0005-0000-0000-000007500000}"/>
    <cellStyle name="Normal 2 5 6 4" xfId="12060" xr:uid="{00000000-0005-0000-0000-00002D2F0000}"/>
    <cellStyle name="Normal 2 5 6 4 3" xfId="27154" xr:uid="{00000000-0005-0000-0000-0000276A0000}"/>
    <cellStyle name="Normal 2 5 6 5" xfId="7039" xr:uid="{00000000-0005-0000-0000-0000901B0000}"/>
    <cellStyle name="Normal 2 5 6 5 3" xfId="22137" xr:uid="{00000000-0005-0000-0000-00008E560000}"/>
    <cellStyle name="Normal 2 5 6 7" xfId="17124" xr:uid="{00000000-0005-0000-0000-0000F9420000}"/>
    <cellStyle name="Normal 2 5 7" xfId="2817" xr:uid="{00000000-0005-0000-0000-0000120B0000}"/>
    <cellStyle name="Normal 2 5 7 2" xfId="12895" xr:uid="{00000000-0005-0000-0000-000070320000}"/>
    <cellStyle name="Normal 2 5 7 2 3" xfId="27989" xr:uid="{00000000-0005-0000-0000-00006A6D0000}"/>
    <cellStyle name="Normal 2 5 7 3" xfId="7875" xr:uid="{00000000-0005-0000-0000-0000D41E0000}"/>
    <cellStyle name="Normal 2 5 7 3 3" xfId="22972" xr:uid="{00000000-0005-0000-0000-0000D1590000}"/>
    <cellStyle name="Normal 2 5 7 5" xfId="17959" xr:uid="{00000000-0005-0000-0000-00003C460000}"/>
    <cellStyle name="Normal 2 5 8" xfId="4511" xr:uid="{00000000-0005-0000-0000-0000B0110000}"/>
    <cellStyle name="Normal 2 5 8 2" xfId="14566" xr:uid="{00000000-0005-0000-0000-0000F7380000}"/>
    <cellStyle name="Normal 2 5 8 2 3" xfId="29660" xr:uid="{00000000-0005-0000-0000-0000F1730000}"/>
    <cellStyle name="Normal 2 5 8 3" xfId="9546" xr:uid="{00000000-0005-0000-0000-00005B250000}"/>
    <cellStyle name="Normal 2 5 8 3 3" xfId="24643" xr:uid="{00000000-0005-0000-0000-000058600000}"/>
    <cellStyle name="Normal 2 5 8 5" xfId="19630" xr:uid="{00000000-0005-0000-0000-0000C34C0000}"/>
    <cellStyle name="Normal 2 5 9" xfId="11222" xr:uid="{00000000-0005-0000-0000-0000E72B0000}"/>
    <cellStyle name="Normal 2 5 9 3" xfId="26318" xr:uid="{00000000-0005-0000-0000-0000E3660000}"/>
    <cellStyle name="Normal 2 6" xfId="31341" xr:uid="{CB39C362-F23B-4E41-92B5-FF469BB975D4}"/>
    <cellStyle name="Normal 20" xfId="136" xr:uid="{00000000-0005-0000-0000-00008E000000}"/>
    <cellStyle name="Normal 21" xfId="137" xr:uid="{00000000-0005-0000-0000-00008F000000}"/>
    <cellStyle name="Normal 22" xfId="138" xr:uid="{00000000-0005-0000-0000-000090000000}"/>
    <cellStyle name="Normal 23" xfId="139" xr:uid="{00000000-0005-0000-0000-000091000000}"/>
    <cellStyle name="Normal 24" xfId="31337" xr:uid="{BD22E2E8-6540-4AF6-943E-2A403E796E0A}"/>
    <cellStyle name="Normal 25" xfId="140" xr:uid="{00000000-0005-0000-0000-000093000000}"/>
    <cellStyle name="Normal 26" xfId="141" xr:uid="{00000000-0005-0000-0000-000094000000}"/>
    <cellStyle name="Normal 26 2" xfId="142" xr:uid="{00000000-0005-0000-0000-000095000000}"/>
    <cellStyle name="Normal 26_Sheet2" xfId="356" xr:uid="{00000000-0005-0000-0000-00006E010000}"/>
    <cellStyle name="Normal 27" xfId="143" xr:uid="{00000000-0005-0000-0000-000096000000}"/>
    <cellStyle name="Normal 27 2" xfId="144" xr:uid="{00000000-0005-0000-0000-000097000000}"/>
    <cellStyle name="Normal 27_Sheet2" xfId="355" xr:uid="{00000000-0005-0000-0000-00006D010000}"/>
    <cellStyle name="Normal 28" xfId="145" xr:uid="{00000000-0005-0000-0000-000098000000}"/>
    <cellStyle name="Normal 28 2" xfId="146" xr:uid="{00000000-0005-0000-0000-000099000000}"/>
    <cellStyle name="Normal 28 3" xfId="836" xr:uid="{00000000-0005-0000-0000-000053030000}"/>
    <cellStyle name="Normal 28 3 10" xfId="6202" xr:uid="{00000000-0005-0000-0000-00004B180000}"/>
    <cellStyle name="Normal 28 3 10 3" xfId="21302" xr:uid="{00000000-0005-0000-0000-00004B530000}"/>
    <cellStyle name="Normal 28 3 12" xfId="16287" xr:uid="{00000000-0005-0000-0000-0000B43F0000}"/>
    <cellStyle name="Normal 28 3 2" xfId="1167" xr:uid="{00000000-0005-0000-0000-00009F040000}"/>
    <cellStyle name="Normal 28 3 2 11" xfId="16341" xr:uid="{00000000-0005-0000-0000-0000EA3F0000}"/>
    <cellStyle name="Normal 28 3 2 2" xfId="1275" xr:uid="{00000000-0005-0000-0000-00000B050000}"/>
    <cellStyle name="Normal 28 3 2 2 10" xfId="16445" xr:uid="{00000000-0005-0000-0000-000052400000}"/>
    <cellStyle name="Normal 28 3 2 2 2" xfId="1492" xr:uid="{00000000-0005-0000-0000-0000E4050000}"/>
    <cellStyle name="Normal 28 3 2 2 2 2" xfId="1913" xr:uid="{00000000-0005-0000-0000-000089070000}"/>
    <cellStyle name="Normal 28 3 2 2 2 2 2" xfId="2752" xr:uid="{00000000-0005-0000-0000-0000D00A0000}"/>
    <cellStyle name="Normal 28 3 2 2 2 2 2 2" xfId="4441" xr:uid="{00000000-0005-0000-0000-00006A110000}"/>
    <cellStyle name="Normal 28 3 2 2 2 2 2 2 2" xfId="14514" xr:uid="{00000000-0005-0000-0000-0000C3380000}"/>
    <cellStyle name="Normal 28 3 2 2 2 2 2 2 2 3" xfId="29608" xr:uid="{00000000-0005-0000-0000-0000BD730000}"/>
    <cellStyle name="Normal 28 3 2 2 2 2 2 2 3" xfId="9494" xr:uid="{00000000-0005-0000-0000-000027250000}"/>
    <cellStyle name="Normal 28 3 2 2 2 2 2 2 3 3" xfId="24591" xr:uid="{00000000-0005-0000-0000-000024600000}"/>
    <cellStyle name="Normal 28 3 2 2 2 2 2 2 5" xfId="19578" xr:uid="{00000000-0005-0000-0000-00008F4C0000}"/>
    <cellStyle name="Normal 28 3 2 2 2 2 2 3" xfId="6133" xr:uid="{00000000-0005-0000-0000-000006180000}"/>
    <cellStyle name="Normal 28 3 2 2 2 2 2 3 2" xfId="16185" xr:uid="{00000000-0005-0000-0000-00004A3F0000}"/>
    <cellStyle name="Normal 28 3 2 2 2 2 2 3 2 3" xfId="31279" xr:uid="{00000000-0005-0000-0000-0000447A0000}"/>
    <cellStyle name="Normal 28 3 2 2 2 2 2 3 3" xfId="11165" xr:uid="{00000000-0005-0000-0000-0000AE2B0000}"/>
    <cellStyle name="Normal 28 3 2 2 2 2 2 3 3 3" xfId="26262" xr:uid="{00000000-0005-0000-0000-0000AB660000}"/>
    <cellStyle name="Normal 28 3 2 2 2 2 2 3 5" xfId="21249" xr:uid="{00000000-0005-0000-0000-000016530000}"/>
    <cellStyle name="Normal 28 3 2 2 2 2 2 4" xfId="12843" xr:uid="{00000000-0005-0000-0000-00003C320000}"/>
    <cellStyle name="Normal 28 3 2 2 2 2 2 4 3" xfId="27937" xr:uid="{00000000-0005-0000-0000-0000366D0000}"/>
    <cellStyle name="Normal 28 3 2 2 2 2 2 5" xfId="7822" xr:uid="{00000000-0005-0000-0000-00009F1E0000}"/>
    <cellStyle name="Normal 28 3 2 2 2 2 2 5 3" xfId="22920" xr:uid="{00000000-0005-0000-0000-00009D590000}"/>
    <cellStyle name="Normal 28 3 2 2 2 2 2 7" xfId="17907" xr:uid="{00000000-0005-0000-0000-000008460000}"/>
    <cellStyle name="Normal 28 3 2 2 2 2 3" xfId="3604" xr:uid="{00000000-0005-0000-0000-0000250E0000}"/>
    <cellStyle name="Normal 28 3 2 2 2 2 3 2" xfId="13678" xr:uid="{00000000-0005-0000-0000-00007F350000}"/>
    <cellStyle name="Normal 28 3 2 2 2 2 3 2 3" xfId="28772" xr:uid="{00000000-0005-0000-0000-000079700000}"/>
    <cellStyle name="Normal 28 3 2 2 2 2 3 3" xfId="8658" xr:uid="{00000000-0005-0000-0000-0000E3210000}"/>
    <cellStyle name="Normal 28 3 2 2 2 2 3 3 3" xfId="23755" xr:uid="{00000000-0005-0000-0000-0000E05C0000}"/>
    <cellStyle name="Normal 28 3 2 2 2 2 3 5" xfId="18742" xr:uid="{00000000-0005-0000-0000-00004B490000}"/>
    <cellStyle name="Normal 28 3 2 2 2 2 4" xfId="5297" xr:uid="{00000000-0005-0000-0000-0000C2140000}"/>
    <cellStyle name="Normal 28 3 2 2 2 2 4 2" xfId="15349" xr:uid="{00000000-0005-0000-0000-0000063C0000}"/>
    <cellStyle name="Normal 28 3 2 2 2 2 4 2 3" xfId="30443" xr:uid="{00000000-0005-0000-0000-000000770000}"/>
    <cellStyle name="Normal 28 3 2 2 2 2 4 3" xfId="10329" xr:uid="{00000000-0005-0000-0000-00006A280000}"/>
    <cellStyle name="Normal 28 3 2 2 2 2 4 3 3" xfId="25426" xr:uid="{00000000-0005-0000-0000-000067630000}"/>
    <cellStyle name="Normal 28 3 2 2 2 2 4 5" xfId="20413" xr:uid="{00000000-0005-0000-0000-0000D24F0000}"/>
    <cellStyle name="Normal 28 3 2 2 2 2 5" xfId="12007" xr:uid="{00000000-0005-0000-0000-0000F82E0000}"/>
    <cellStyle name="Normal 28 3 2 2 2 2 5 3" xfId="27101" xr:uid="{00000000-0005-0000-0000-0000F2690000}"/>
    <cellStyle name="Normal 28 3 2 2 2 2 6" xfId="6986" xr:uid="{00000000-0005-0000-0000-00005B1B0000}"/>
    <cellStyle name="Normal 28 3 2 2 2 2 6 3" xfId="22084" xr:uid="{00000000-0005-0000-0000-000059560000}"/>
    <cellStyle name="Normal 28 3 2 2 2 2 8" xfId="17071" xr:uid="{00000000-0005-0000-0000-0000C4420000}"/>
    <cellStyle name="Normal 28 3 2 2 2 3" xfId="2334" xr:uid="{00000000-0005-0000-0000-00002E090000}"/>
    <cellStyle name="Normal 28 3 2 2 2 3 2" xfId="4023" xr:uid="{00000000-0005-0000-0000-0000C80F0000}"/>
    <cellStyle name="Normal 28 3 2 2 2 3 2 2" xfId="14096" xr:uid="{00000000-0005-0000-0000-000021370000}"/>
    <cellStyle name="Normal 28 3 2 2 2 3 2 2 3" xfId="29190" xr:uid="{00000000-0005-0000-0000-00001B720000}"/>
    <cellStyle name="Normal 28 3 2 2 2 3 2 3" xfId="9076" xr:uid="{00000000-0005-0000-0000-000085230000}"/>
    <cellStyle name="Normal 28 3 2 2 2 3 2 3 3" xfId="24173" xr:uid="{00000000-0005-0000-0000-0000825E0000}"/>
    <cellStyle name="Normal 28 3 2 2 2 3 2 5" xfId="19160" xr:uid="{00000000-0005-0000-0000-0000ED4A0000}"/>
    <cellStyle name="Normal 28 3 2 2 2 3 3" xfId="5715" xr:uid="{00000000-0005-0000-0000-000064160000}"/>
    <cellStyle name="Normal 28 3 2 2 2 3 3 2" xfId="15767" xr:uid="{00000000-0005-0000-0000-0000A83D0000}"/>
    <cellStyle name="Normal 28 3 2 2 2 3 3 2 3" xfId="30861" xr:uid="{00000000-0005-0000-0000-0000A2780000}"/>
    <cellStyle name="Normal 28 3 2 2 2 3 3 3" xfId="10747" xr:uid="{00000000-0005-0000-0000-00000C2A0000}"/>
    <cellStyle name="Normal 28 3 2 2 2 3 3 3 3" xfId="25844" xr:uid="{00000000-0005-0000-0000-000009650000}"/>
    <cellStyle name="Normal 28 3 2 2 2 3 3 5" xfId="20831" xr:uid="{00000000-0005-0000-0000-000074510000}"/>
    <cellStyle name="Normal 28 3 2 2 2 3 4" xfId="12425" xr:uid="{00000000-0005-0000-0000-00009A300000}"/>
    <cellStyle name="Normal 28 3 2 2 2 3 4 3" xfId="27519" xr:uid="{00000000-0005-0000-0000-0000946B0000}"/>
    <cellStyle name="Normal 28 3 2 2 2 3 5" xfId="7404" xr:uid="{00000000-0005-0000-0000-0000FD1C0000}"/>
    <cellStyle name="Normal 28 3 2 2 2 3 5 3" xfId="22502" xr:uid="{00000000-0005-0000-0000-0000FB570000}"/>
    <cellStyle name="Normal 28 3 2 2 2 3 7" xfId="17489" xr:uid="{00000000-0005-0000-0000-000066440000}"/>
    <cellStyle name="Normal 28 3 2 2 2 4" xfId="3186" xr:uid="{00000000-0005-0000-0000-0000830C0000}"/>
    <cellStyle name="Normal 28 3 2 2 2 4 2" xfId="13260" xr:uid="{00000000-0005-0000-0000-0000DD330000}"/>
    <cellStyle name="Normal 28 3 2 2 2 4 2 3" xfId="28354" xr:uid="{00000000-0005-0000-0000-0000D76E0000}"/>
    <cellStyle name="Normal 28 3 2 2 2 4 3" xfId="8240" xr:uid="{00000000-0005-0000-0000-000041200000}"/>
    <cellStyle name="Normal 28 3 2 2 2 4 3 3" xfId="23337" xr:uid="{00000000-0005-0000-0000-00003E5B0000}"/>
    <cellStyle name="Normal 28 3 2 2 2 4 5" xfId="18324" xr:uid="{00000000-0005-0000-0000-0000A9470000}"/>
    <cellStyle name="Normal 28 3 2 2 2 5" xfId="4879" xr:uid="{00000000-0005-0000-0000-000020130000}"/>
    <cellStyle name="Normal 28 3 2 2 2 5 2" xfId="14931" xr:uid="{00000000-0005-0000-0000-0000643A0000}"/>
    <cellStyle name="Normal 28 3 2 2 2 5 2 3" xfId="30025" xr:uid="{00000000-0005-0000-0000-00005E750000}"/>
    <cellStyle name="Normal 28 3 2 2 2 5 3" xfId="9911" xr:uid="{00000000-0005-0000-0000-0000C8260000}"/>
    <cellStyle name="Normal 28 3 2 2 2 5 3 3" xfId="25008" xr:uid="{00000000-0005-0000-0000-0000C5610000}"/>
    <cellStyle name="Normal 28 3 2 2 2 5 5" xfId="19995" xr:uid="{00000000-0005-0000-0000-0000304E0000}"/>
    <cellStyle name="Normal 28 3 2 2 2 6" xfId="11589" xr:uid="{00000000-0005-0000-0000-0000562D0000}"/>
    <cellStyle name="Normal 28 3 2 2 2 6 3" xfId="26683" xr:uid="{00000000-0005-0000-0000-000050680000}"/>
    <cellStyle name="Normal 28 3 2 2 2 7" xfId="6568" xr:uid="{00000000-0005-0000-0000-0000B9190000}"/>
    <cellStyle name="Normal 28 3 2 2 2 7 3" xfId="21666" xr:uid="{00000000-0005-0000-0000-0000B7540000}"/>
    <cellStyle name="Normal 28 3 2 2 2 9" xfId="16653" xr:uid="{00000000-0005-0000-0000-000022410000}"/>
    <cellStyle name="Normal 28 3 2 2 3" xfId="1705" xr:uid="{00000000-0005-0000-0000-0000B9060000}"/>
    <cellStyle name="Normal 28 3 2 2 3 2" xfId="2544" xr:uid="{00000000-0005-0000-0000-0000000A0000}"/>
    <cellStyle name="Normal 28 3 2 2 3 2 2" xfId="4233" xr:uid="{00000000-0005-0000-0000-00009A100000}"/>
    <cellStyle name="Normal 28 3 2 2 3 2 2 2" xfId="14306" xr:uid="{00000000-0005-0000-0000-0000F3370000}"/>
    <cellStyle name="Normal 28 3 2 2 3 2 2 2 3" xfId="29400" xr:uid="{00000000-0005-0000-0000-0000ED720000}"/>
    <cellStyle name="Normal 28 3 2 2 3 2 2 3" xfId="9286" xr:uid="{00000000-0005-0000-0000-000057240000}"/>
    <cellStyle name="Normal 28 3 2 2 3 2 2 3 3" xfId="24383" xr:uid="{00000000-0005-0000-0000-0000545F0000}"/>
    <cellStyle name="Normal 28 3 2 2 3 2 2 5" xfId="19370" xr:uid="{00000000-0005-0000-0000-0000BF4B0000}"/>
    <cellStyle name="Normal 28 3 2 2 3 2 3" xfId="5925" xr:uid="{00000000-0005-0000-0000-000036170000}"/>
    <cellStyle name="Normal 28 3 2 2 3 2 3 2" xfId="15977" xr:uid="{00000000-0005-0000-0000-00007A3E0000}"/>
    <cellStyle name="Normal 28 3 2 2 3 2 3 2 3" xfId="31071" xr:uid="{00000000-0005-0000-0000-000074790000}"/>
    <cellStyle name="Normal 28 3 2 2 3 2 3 3" xfId="10957" xr:uid="{00000000-0005-0000-0000-0000DE2A0000}"/>
    <cellStyle name="Normal 28 3 2 2 3 2 3 3 3" xfId="26054" xr:uid="{00000000-0005-0000-0000-0000DB650000}"/>
    <cellStyle name="Normal 28 3 2 2 3 2 3 5" xfId="21041" xr:uid="{00000000-0005-0000-0000-000046520000}"/>
    <cellStyle name="Normal 28 3 2 2 3 2 4" xfId="12635" xr:uid="{00000000-0005-0000-0000-00006C310000}"/>
    <cellStyle name="Normal 28 3 2 2 3 2 4 3" xfId="27729" xr:uid="{00000000-0005-0000-0000-0000666C0000}"/>
    <cellStyle name="Normal 28 3 2 2 3 2 5" xfId="7614" xr:uid="{00000000-0005-0000-0000-0000CF1D0000}"/>
    <cellStyle name="Normal 28 3 2 2 3 2 5 3" xfId="22712" xr:uid="{00000000-0005-0000-0000-0000CD580000}"/>
    <cellStyle name="Normal 28 3 2 2 3 2 7" xfId="17699" xr:uid="{00000000-0005-0000-0000-000038450000}"/>
    <cellStyle name="Normal 28 3 2 2 3 3" xfId="3396" xr:uid="{00000000-0005-0000-0000-0000550D0000}"/>
    <cellStyle name="Normal 28 3 2 2 3 3 2" xfId="13470" xr:uid="{00000000-0005-0000-0000-0000AF340000}"/>
    <cellStyle name="Normal 28 3 2 2 3 3 2 3" xfId="28564" xr:uid="{00000000-0005-0000-0000-0000A96F0000}"/>
    <cellStyle name="Normal 28 3 2 2 3 3 3" xfId="8450" xr:uid="{00000000-0005-0000-0000-000013210000}"/>
    <cellStyle name="Normal 28 3 2 2 3 3 3 3" xfId="23547" xr:uid="{00000000-0005-0000-0000-0000105C0000}"/>
    <cellStyle name="Normal 28 3 2 2 3 3 5" xfId="18534" xr:uid="{00000000-0005-0000-0000-00007B480000}"/>
    <cellStyle name="Normal 28 3 2 2 3 4" xfId="5089" xr:uid="{00000000-0005-0000-0000-0000F2130000}"/>
    <cellStyle name="Normal 28 3 2 2 3 4 2" xfId="15141" xr:uid="{00000000-0005-0000-0000-0000363B0000}"/>
    <cellStyle name="Normal 28 3 2 2 3 4 2 3" xfId="30235" xr:uid="{00000000-0005-0000-0000-000030760000}"/>
    <cellStyle name="Normal 28 3 2 2 3 4 3" xfId="10121" xr:uid="{00000000-0005-0000-0000-00009A270000}"/>
    <cellStyle name="Normal 28 3 2 2 3 4 3 3" xfId="25218" xr:uid="{00000000-0005-0000-0000-000097620000}"/>
    <cellStyle name="Normal 28 3 2 2 3 4 5" xfId="20205" xr:uid="{00000000-0005-0000-0000-0000024F0000}"/>
    <cellStyle name="Normal 28 3 2 2 3 5" xfId="11799" xr:uid="{00000000-0005-0000-0000-0000282E0000}"/>
    <cellStyle name="Normal 28 3 2 2 3 5 3" xfId="26893" xr:uid="{00000000-0005-0000-0000-000022690000}"/>
    <cellStyle name="Normal 28 3 2 2 3 6" xfId="6778" xr:uid="{00000000-0005-0000-0000-00008B1A0000}"/>
    <cellStyle name="Normal 28 3 2 2 3 6 3" xfId="21876" xr:uid="{00000000-0005-0000-0000-000089550000}"/>
    <cellStyle name="Normal 28 3 2 2 3 8" xfId="16863" xr:uid="{00000000-0005-0000-0000-0000F4410000}"/>
    <cellStyle name="Normal 28 3 2 2 4" xfId="2126" xr:uid="{00000000-0005-0000-0000-00005E080000}"/>
    <cellStyle name="Normal 28 3 2 2 4 2" xfId="3815" xr:uid="{00000000-0005-0000-0000-0000F80E0000}"/>
    <cellStyle name="Normal 28 3 2 2 4 2 2" xfId="13888" xr:uid="{00000000-0005-0000-0000-000051360000}"/>
    <cellStyle name="Normal 28 3 2 2 4 2 2 3" xfId="28982" xr:uid="{00000000-0005-0000-0000-00004B710000}"/>
    <cellStyle name="Normal 28 3 2 2 4 2 3" xfId="8868" xr:uid="{00000000-0005-0000-0000-0000B5220000}"/>
    <cellStyle name="Normal 28 3 2 2 4 2 3 3" xfId="23965" xr:uid="{00000000-0005-0000-0000-0000B25D0000}"/>
    <cellStyle name="Normal 28 3 2 2 4 2 5" xfId="18952" xr:uid="{00000000-0005-0000-0000-00001D4A0000}"/>
    <cellStyle name="Normal 28 3 2 2 4 3" xfId="5507" xr:uid="{00000000-0005-0000-0000-000094150000}"/>
    <cellStyle name="Normal 28 3 2 2 4 3 2" xfId="15559" xr:uid="{00000000-0005-0000-0000-0000D83C0000}"/>
    <cellStyle name="Normal 28 3 2 2 4 3 2 3" xfId="30653" xr:uid="{00000000-0005-0000-0000-0000D2770000}"/>
    <cellStyle name="Normal 28 3 2 2 4 3 3" xfId="10539" xr:uid="{00000000-0005-0000-0000-00003C290000}"/>
    <cellStyle name="Normal 28 3 2 2 4 3 3 3" xfId="25636" xr:uid="{00000000-0005-0000-0000-000039640000}"/>
    <cellStyle name="Normal 28 3 2 2 4 3 5" xfId="20623" xr:uid="{00000000-0005-0000-0000-0000A4500000}"/>
    <cellStyle name="Normal 28 3 2 2 4 4" xfId="12217" xr:uid="{00000000-0005-0000-0000-0000CA2F0000}"/>
    <cellStyle name="Normal 28 3 2 2 4 4 3" xfId="27311" xr:uid="{00000000-0005-0000-0000-0000C46A0000}"/>
    <cellStyle name="Normal 28 3 2 2 4 5" xfId="7196" xr:uid="{00000000-0005-0000-0000-00002D1C0000}"/>
    <cellStyle name="Normal 28 3 2 2 4 5 3" xfId="22294" xr:uid="{00000000-0005-0000-0000-00002B570000}"/>
    <cellStyle name="Normal 28 3 2 2 4 7" xfId="17281" xr:uid="{00000000-0005-0000-0000-000096430000}"/>
    <cellStyle name="Normal 28 3 2 2 5" xfId="2978" xr:uid="{00000000-0005-0000-0000-0000B30B0000}"/>
    <cellStyle name="Normal 28 3 2 2 5 2" xfId="13052" xr:uid="{00000000-0005-0000-0000-00000D330000}"/>
    <cellStyle name="Normal 28 3 2 2 5 2 3" xfId="28146" xr:uid="{00000000-0005-0000-0000-0000076E0000}"/>
    <cellStyle name="Normal 28 3 2 2 5 3" xfId="8032" xr:uid="{00000000-0005-0000-0000-0000711F0000}"/>
    <cellStyle name="Normal 28 3 2 2 5 3 3" xfId="23129" xr:uid="{00000000-0005-0000-0000-00006E5A0000}"/>
    <cellStyle name="Normal 28 3 2 2 5 5" xfId="18116" xr:uid="{00000000-0005-0000-0000-0000D9460000}"/>
    <cellStyle name="Normal 28 3 2 2 6" xfId="4671" xr:uid="{00000000-0005-0000-0000-000050120000}"/>
    <cellStyle name="Normal 28 3 2 2 6 2" xfId="14723" xr:uid="{00000000-0005-0000-0000-000094390000}"/>
    <cellStyle name="Normal 28 3 2 2 6 2 3" xfId="29817" xr:uid="{00000000-0005-0000-0000-00008E740000}"/>
    <cellStyle name="Normal 28 3 2 2 6 3" xfId="9703" xr:uid="{00000000-0005-0000-0000-0000F8250000}"/>
    <cellStyle name="Normal 28 3 2 2 6 3 3" xfId="24800" xr:uid="{00000000-0005-0000-0000-0000F5600000}"/>
    <cellStyle name="Normal 28 3 2 2 6 5" xfId="19787" xr:uid="{00000000-0005-0000-0000-0000604D0000}"/>
    <cellStyle name="Normal 28 3 2 2 7" xfId="11381" xr:uid="{00000000-0005-0000-0000-0000862C0000}"/>
    <cellStyle name="Normal 28 3 2 2 7 3" xfId="26475" xr:uid="{00000000-0005-0000-0000-000080670000}"/>
    <cellStyle name="Normal 28 3 2 2 8" xfId="6360" xr:uid="{00000000-0005-0000-0000-0000E9180000}"/>
    <cellStyle name="Normal 28 3 2 2 8 3" xfId="21458" xr:uid="{00000000-0005-0000-0000-0000E7530000}"/>
    <cellStyle name="Normal 28 3 2 3" xfId="1388" xr:uid="{00000000-0005-0000-0000-00007C050000}"/>
    <cellStyle name="Normal 28 3 2 3 2" xfId="1809" xr:uid="{00000000-0005-0000-0000-000021070000}"/>
    <cellStyle name="Normal 28 3 2 3 2 2" xfId="2648" xr:uid="{00000000-0005-0000-0000-0000680A0000}"/>
    <cellStyle name="Normal 28 3 2 3 2 2 2" xfId="4337" xr:uid="{00000000-0005-0000-0000-000002110000}"/>
    <cellStyle name="Normal 28 3 2 3 2 2 2 2" xfId="14410" xr:uid="{00000000-0005-0000-0000-00005B380000}"/>
    <cellStyle name="Normal 28 3 2 3 2 2 2 2 3" xfId="29504" xr:uid="{00000000-0005-0000-0000-000055730000}"/>
    <cellStyle name="Normal 28 3 2 3 2 2 2 3" xfId="9390" xr:uid="{00000000-0005-0000-0000-0000BF240000}"/>
    <cellStyle name="Normal 28 3 2 3 2 2 2 3 3" xfId="24487" xr:uid="{00000000-0005-0000-0000-0000BC5F0000}"/>
    <cellStyle name="Normal 28 3 2 3 2 2 2 5" xfId="19474" xr:uid="{00000000-0005-0000-0000-0000274C0000}"/>
    <cellStyle name="Normal 28 3 2 3 2 2 3" xfId="6029" xr:uid="{00000000-0005-0000-0000-00009E170000}"/>
    <cellStyle name="Normal 28 3 2 3 2 2 3 2" xfId="16081" xr:uid="{00000000-0005-0000-0000-0000E23E0000}"/>
    <cellStyle name="Normal 28 3 2 3 2 2 3 2 3" xfId="31175" xr:uid="{00000000-0005-0000-0000-0000DC790000}"/>
    <cellStyle name="Normal 28 3 2 3 2 2 3 3" xfId="11061" xr:uid="{00000000-0005-0000-0000-0000462B0000}"/>
    <cellStyle name="Normal 28 3 2 3 2 2 3 3 3" xfId="26158" xr:uid="{00000000-0005-0000-0000-000043660000}"/>
    <cellStyle name="Normal 28 3 2 3 2 2 3 5" xfId="21145" xr:uid="{00000000-0005-0000-0000-0000AE520000}"/>
    <cellStyle name="Normal 28 3 2 3 2 2 4" xfId="12739" xr:uid="{00000000-0005-0000-0000-0000D4310000}"/>
    <cellStyle name="Normal 28 3 2 3 2 2 4 3" xfId="27833" xr:uid="{00000000-0005-0000-0000-0000CE6C0000}"/>
    <cellStyle name="Normal 28 3 2 3 2 2 5" xfId="7718" xr:uid="{00000000-0005-0000-0000-0000371E0000}"/>
    <cellStyle name="Normal 28 3 2 3 2 2 5 3" xfId="22816" xr:uid="{00000000-0005-0000-0000-000035590000}"/>
    <cellStyle name="Normal 28 3 2 3 2 2 7" xfId="17803" xr:uid="{00000000-0005-0000-0000-0000A0450000}"/>
    <cellStyle name="Normal 28 3 2 3 2 3" xfId="3500" xr:uid="{00000000-0005-0000-0000-0000BD0D0000}"/>
    <cellStyle name="Normal 28 3 2 3 2 3 2" xfId="13574" xr:uid="{00000000-0005-0000-0000-000017350000}"/>
    <cellStyle name="Normal 28 3 2 3 2 3 2 3" xfId="28668" xr:uid="{00000000-0005-0000-0000-000011700000}"/>
    <cellStyle name="Normal 28 3 2 3 2 3 3" xfId="8554" xr:uid="{00000000-0005-0000-0000-00007B210000}"/>
    <cellStyle name="Normal 28 3 2 3 2 3 3 3" xfId="23651" xr:uid="{00000000-0005-0000-0000-0000785C0000}"/>
    <cellStyle name="Normal 28 3 2 3 2 3 5" xfId="18638" xr:uid="{00000000-0005-0000-0000-0000E3480000}"/>
    <cellStyle name="Normal 28 3 2 3 2 4" xfId="5193" xr:uid="{00000000-0005-0000-0000-00005A140000}"/>
    <cellStyle name="Normal 28 3 2 3 2 4 2" xfId="15245" xr:uid="{00000000-0005-0000-0000-00009E3B0000}"/>
    <cellStyle name="Normal 28 3 2 3 2 4 2 3" xfId="30339" xr:uid="{00000000-0005-0000-0000-000098760000}"/>
    <cellStyle name="Normal 28 3 2 3 2 4 3" xfId="10225" xr:uid="{00000000-0005-0000-0000-000002280000}"/>
    <cellStyle name="Normal 28 3 2 3 2 4 3 3" xfId="25322" xr:uid="{00000000-0005-0000-0000-0000FF620000}"/>
    <cellStyle name="Normal 28 3 2 3 2 4 5" xfId="20309" xr:uid="{00000000-0005-0000-0000-00006A4F0000}"/>
    <cellStyle name="Normal 28 3 2 3 2 5" xfId="11903" xr:uid="{00000000-0005-0000-0000-0000902E0000}"/>
    <cellStyle name="Normal 28 3 2 3 2 5 3" xfId="26997" xr:uid="{00000000-0005-0000-0000-00008A690000}"/>
    <cellStyle name="Normal 28 3 2 3 2 6" xfId="6882" xr:uid="{00000000-0005-0000-0000-0000F31A0000}"/>
    <cellStyle name="Normal 28 3 2 3 2 6 3" xfId="21980" xr:uid="{00000000-0005-0000-0000-0000F1550000}"/>
    <cellStyle name="Normal 28 3 2 3 2 8" xfId="16967" xr:uid="{00000000-0005-0000-0000-00005C420000}"/>
    <cellStyle name="Normal 28 3 2 3 3" xfId="2230" xr:uid="{00000000-0005-0000-0000-0000C6080000}"/>
    <cellStyle name="Normal 28 3 2 3 3 2" xfId="3919" xr:uid="{00000000-0005-0000-0000-0000600F0000}"/>
    <cellStyle name="Normal 28 3 2 3 3 2 2" xfId="13992" xr:uid="{00000000-0005-0000-0000-0000B9360000}"/>
    <cellStyle name="Normal 28 3 2 3 3 2 2 3" xfId="29086" xr:uid="{00000000-0005-0000-0000-0000B3710000}"/>
    <cellStyle name="Normal 28 3 2 3 3 2 3" xfId="8972" xr:uid="{00000000-0005-0000-0000-00001D230000}"/>
    <cellStyle name="Normal 28 3 2 3 3 2 3 3" xfId="24069" xr:uid="{00000000-0005-0000-0000-00001A5E0000}"/>
    <cellStyle name="Normal 28 3 2 3 3 2 5" xfId="19056" xr:uid="{00000000-0005-0000-0000-0000854A0000}"/>
    <cellStyle name="Normal 28 3 2 3 3 3" xfId="5611" xr:uid="{00000000-0005-0000-0000-0000FC150000}"/>
    <cellStyle name="Normal 28 3 2 3 3 3 2" xfId="15663" xr:uid="{00000000-0005-0000-0000-0000403D0000}"/>
    <cellStyle name="Normal 28 3 2 3 3 3 2 3" xfId="30757" xr:uid="{00000000-0005-0000-0000-00003A780000}"/>
    <cellStyle name="Normal 28 3 2 3 3 3 3" xfId="10643" xr:uid="{00000000-0005-0000-0000-0000A4290000}"/>
    <cellStyle name="Normal 28 3 2 3 3 3 3 3" xfId="25740" xr:uid="{00000000-0005-0000-0000-0000A1640000}"/>
    <cellStyle name="Normal 28 3 2 3 3 3 5" xfId="20727" xr:uid="{00000000-0005-0000-0000-00000C510000}"/>
    <cellStyle name="Normal 28 3 2 3 3 4" xfId="12321" xr:uid="{00000000-0005-0000-0000-000032300000}"/>
    <cellStyle name="Normal 28 3 2 3 3 4 3" xfId="27415" xr:uid="{00000000-0005-0000-0000-00002C6B0000}"/>
    <cellStyle name="Normal 28 3 2 3 3 5" xfId="7300" xr:uid="{00000000-0005-0000-0000-0000951C0000}"/>
    <cellStyle name="Normal 28 3 2 3 3 5 3" xfId="22398" xr:uid="{00000000-0005-0000-0000-000093570000}"/>
    <cellStyle name="Normal 28 3 2 3 3 7" xfId="17385" xr:uid="{00000000-0005-0000-0000-0000FE430000}"/>
    <cellStyle name="Normal 28 3 2 3 4" xfId="3082" xr:uid="{00000000-0005-0000-0000-00001B0C0000}"/>
    <cellStyle name="Normal 28 3 2 3 4 2" xfId="13156" xr:uid="{00000000-0005-0000-0000-000075330000}"/>
    <cellStyle name="Normal 28 3 2 3 4 2 3" xfId="28250" xr:uid="{00000000-0005-0000-0000-00006F6E0000}"/>
    <cellStyle name="Normal 28 3 2 3 4 3" xfId="8136" xr:uid="{00000000-0005-0000-0000-0000D91F0000}"/>
    <cellStyle name="Normal 28 3 2 3 4 3 3" xfId="23233" xr:uid="{00000000-0005-0000-0000-0000D65A0000}"/>
    <cellStyle name="Normal 28 3 2 3 4 5" xfId="18220" xr:uid="{00000000-0005-0000-0000-000041470000}"/>
    <cellStyle name="Normal 28 3 2 3 5" xfId="4775" xr:uid="{00000000-0005-0000-0000-0000B8120000}"/>
    <cellStyle name="Normal 28 3 2 3 5 2" xfId="14827" xr:uid="{00000000-0005-0000-0000-0000FC390000}"/>
    <cellStyle name="Normal 28 3 2 3 5 2 3" xfId="29921" xr:uid="{00000000-0005-0000-0000-0000F6740000}"/>
    <cellStyle name="Normal 28 3 2 3 5 3" xfId="9807" xr:uid="{00000000-0005-0000-0000-000060260000}"/>
    <cellStyle name="Normal 28 3 2 3 5 3 3" xfId="24904" xr:uid="{00000000-0005-0000-0000-00005D610000}"/>
    <cellStyle name="Normal 28 3 2 3 5 5" xfId="19891" xr:uid="{00000000-0005-0000-0000-0000C84D0000}"/>
    <cellStyle name="Normal 28 3 2 3 6" xfId="11485" xr:uid="{00000000-0005-0000-0000-0000EE2C0000}"/>
    <cellStyle name="Normal 28 3 2 3 6 3" xfId="26579" xr:uid="{00000000-0005-0000-0000-0000E8670000}"/>
    <cellStyle name="Normal 28 3 2 3 7" xfId="6464" xr:uid="{00000000-0005-0000-0000-000051190000}"/>
    <cellStyle name="Normal 28 3 2 3 7 3" xfId="21562" xr:uid="{00000000-0005-0000-0000-00004F540000}"/>
    <cellStyle name="Normal 28 3 2 3 9" xfId="16549" xr:uid="{00000000-0005-0000-0000-0000BA400000}"/>
    <cellStyle name="Normal 28 3 2 4" xfId="1601" xr:uid="{00000000-0005-0000-0000-000051060000}"/>
    <cellStyle name="Normal 28 3 2 4 2" xfId="2440" xr:uid="{00000000-0005-0000-0000-000098090000}"/>
    <cellStyle name="Normal 28 3 2 4 2 2" xfId="4129" xr:uid="{00000000-0005-0000-0000-000032100000}"/>
    <cellStyle name="Normal 28 3 2 4 2 2 2" xfId="14202" xr:uid="{00000000-0005-0000-0000-00008B370000}"/>
    <cellStyle name="Normal 28 3 2 4 2 2 2 3" xfId="29296" xr:uid="{00000000-0005-0000-0000-000085720000}"/>
    <cellStyle name="Normal 28 3 2 4 2 2 3" xfId="9182" xr:uid="{00000000-0005-0000-0000-0000EF230000}"/>
    <cellStyle name="Normal 28 3 2 4 2 2 3 3" xfId="24279" xr:uid="{00000000-0005-0000-0000-0000EC5E0000}"/>
    <cellStyle name="Normal 28 3 2 4 2 2 5" xfId="19266" xr:uid="{00000000-0005-0000-0000-0000574B0000}"/>
    <cellStyle name="Normal 28 3 2 4 2 3" xfId="5821" xr:uid="{00000000-0005-0000-0000-0000CE160000}"/>
    <cellStyle name="Normal 28 3 2 4 2 3 2" xfId="15873" xr:uid="{00000000-0005-0000-0000-0000123E0000}"/>
    <cellStyle name="Normal 28 3 2 4 2 3 2 3" xfId="30967" xr:uid="{00000000-0005-0000-0000-00000C790000}"/>
    <cellStyle name="Normal 28 3 2 4 2 3 3" xfId="10853" xr:uid="{00000000-0005-0000-0000-0000762A0000}"/>
    <cellStyle name="Normal 28 3 2 4 2 3 3 3" xfId="25950" xr:uid="{00000000-0005-0000-0000-000073650000}"/>
    <cellStyle name="Normal 28 3 2 4 2 3 5" xfId="20937" xr:uid="{00000000-0005-0000-0000-0000DE510000}"/>
    <cellStyle name="Normal 28 3 2 4 2 4" xfId="12531" xr:uid="{00000000-0005-0000-0000-000004310000}"/>
    <cellStyle name="Normal 28 3 2 4 2 4 3" xfId="27625" xr:uid="{00000000-0005-0000-0000-0000FE6B0000}"/>
    <cellStyle name="Normal 28 3 2 4 2 5" xfId="7510" xr:uid="{00000000-0005-0000-0000-0000671D0000}"/>
    <cellStyle name="Normal 28 3 2 4 2 5 3" xfId="22608" xr:uid="{00000000-0005-0000-0000-000065580000}"/>
    <cellStyle name="Normal 28 3 2 4 2 7" xfId="17595" xr:uid="{00000000-0005-0000-0000-0000D0440000}"/>
    <cellStyle name="Normal 28 3 2 4 3" xfId="3292" xr:uid="{00000000-0005-0000-0000-0000ED0C0000}"/>
    <cellStyle name="Normal 28 3 2 4 3 2" xfId="13366" xr:uid="{00000000-0005-0000-0000-000047340000}"/>
    <cellStyle name="Normal 28 3 2 4 3 2 3" xfId="28460" xr:uid="{00000000-0005-0000-0000-0000416F0000}"/>
    <cellStyle name="Normal 28 3 2 4 3 3" xfId="8346" xr:uid="{00000000-0005-0000-0000-0000AB200000}"/>
    <cellStyle name="Normal 28 3 2 4 3 3 3" xfId="23443" xr:uid="{00000000-0005-0000-0000-0000A85B0000}"/>
    <cellStyle name="Normal 28 3 2 4 3 5" xfId="18430" xr:uid="{00000000-0005-0000-0000-000013480000}"/>
    <cellStyle name="Normal 28 3 2 4 4" xfId="4985" xr:uid="{00000000-0005-0000-0000-00008A130000}"/>
    <cellStyle name="Normal 28 3 2 4 4 2" xfId="15037" xr:uid="{00000000-0005-0000-0000-0000CE3A0000}"/>
    <cellStyle name="Normal 28 3 2 4 4 2 3" xfId="30131" xr:uid="{00000000-0005-0000-0000-0000C8750000}"/>
    <cellStyle name="Normal 28 3 2 4 4 3" xfId="10017" xr:uid="{00000000-0005-0000-0000-000032270000}"/>
    <cellStyle name="Normal 28 3 2 4 4 3 3" xfId="25114" xr:uid="{00000000-0005-0000-0000-00002F620000}"/>
    <cellStyle name="Normal 28 3 2 4 4 5" xfId="20101" xr:uid="{00000000-0005-0000-0000-00009A4E0000}"/>
    <cellStyle name="Normal 28 3 2 4 5" xfId="11695" xr:uid="{00000000-0005-0000-0000-0000C02D0000}"/>
    <cellStyle name="Normal 28 3 2 4 5 3" xfId="26789" xr:uid="{00000000-0005-0000-0000-0000BA680000}"/>
    <cellStyle name="Normal 28 3 2 4 6" xfId="6674" xr:uid="{00000000-0005-0000-0000-0000231A0000}"/>
    <cellStyle name="Normal 28 3 2 4 6 3" xfId="21772" xr:uid="{00000000-0005-0000-0000-000021550000}"/>
    <cellStyle name="Normal 28 3 2 4 8" xfId="16759" xr:uid="{00000000-0005-0000-0000-00008C410000}"/>
    <cellStyle name="Normal 28 3 2 5" xfId="2022" xr:uid="{00000000-0005-0000-0000-0000F6070000}"/>
    <cellStyle name="Normal 28 3 2 5 2" xfId="3711" xr:uid="{00000000-0005-0000-0000-0000900E0000}"/>
    <cellStyle name="Normal 28 3 2 5 2 2" xfId="13784" xr:uid="{00000000-0005-0000-0000-0000E9350000}"/>
    <cellStyle name="Normal 28 3 2 5 2 2 3" xfId="28878" xr:uid="{00000000-0005-0000-0000-0000E3700000}"/>
    <cellStyle name="Normal 28 3 2 5 2 3" xfId="8764" xr:uid="{00000000-0005-0000-0000-00004D220000}"/>
    <cellStyle name="Normal 28 3 2 5 2 3 3" xfId="23861" xr:uid="{00000000-0005-0000-0000-00004A5D0000}"/>
    <cellStyle name="Normal 28 3 2 5 2 5" xfId="18848" xr:uid="{00000000-0005-0000-0000-0000B5490000}"/>
    <cellStyle name="Normal 28 3 2 5 3" xfId="5403" xr:uid="{00000000-0005-0000-0000-00002C150000}"/>
    <cellStyle name="Normal 28 3 2 5 3 2" xfId="15455" xr:uid="{00000000-0005-0000-0000-0000703C0000}"/>
    <cellStyle name="Normal 28 3 2 5 3 2 3" xfId="30549" xr:uid="{00000000-0005-0000-0000-00006A770000}"/>
    <cellStyle name="Normal 28 3 2 5 3 3" xfId="10435" xr:uid="{00000000-0005-0000-0000-0000D4280000}"/>
    <cellStyle name="Normal 28 3 2 5 3 3 3" xfId="25532" xr:uid="{00000000-0005-0000-0000-0000D1630000}"/>
    <cellStyle name="Normal 28 3 2 5 3 5" xfId="20519" xr:uid="{00000000-0005-0000-0000-00003C500000}"/>
    <cellStyle name="Normal 28 3 2 5 4" xfId="12113" xr:uid="{00000000-0005-0000-0000-0000622F0000}"/>
    <cellStyle name="Normal 28 3 2 5 4 3" xfId="27207" xr:uid="{00000000-0005-0000-0000-00005C6A0000}"/>
    <cellStyle name="Normal 28 3 2 5 5" xfId="7092" xr:uid="{00000000-0005-0000-0000-0000C51B0000}"/>
    <cellStyle name="Normal 28 3 2 5 5 3" xfId="22190" xr:uid="{00000000-0005-0000-0000-0000C3560000}"/>
    <cellStyle name="Normal 28 3 2 5 7" xfId="17177" xr:uid="{00000000-0005-0000-0000-00002E430000}"/>
    <cellStyle name="Normal 28 3 2 6" xfId="2874" xr:uid="{00000000-0005-0000-0000-00004B0B0000}"/>
    <cellStyle name="Normal 28 3 2 6 2" xfId="12948" xr:uid="{00000000-0005-0000-0000-0000A5320000}"/>
    <cellStyle name="Normal 28 3 2 6 2 3" xfId="28042" xr:uid="{00000000-0005-0000-0000-00009F6D0000}"/>
    <cellStyle name="Normal 28 3 2 6 3" xfId="7928" xr:uid="{00000000-0005-0000-0000-0000091F0000}"/>
    <cellStyle name="Normal 28 3 2 6 3 3" xfId="23025" xr:uid="{00000000-0005-0000-0000-0000065A0000}"/>
    <cellStyle name="Normal 28 3 2 6 5" xfId="18012" xr:uid="{00000000-0005-0000-0000-000071460000}"/>
    <cellStyle name="Normal 28 3 2 7" xfId="4567" xr:uid="{00000000-0005-0000-0000-0000E8110000}"/>
    <cellStyle name="Normal 28 3 2 7 2" xfId="14619" xr:uid="{00000000-0005-0000-0000-00002C390000}"/>
    <cellStyle name="Normal 28 3 2 7 2 3" xfId="29713" xr:uid="{00000000-0005-0000-0000-000026740000}"/>
    <cellStyle name="Normal 28 3 2 7 3" xfId="9599" xr:uid="{00000000-0005-0000-0000-000090250000}"/>
    <cellStyle name="Normal 28 3 2 7 3 3" xfId="24696" xr:uid="{00000000-0005-0000-0000-00008D600000}"/>
    <cellStyle name="Normal 28 3 2 7 5" xfId="19683" xr:uid="{00000000-0005-0000-0000-0000F84C0000}"/>
    <cellStyle name="Normal 28 3 2 8" xfId="11277" xr:uid="{00000000-0005-0000-0000-00001E2C0000}"/>
    <cellStyle name="Normal 28 3 2 8 3" xfId="26371" xr:uid="{00000000-0005-0000-0000-000018670000}"/>
    <cellStyle name="Normal 28 3 2 9" xfId="6256" xr:uid="{00000000-0005-0000-0000-000081180000}"/>
    <cellStyle name="Normal 28 3 2 9 3" xfId="21354" xr:uid="{00000000-0005-0000-0000-00007F530000}"/>
    <cellStyle name="Normal 28 3 3" xfId="1221" xr:uid="{00000000-0005-0000-0000-0000D5040000}"/>
    <cellStyle name="Normal 28 3 3 10" xfId="16393" xr:uid="{00000000-0005-0000-0000-00001E400000}"/>
    <cellStyle name="Normal 28 3 3 2" xfId="1440" xr:uid="{00000000-0005-0000-0000-0000B0050000}"/>
    <cellStyle name="Normal 28 3 3 2 2" xfId="1861" xr:uid="{00000000-0005-0000-0000-000055070000}"/>
    <cellStyle name="Normal 28 3 3 2 2 2" xfId="2700" xr:uid="{00000000-0005-0000-0000-00009C0A0000}"/>
    <cellStyle name="Normal 28 3 3 2 2 2 2" xfId="4389" xr:uid="{00000000-0005-0000-0000-000036110000}"/>
    <cellStyle name="Normal 28 3 3 2 2 2 2 2" xfId="14462" xr:uid="{00000000-0005-0000-0000-00008F380000}"/>
    <cellStyle name="Normal 28 3 3 2 2 2 2 2 3" xfId="29556" xr:uid="{00000000-0005-0000-0000-000089730000}"/>
    <cellStyle name="Normal 28 3 3 2 2 2 2 3" xfId="9442" xr:uid="{00000000-0005-0000-0000-0000F3240000}"/>
    <cellStyle name="Normal 28 3 3 2 2 2 2 3 3" xfId="24539" xr:uid="{00000000-0005-0000-0000-0000F05F0000}"/>
    <cellStyle name="Normal 28 3 3 2 2 2 2 5" xfId="19526" xr:uid="{00000000-0005-0000-0000-00005B4C0000}"/>
    <cellStyle name="Normal 28 3 3 2 2 2 3" xfId="6081" xr:uid="{00000000-0005-0000-0000-0000D2170000}"/>
    <cellStyle name="Normal 28 3 3 2 2 2 3 2" xfId="16133" xr:uid="{00000000-0005-0000-0000-0000163F0000}"/>
    <cellStyle name="Normal 28 3 3 2 2 2 3 2 3" xfId="31227" xr:uid="{00000000-0005-0000-0000-0000107A0000}"/>
    <cellStyle name="Normal 28 3 3 2 2 2 3 3" xfId="11113" xr:uid="{00000000-0005-0000-0000-00007A2B0000}"/>
    <cellStyle name="Normal 28 3 3 2 2 2 3 3 3" xfId="26210" xr:uid="{00000000-0005-0000-0000-000077660000}"/>
    <cellStyle name="Normal 28 3 3 2 2 2 3 5" xfId="21197" xr:uid="{00000000-0005-0000-0000-0000E2520000}"/>
    <cellStyle name="Normal 28 3 3 2 2 2 4" xfId="12791" xr:uid="{00000000-0005-0000-0000-000008320000}"/>
    <cellStyle name="Normal 28 3 3 2 2 2 4 3" xfId="27885" xr:uid="{00000000-0005-0000-0000-0000026D0000}"/>
    <cellStyle name="Normal 28 3 3 2 2 2 5" xfId="7770" xr:uid="{00000000-0005-0000-0000-00006B1E0000}"/>
    <cellStyle name="Normal 28 3 3 2 2 2 5 3" xfId="22868" xr:uid="{00000000-0005-0000-0000-000069590000}"/>
    <cellStyle name="Normal 28 3 3 2 2 2 7" xfId="17855" xr:uid="{00000000-0005-0000-0000-0000D4450000}"/>
    <cellStyle name="Normal 28 3 3 2 2 3" xfId="3552" xr:uid="{00000000-0005-0000-0000-0000F10D0000}"/>
    <cellStyle name="Normal 28 3 3 2 2 3 2" xfId="13626" xr:uid="{00000000-0005-0000-0000-00004B350000}"/>
    <cellStyle name="Normal 28 3 3 2 2 3 2 3" xfId="28720" xr:uid="{00000000-0005-0000-0000-000045700000}"/>
    <cellStyle name="Normal 28 3 3 2 2 3 3" xfId="8606" xr:uid="{00000000-0005-0000-0000-0000AF210000}"/>
    <cellStyle name="Normal 28 3 3 2 2 3 3 3" xfId="23703" xr:uid="{00000000-0005-0000-0000-0000AC5C0000}"/>
    <cellStyle name="Normal 28 3 3 2 2 3 5" xfId="18690" xr:uid="{00000000-0005-0000-0000-000017490000}"/>
    <cellStyle name="Normal 28 3 3 2 2 4" xfId="5245" xr:uid="{00000000-0005-0000-0000-00008E140000}"/>
    <cellStyle name="Normal 28 3 3 2 2 4 2" xfId="15297" xr:uid="{00000000-0005-0000-0000-0000D23B0000}"/>
    <cellStyle name="Normal 28 3 3 2 2 4 2 3" xfId="30391" xr:uid="{00000000-0005-0000-0000-0000CC760000}"/>
    <cellStyle name="Normal 28 3 3 2 2 4 3" xfId="10277" xr:uid="{00000000-0005-0000-0000-000036280000}"/>
    <cellStyle name="Normal 28 3 3 2 2 4 3 3" xfId="25374" xr:uid="{00000000-0005-0000-0000-000033630000}"/>
    <cellStyle name="Normal 28 3 3 2 2 4 5" xfId="20361" xr:uid="{00000000-0005-0000-0000-00009E4F0000}"/>
    <cellStyle name="Normal 28 3 3 2 2 5" xfId="11955" xr:uid="{00000000-0005-0000-0000-0000C42E0000}"/>
    <cellStyle name="Normal 28 3 3 2 2 5 3" xfId="27049" xr:uid="{00000000-0005-0000-0000-0000BE690000}"/>
    <cellStyle name="Normal 28 3 3 2 2 6" xfId="6934" xr:uid="{00000000-0005-0000-0000-0000271B0000}"/>
    <cellStyle name="Normal 28 3 3 2 2 6 3" xfId="22032" xr:uid="{00000000-0005-0000-0000-000025560000}"/>
    <cellStyle name="Normal 28 3 3 2 2 8" xfId="17019" xr:uid="{00000000-0005-0000-0000-000090420000}"/>
    <cellStyle name="Normal 28 3 3 2 3" xfId="2282" xr:uid="{00000000-0005-0000-0000-0000FA080000}"/>
    <cellStyle name="Normal 28 3 3 2 3 2" xfId="3971" xr:uid="{00000000-0005-0000-0000-0000940F0000}"/>
    <cellStyle name="Normal 28 3 3 2 3 2 2" xfId="14044" xr:uid="{00000000-0005-0000-0000-0000ED360000}"/>
    <cellStyle name="Normal 28 3 3 2 3 2 2 3" xfId="29138" xr:uid="{00000000-0005-0000-0000-0000E7710000}"/>
    <cellStyle name="Normal 28 3 3 2 3 2 3" xfId="9024" xr:uid="{00000000-0005-0000-0000-000051230000}"/>
    <cellStyle name="Normal 28 3 3 2 3 2 3 3" xfId="24121" xr:uid="{00000000-0005-0000-0000-00004E5E0000}"/>
    <cellStyle name="Normal 28 3 3 2 3 2 5" xfId="19108" xr:uid="{00000000-0005-0000-0000-0000B94A0000}"/>
    <cellStyle name="Normal 28 3 3 2 3 3" xfId="5663" xr:uid="{00000000-0005-0000-0000-000030160000}"/>
    <cellStyle name="Normal 28 3 3 2 3 3 2" xfId="15715" xr:uid="{00000000-0005-0000-0000-0000743D0000}"/>
    <cellStyle name="Normal 28 3 3 2 3 3 2 3" xfId="30809" xr:uid="{00000000-0005-0000-0000-00006E780000}"/>
    <cellStyle name="Normal 28 3 3 2 3 3 3" xfId="10695" xr:uid="{00000000-0005-0000-0000-0000D8290000}"/>
    <cellStyle name="Normal 28 3 3 2 3 3 3 3" xfId="25792" xr:uid="{00000000-0005-0000-0000-0000D5640000}"/>
    <cellStyle name="Normal 28 3 3 2 3 3 5" xfId="20779" xr:uid="{00000000-0005-0000-0000-000040510000}"/>
    <cellStyle name="Normal 28 3 3 2 3 4" xfId="12373" xr:uid="{00000000-0005-0000-0000-000066300000}"/>
    <cellStyle name="Normal 28 3 3 2 3 4 3" xfId="27467" xr:uid="{00000000-0005-0000-0000-0000606B0000}"/>
    <cellStyle name="Normal 28 3 3 2 3 5" xfId="7352" xr:uid="{00000000-0005-0000-0000-0000C91C0000}"/>
    <cellStyle name="Normal 28 3 3 2 3 5 3" xfId="22450" xr:uid="{00000000-0005-0000-0000-0000C7570000}"/>
    <cellStyle name="Normal 28 3 3 2 3 7" xfId="17437" xr:uid="{00000000-0005-0000-0000-000032440000}"/>
    <cellStyle name="Normal 28 3 3 2 4" xfId="3134" xr:uid="{00000000-0005-0000-0000-00004F0C0000}"/>
    <cellStyle name="Normal 28 3 3 2 4 2" xfId="13208" xr:uid="{00000000-0005-0000-0000-0000A9330000}"/>
    <cellStyle name="Normal 28 3 3 2 4 2 3" xfId="28302" xr:uid="{00000000-0005-0000-0000-0000A36E0000}"/>
    <cellStyle name="Normal 28 3 3 2 4 3" xfId="8188" xr:uid="{00000000-0005-0000-0000-00000D200000}"/>
    <cellStyle name="Normal 28 3 3 2 4 3 3" xfId="23285" xr:uid="{00000000-0005-0000-0000-00000A5B0000}"/>
    <cellStyle name="Normal 28 3 3 2 4 5" xfId="18272" xr:uid="{00000000-0005-0000-0000-000075470000}"/>
    <cellStyle name="Normal 28 3 3 2 5" xfId="4827" xr:uid="{00000000-0005-0000-0000-0000EC120000}"/>
    <cellStyle name="Normal 28 3 3 2 5 2" xfId="14879" xr:uid="{00000000-0005-0000-0000-0000303A0000}"/>
    <cellStyle name="Normal 28 3 3 2 5 2 3" xfId="29973" xr:uid="{00000000-0005-0000-0000-00002A750000}"/>
    <cellStyle name="Normal 28 3 3 2 5 3" xfId="9859" xr:uid="{00000000-0005-0000-0000-000094260000}"/>
    <cellStyle name="Normal 28 3 3 2 5 3 3" xfId="24956" xr:uid="{00000000-0005-0000-0000-000091610000}"/>
    <cellStyle name="Normal 28 3 3 2 5 5" xfId="19943" xr:uid="{00000000-0005-0000-0000-0000FC4D0000}"/>
    <cellStyle name="Normal 28 3 3 2 6" xfId="11537" xr:uid="{00000000-0005-0000-0000-0000222D0000}"/>
    <cellStyle name="Normal 28 3 3 2 6 3" xfId="26631" xr:uid="{00000000-0005-0000-0000-00001C680000}"/>
    <cellStyle name="Normal 28 3 3 2 7" xfId="6516" xr:uid="{00000000-0005-0000-0000-000085190000}"/>
    <cellStyle name="Normal 28 3 3 2 7 3" xfId="21614" xr:uid="{00000000-0005-0000-0000-000083540000}"/>
    <cellStyle name="Normal 28 3 3 2 9" xfId="16601" xr:uid="{00000000-0005-0000-0000-0000EE400000}"/>
    <cellStyle name="Normal 28 3 3 3" xfId="1653" xr:uid="{00000000-0005-0000-0000-000085060000}"/>
    <cellStyle name="Normal 28 3 3 3 2" xfId="2492" xr:uid="{00000000-0005-0000-0000-0000CC090000}"/>
    <cellStyle name="Normal 28 3 3 3 2 2" xfId="4181" xr:uid="{00000000-0005-0000-0000-000066100000}"/>
    <cellStyle name="Normal 28 3 3 3 2 2 2" xfId="14254" xr:uid="{00000000-0005-0000-0000-0000BF370000}"/>
    <cellStyle name="Normal 28 3 3 3 2 2 2 3" xfId="29348" xr:uid="{00000000-0005-0000-0000-0000B9720000}"/>
    <cellStyle name="Normal 28 3 3 3 2 2 3" xfId="9234" xr:uid="{00000000-0005-0000-0000-000023240000}"/>
    <cellStyle name="Normal 28 3 3 3 2 2 3 3" xfId="24331" xr:uid="{00000000-0005-0000-0000-0000205F0000}"/>
    <cellStyle name="Normal 28 3 3 3 2 2 5" xfId="19318" xr:uid="{00000000-0005-0000-0000-00008B4B0000}"/>
    <cellStyle name="Normal 28 3 3 3 2 3" xfId="5873" xr:uid="{00000000-0005-0000-0000-000002170000}"/>
    <cellStyle name="Normal 28 3 3 3 2 3 2" xfId="15925" xr:uid="{00000000-0005-0000-0000-0000463E0000}"/>
    <cellStyle name="Normal 28 3 3 3 2 3 2 3" xfId="31019" xr:uid="{00000000-0005-0000-0000-000040790000}"/>
    <cellStyle name="Normal 28 3 3 3 2 3 3" xfId="10905" xr:uid="{00000000-0005-0000-0000-0000AA2A0000}"/>
    <cellStyle name="Normal 28 3 3 3 2 3 3 3" xfId="26002" xr:uid="{00000000-0005-0000-0000-0000A7650000}"/>
    <cellStyle name="Normal 28 3 3 3 2 3 5" xfId="20989" xr:uid="{00000000-0005-0000-0000-000012520000}"/>
    <cellStyle name="Normal 28 3 3 3 2 4" xfId="12583" xr:uid="{00000000-0005-0000-0000-000038310000}"/>
    <cellStyle name="Normal 28 3 3 3 2 4 3" xfId="27677" xr:uid="{00000000-0005-0000-0000-0000326C0000}"/>
    <cellStyle name="Normal 28 3 3 3 2 5" xfId="7562" xr:uid="{00000000-0005-0000-0000-00009B1D0000}"/>
    <cellStyle name="Normal 28 3 3 3 2 5 3" xfId="22660" xr:uid="{00000000-0005-0000-0000-000099580000}"/>
    <cellStyle name="Normal 28 3 3 3 2 7" xfId="17647" xr:uid="{00000000-0005-0000-0000-000004450000}"/>
    <cellStyle name="Normal 28 3 3 3 3" xfId="3344" xr:uid="{00000000-0005-0000-0000-0000210D0000}"/>
    <cellStyle name="Normal 28 3 3 3 3 2" xfId="13418" xr:uid="{00000000-0005-0000-0000-00007B340000}"/>
    <cellStyle name="Normal 28 3 3 3 3 2 3" xfId="28512" xr:uid="{00000000-0005-0000-0000-0000756F0000}"/>
    <cellStyle name="Normal 28 3 3 3 3 3" xfId="8398" xr:uid="{00000000-0005-0000-0000-0000DF200000}"/>
    <cellStyle name="Normal 28 3 3 3 3 3 3" xfId="23495" xr:uid="{00000000-0005-0000-0000-0000DC5B0000}"/>
    <cellStyle name="Normal 28 3 3 3 3 5" xfId="18482" xr:uid="{00000000-0005-0000-0000-000047480000}"/>
    <cellStyle name="Normal 28 3 3 3 4" xfId="5037" xr:uid="{00000000-0005-0000-0000-0000BE130000}"/>
    <cellStyle name="Normal 28 3 3 3 4 2" xfId="15089" xr:uid="{00000000-0005-0000-0000-0000023B0000}"/>
    <cellStyle name="Normal 28 3 3 3 4 2 3" xfId="30183" xr:uid="{00000000-0005-0000-0000-0000FC750000}"/>
    <cellStyle name="Normal 28 3 3 3 4 3" xfId="10069" xr:uid="{00000000-0005-0000-0000-000066270000}"/>
    <cellStyle name="Normal 28 3 3 3 4 3 3" xfId="25166" xr:uid="{00000000-0005-0000-0000-000063620000}"/>
    <cellStyle name="Normal 28 3 3 3 4 5" xfId="20153" xr:uid="{00000000-0005-0000-0000-0000CE4E0000}"/>
    <cellStyle name="Normal 28 3 3 3 5" xfId="11747" xr:uid="{00000000-0005-0000-0000-0000F42D0000}"/>
    <cellStyle name="Normal 28 3 3 3 5 3" xfId="26841" xr:uid="{00000000-0005-0000-0000-0000EE680000}"/>
    <cellStyle name="Normal 28 3 3 3 6" xfId="6726" xr:uid="{00000000-0005-0000-0000-0000571A0000}"/>
    <cellStyle name="Normal 28 3 3 3 6 3" xfId="21824" xr:uid="{00000000-0005-0000-0000-000055550000}"/>
    <cellStyle name="Normal 28 3 3 3 8" xfId="16811" xr:uid="{00000000-0005-0000-0000-0000C0410000}"/>
    <cellStyle name="Normal 28 3 3 4" xfId="2074" xr:uid="{00000000-0005-0000-0000-00002A080000}"/>
    <cellStyle name="Normal 28 3 3 4 2" xfId="3763" xr:uid="{00000000-0005-0000-0000-0000C40E0000}"/>
    <cellStyle name="Normal 28 3 3 4 2 2" xfId="13836" xr:uid="{00000000-0005-0000-0000-00001D360000}"/>
    <cellStyle name="Normal 28 3 3 4 2 2 3" xfId="28930" xr:uid="{00000000-0005-0000-0000-000017710000}"/>
    <cellStyle name="Normal 28 3 3 4 2 3" xfId="8816" xr:uid="{00000000-0005-0000-0000-000081220000}"/>
    <cellStyle name="Normal 28 3 3 4 2 3 3" xfId="23913" xr:uid="{00000000-0005-0000-0000-00007E5D0000}"/>
    <cellStyle name="Normal 28 3 3 4 2 5" xfId="18900" xr:uid="{00000000-0005-0000-0000-0000E9490000}"/>
    <cellStyle name="Normal 28 3 3 4 3" xfId="5455" xr:uid="{00000000-0005-0000-0000-000060150000}"/>
    <cellStyle name="Normal 28 3 3 4 3 2" xfId="15507" xr:uid="{00000000-0005-0000-0000-0000A43C0000}"/>
    <cellStyle name="Normal 28 3 3 4 3 2 3" xfId="30601" xr:uid="{00000000-0005-0000-0000-00009E770000}"/>
    <cellStyle name="Normal 28 3 3 4 3 3" xfId="10487" xr:uid="{00000000-0005-0000-0000-000008290000}"/>
    <cellStyle name="Normal 28 3 3 4 3 3 3" xfId="25584" xr:uid="{00000000-0005-0000-0000-000005640000}"/>
    <cellStyle name="Normal 28 3 3 4 3 5" xfId="20571" xr:uid="{00000000-0005-0000-0000-000070500000}"/>
    <cellStyle name="Normal 28 3 3 4 4" xfId="12165" xr:uid="{00000000-0005-0000-0000-0000962F0000}"/>
    <cellStyle name="Normal 28 3 3 4 4 3" xfId="27259" xr:uid="{00000000-0005-0000-0000-0000906A0000}"/>
    <cellStyle name="Normal 28 3 3 4 5" xfId="7144" xr:uid="{00000000-0005-0000-0000-0000F91B0000}"/>
    <cellStyle name="Normal 28 3 3 4 5 3" xfId="22242" xr:uid="{00000000-0005-0000-0000-0000F7560000}"/>
    <cellStyle name="Normal 28 3 3 4 7" xfId="17229" xr:uid="{00000000-0005-0000-0000-000062430000}"/>
    <cellStyle name="Normal 28 3 3 5" xfId="2926" xr:uid="{00000000-0005-0000-0000-00007F0B0000}"/>
    <cellStyle name="Normal 28 3 3 5 2" xfId="13000" xr:uid="{00000000-0005-0000-0000-0000D9320000}"/>
    <cellStyle name="Normal 28 3 3 5 2 3" xfId="28094" xr:uid="{00000000-0005-0000-0000-0000D36D0000}"/>
    <cellStyle name="Normal 28 3 3 5 3" xfId="7980" xr:uid="{00000000-0005-0000-0000-00003D1F0000}"/>
    <cellStyle name="Normal 28 3 3 5 3 3" xfId="23077" xr:uid="{00000000-0005-0000-0000-00003A5A0000}"/>
    <cellStyle name="Normal 28 3 3 5 5" xfId="18064" xr:uid="{00000000-0005-0000-0000-0000A5460000}"/>
    <cellStyle name="Normal 28 3 3 6" xfId="4619" xr:uid="{00000000-0005-0000-0000-00001C120000}"/>
    <cellStyle name="Normal 28 3 3 6 2" xfId="14671" xr:uid="{00000000-0005-0000-0000-000060390000}"/>
    <cellStyle name="Normal 28 3 3 6 2 3" xfId="29765" xr:uid="{00000000-0005-0000-0000-00005A740000}"/>
    <cellStyle name="Normal 28 3 3 6 3" xfId="9651" xr:uid="{00000000-0005-0000-0000-0000C4250000}"/>
    <cellStyle name="Normal 28 3 3 6 3 3" xfId="24748" xr:uid="{00000000-0005-0000-0000-0000C1600000}"/>
    <cellStyle name="Normal 28 3 3 6 5" xfId="19735" xr:uid="{00000000-0005-0000-0000-00002C4D0000}"/>
    <cellStyle name="Normal 28 3 3 7" xfId="11329" xr:uid="{00000000-0005-0000-0000-0000522C0000}"/>
    <cellStyle name="Normal 28 3 3 7 3" xfId="26423" xr:uid="{00000000-0005-0000-0000-00004C670000}"/>
    <cellStyle name="Normal 28 3 3 8" xfId="6308" xr:uid="{00000000-0005-0000-0000-0000B5180000}"/>
    <cellStyle name="Normal 28 3 3 8 3" xfId="21406" xr:uid="{00000000-0005-0000-0000-0000B3530000}"/>
    <cellStyle name="Normal 28 3 4" xfId="1334" xr:uid="{00000000-0005-0000-0000-000046050000}"/>
    <cellStyle name="Normal 28 3 4 2" xfId="1757" xr:uid="{00000000-0005-0000-0000-0000ED060000}"/>
    <cellStyle name="Normal 28 3 4 2 2" xfId="2596" xr:uid="{00000000-0005-0000-0000-0000340A0000}"/>
    <cellStyle name="Normal 28 3 4 2 2 2" xfId="4285" xr:uid="{00000000-0005-0000-0000-0000CE100000}"/>
    <cellStyle name="Normal 28 3 4 2 2 2 2" xfId="14358" xr:uid="{00000000-0005-0000-0000-000027380000}"/>
    <cellStyle name="Normal 28 3 4 2 2 2 2 3" xfId="29452" xr:uid="{00000000-0005-0000-0000-000021730000}"/>
    <cellStyle name="Normal 28 3 4 2 2 2 3" xfId="9338" xr:uid="{00000000-0005-0000-0000-00008B240000}"/>
    <cellStyle name="Normal 28 3 4 2 2 2 3 3" xfId="24435" xr:uid="{00000000-0005-0000-0000-0000885F0000}"/>
    <cellStyle name="Normal 28 3 4 2 2 2 5" xfId="19422" xr:uid="{00000000-0005-0000-0000-0000F34B0000}"/>
    <cellStyle name="Normal 28 3 4 2 2 3" xfId="5977" xr:uid="{00000000-0005-0000-0000-00006A170000}"/>
    <cellStyle name="Normal 28 3 4 2 2 3 2" xfId="16029" xr:uid="{00000000-0005-0000-0000-0000AE3E0000}"/>
    <cellStyle name="Normal 28 3 4 2 2 3 2 3" xfId="31123" xr:uid="{00000000-0005-0000-0000-0000A8790000}"/>
    <cellStyle name="Normal 28 3 4 2 2 3 3" xfId="11009" xr:uid="{00000000-0005-0000-0000-0000122B0000}"/>
    <cellStyle name="Normal 28 3 4 2 2 3 3 3" xfId="26106" xr:uid="{00000000-0005-0000-0000-00000F660000}"/>
    <cellStyle name="Normal 28 3 4 2 2 3 5" xfId="21093" xr:uid="{00000000-0005-0000-0000-00007A520000}"/>
    <cellStyle name="Normal 28 3 4 2 2 4" xfId="12687" xr:uid="{00000000-0005-0000-0000-0000A0310000}"/>
    <cellStyle name="Normal 28 3 4 2 2 4 3" xfId="27781" xr:uid="{00000000-0005-0000-0000-00009A6C0000}"/>
    <cellStyle name="Normal 28 3 4 2 2 5" xfId="7666" xr:uid="{00000000-0005-0000-0000-0000031E0000}"/>
    <cellStyle name="Normal 28 3 4 2 2 5 3" xfId="22764" xr:uid="{00000000-0005-0000-0000-000001590000}"/>
    <cellStyle name="Normal 28 3 4 2 2 7" xfId="17751" xr:uid="{00000000-0005-0000-0000-00006C450000}"/>
    <cellStyle name="Normal 28 3 4 2 3" xfId="3448" xr:uid="{00000000-0005-0000-0000-0000890D0000}"/>
    <cellStyle name="Normal 28 3 4 2 3 2" xfId="13522" xr:uid="{00000000-0005-0000-0000-0000E3340000}"/>
    <cellStyle name="Normal 28 3 4 2 3 2 3" xfId="28616" xr:uid="{00000000-0005-0000-0000-0000DD6F0000}"/>
    <cellStyle name="Normal 28 3 4 2 3 3" xfId="8502" xr:uid="{00000000-0005-0000-0000-000047210000}"/>
    <cellStyle name="Normal 28 3 4 2 3 3 3" xfId="23599" xr:uid="{00000000-0005-0000-0000-0000445C0000}"/>
    <cellStyle name="Normal 28 3 4 2 3 5" xfId="18586" xr:uid="{00000000-0005-0000-0000-0000AF480000}"/>
    <cellStyle name="Normal 28 3 4 2 4" xfId="5141" xr:uid="{00000000-0005-0000-0000-000026140000}"/>
    <cellStyle name="Normal 28 3 4 2 4 2" xfId="15193" xr:uid="{00000000-0005-0000-0000-00006A3B0000}"/>
    <cellStyle name="Normal 28 3 4 2 4 2 3" xfId="30287" xr:uid="{00000000-0005-0000-0000-000064760000}"/>
    <cellStyle name="Normal 28 3 4 2 4 3" xfId="10173" xr:uid="{00000000-0005-0000-0000-0000CE270000}"/>
    <cellStyle name="Normal 28 3 4 2 4 3 3" xfId="25270" xr:uid="{00000000-0005-0000-0000-0000CB620000}"/>
    <cellStyle name="Normal 28 3 4 2 4 5" xfId="20257" xr:uid="{00000000-0005-0000-0000-0000364F0000}"/>
    <cellStyle name="Normal 28 3 4 2 5" xfId="11851" xr:uid="{00000000-0005-0000-0000-00005C2E0000}"/>
    <cellStyle name="Normal 28 3 4 2 5 3" xfId="26945" xr:uid="{00000000-0005-0000-0000-000056690000}"/>
    <cellStyle name="Normal 28 3 4 2 6" xfId="6830" xr:uid="{00000000-0005-0000-0000-0000BF1A0000}"/>
    <cellStyle name="Normal 28 3 4 2 6 3" xfId="21928" xr:uid="{00000000-0005-0000-0000-0000BD550000}"/>
    <cellStyle name="Normal 28 3 4 2 8" xfId="16915" xr:uid="{00000000-0005-0000-0000-000028420000}"/>
    <cellStyle name="Normal 28 3 4 3" xfId="2178" xr:uid="{00000000-0005-0000-0000-000092080000}"/>
    <cellStyle name="Normal 28 3 4 3 2" xfId="3867" xr:uid="{00000000-0005-0000-0000-00002C0F0000}"/>
    <cellStyle name="Normal 28 3 4 3 2 2" xfId="13940" xr:uid="{00000000-0005-0000-0000-000085360000}"/>
    <cellStyle name="Normal 28 3 4 3 2 2 3" xfId="29034" xr:uid="{00000000-0005-0000-0000-00007F710000}"/>
    <cellStyle name="Normal 28 3 4 3 2 3" xfId="8920" xr:uid="{00000000-0005-0000-0000-0000E9220000}"/>
    <cellStyle name="Normal 28 3 4 3 2 3 3" xfId="24017" xr:uid="{00000000-0005-0000-0000-0000E65D0000}"/>
    <cellStyle name="Normal 28 3 4 3 2 5" xfId="19004" xr:uid="{00000000-0005-0000-0000-0000514A0000}"/>
    <cellStyle name="Normal 28 3 4 3 3" xfId="5559" xr:uid="{00000000-0005-0000-0000-0000C8150000}"/>
    <cellStyle name="Normal 28 3 4 3 3 2" xfId="15611" xr:uid="{00000000-0005-0000-0000-00000C3D0000}"/>
    <cellStyle name="Normal 28 3 4 3 3 2 3" xfId="30705" xr:uid="{00000000-0005-0000-0000-000006780000}"/>
    <cellStyle name="Normal 28 3 4 3 3 3" xfId="10591" xr:uid="{00000000-0005-0000-0000-000070290000}"/>
    <cellStyle name="Normal 28 3 4 3 3 3 3" xfId="25688" xr:uid="{00000000-0005-0000-0000-00006D640000}"/>
    <cellStyle name="Normal 28 3 4 3 3 5" xfId="20675" xr:uid="{00000000-0005-0000-0000-0000D8500000}"/>
    <cellStyle name="Normal 28 3 4 3 4" xfId="12269" xr:uid="{00000000-0005-0000-0000-0000FE2F0000}"/>
    <cellStyle name="Normal 28 3 4 3 4 3" xfId="27363" xr:uid="{00000000-0005-0000-0000-0000F86A0000}"/>
    <cellStyle name="Normal 28 3 4 3 5" xfId="7248" xr:uid="{00000000-0005-0000-0000-0000611C0000}"/>
    <cellStyle name="Normal 28 3 4 3 5 3" xfId="22346" xr:uid="{00000000-0005-0000-0000-00005F570000}"/>
    <cellStyle name="Normal 28 3 4 3 7" xfId="17333" xr:uid="{00000000-0005-0000-0000-0000CA430000}"/>
    <cellStyle name="Normal 28 3 4 4" xfId="3030" xr:uid="{00000000-0005-0000-0000-0000E70B0000}"/>
    <cellStyle name="Normal 28 3 4 4 2" xfId="13104" xr:uid="{00000000-0005-0000-0000-000041330000}"/>
    <cellStyle name="Normal 28 3 4 4 2 3" xfId="28198" xr:uid="{00000000-0005-0000-0000-00003B6E0000}"/>
    <cellStyle name="Normal 28 3 4 4 3" xfId="8084" xr:uid="{00000000-0005-0000-0000-0000A51F0000}"/>
    <cellStyle name="Normal 28 3 4 4 3 3" xfId="23181" xr:uid="{00000000-0005-0000-0000-0000A25A0000}"/>
    <cellStyle name="Normal 28 3 4 4 5" xfId="18168" xr:uid="{00000000-0005-0000-0000-00000D470000}"/>
    <cellStyle name="Normal 28 3 4 5" xfId="4723" xr:uid="{00000000-0005-0000-0000-000084120000}"/>
    <cellStyle name="Normal 28 3 4 5 2" xfId="14775" xr:uid="{00000000-0005-0000-0000-0000C8390000}"/>
    <cellStyle name="Normal 28 3 4 5 2 3" xfId="29869" xr:uid="{00000000-0005-0000-0000-0000C2740000}"/>
    <cellStyle name="Normal 28 3 4 5 3" xfId="9755" xr:uid="{00000000-0005-0000-0000-00002C260000}"/>
    <cellStyle name="Normal 28 3 4 5 3 3" xfId="24852" xr:uid="{00000000-0005-0000-0000-000029610000}"/>
    <cellStyle name="Normal 28 3 4 5 5" xfId="19839" xr:uid="{00000000-0005-0000-0000-0000944D0000}"/>
    <cellStyle name="Normal 28 3 4 6" xfId="11433" xr:uid="{00000000-0005-0000-0000-0000BA2C0000}"/>
    <cellStyle name="Normal 28 3 4 6 3" xfId="26527" xr:uid="{00000000-0005-0000-0000-0000B4670000}"/>
    <cellStyle name="Normal 28 3 4 7" xfId="6412" xr:uid="{00000000-0005-0000-0000-00001D190000}"/>
    <cellStyle name="Normal 28 3 4 7 3" xfId="21510" xr:uid="{00000000-0005-0000-0000-00001B540000}"/>
    <cellStyle name="Normal 28 3 4 9" xfId="16497" xr:uid="{00000000-0005-0000-0000-000086400000}"/>
    <cellStyle name="Normal 28 3 5" xfId="1547" xr:uid="{00000000-0005-0000-0000-00001B060000}"/>
    <cellStyle name="Normal 28 3 5 2" xfId="2388" xr:uid="{00000000-0005-0000-0000-000064090000}"/>
    <cellStyle name="Normal 28 3 5 2 2" xfId="4077" xr:uid="{00000000-0005-0000-0000-0000FE0F0000}"/>
    <cellStyle name="Normal 28 3 5 2 2 2" xfId="14150" xr:uid="{00000000-0005-0000-0000-000057370000}"/>
    <cellStyle name="Normal 28 3 5 2 2 2 3" xfId="29244" xr:uid="{00000000-0005-0000-0000-000051720000}"/>
    <cellStyle name="Normal 28 3 5 2 2 3" xfId="9130" xr:uid="{00000000-0005-0000-0000-0000BB230000}"/>
    <cellStyle name="Normal 28 3 5 2 2 3 3" xfId="24227" xr:uid="{00000000-0005-0000-0000-0000B85E0000}"/>
    <cellStyle name="Normal 28 3 5 2 2 5" xfId="19214" xr:uid="{00000000-0005-0000-0000-0000234B0000}"/>
    <cellStyle name="Normal 28 3 5 2 3" xfId="5769" xr:uid="{00000000-0005-0000-0000-00009A160000}"/>
    <cellStyle name="Normal 28 3 5 2 3 2" xfId="15821" xr:uid="{00000000-0005-0000-0000-0000DE3D0000}"/>
    <cellStyle name="Normal 28 3 5 2 3 2 3" xfId="30915" xr:uid="{00000000-0005-0000-0000-0000D8780000}"/>
    <cellStyle name="Normal 28 3 5 2 3 3" xfId="10801" xr:uid="{00000000-0005-0000-0000-0000422A0000}"/>
    <cellStyle name="Normal 28 3 5 2 3 3 3" xfId="25898" xr:uid="{00000000-0005-0000-0000-00003F650000}"/>
    <cellStyle name="Normal 28 3 5 2 3 5" xfId="20885" xr:uid="{00000000-0005-0000-0000-0000AA510000}"/>
    <cellStyle name="Normal 28 3 5 2 4" xfId="12479" xr:uid="{00000000-0005-0000-0000-0000D0300000}"/>
    <cellStyle name="Normal 28 3 5 2 4 3" xfId="27573" xr:uid="{00000000-0005-0000-0000-0000CA6B0000}"/>
    <cellStyle name="Normal 28 3 5 2 5" xfId="7458" xr:uid="{00000000-0005-0000-0000-0000331D0000}"/>
    <cellStyle name="Normal 28 3 5 2 5 3" xfId="22556" xr:uid="{00000000-0005-0000-0000-000031580000}"/>
    <cellStyle name="Normal 28 3 5 2 7" xfId="17543" xr:uid="{00000000-0005-0000-0000-00009C440000}"/>
    <cellStyle name="Normal 28 3 5 3" xfId="3240" xr:uid="{00000000-0005-0000-0000-0000B90C0000}"/>
    <cellStyle name="Normal 28 3 5 3 2" xfId="13314" xr:uid="{00000000-0005-0000-0000-000013340000}"/>
    <cellStyle name="Normal 28 3 5 3 2 3" xfId="28408" xr:uid="{00000000-0005-0000-0000-00000D6F0000}"/>
    <cellStyle name="Normal 28 3 5 3 3" xfId="8294" xr:uid="{00000000-0005-0000-0000-000077200000}"/>
    <cellStyle name="Normal 28 3 5 3 3 3" xfId="23391" xr:uid="{00000000-0005-0000-0000-0000745B0000}"/>
    <cellStyle name="Normal 28 3 5 3 5" xfId="18378" xr:uid="{00000000-0005-0000-0000-0000DF470000}"/>
    <cellStyle name="Normal 28 3 5 4" xfId="4933" xr:uid="{00000000-0005-0000-0000-000056130000}"/>
    <cellStyle name="Normal 28 3 5 4 2" xfId="14985" xr:uid="{00000000-0005-0000-0000-00009A3A0000}"/>
    <cellStyle name="Normal 28 3 5 4 2 3" xfId="30079" xr:uid="{00000000-0005-0000-0000-000094750000}"/>
    <cellStyle name="Normal 28 3 5 4 3" xfId="9965" xr:uid="{00000000-0005-0000-0000-0000FE260000}"/>
    <cellStyle name="Normal 28 3 5 4 3 3" xfId="25062" xr:uid="{00000000-0005-0000-0000-0000FB610000}"/>
    <cellStyle name="Normal 28 3 5 4 5" xfId="20049" xr:uid="{00000000-0005-0000-0000-0000664E0000}"/>
    <cellStyle name="Normal 28 3 5 5" xfId="11643" xr:uid="{00000000-0005-0000-0000-00008C2D0000}"/>
    <cellStyle name="Normal 28 3 5 5 3" xfId="26737" xr:uid="{00000000-0005-0000-0000-000086680000}"/>
    <cellStyle name="Normal 28 3 5 6" xfId="6622" xr:uid="{00000000-0005-0000-0000-0000EF190000}"/>
    <cellStyle name="Normal 28 3 5 6 3" xfId="21720" xr:uid="{00000000-0005-0000-0000-0000ED540000}"/>
    <cellStyle name="Normal 28 3 5 8" xfId="16707" xr:uid="{00000000-0005-0000-0000-000058410000}"/>
    <cellStyle name="Normal 28 3 6" xfId="1968" xr:uid="{00000000-0005-0000-0000-0000C0070000}"/>
    <cellStyle name="Normal 28 3 6 2" xfId="3659" xr:uid="{00000000-0005-0000-0000-00005C0E0000}"/>
    <cellStyle name="Normal 28 3 6 2 2" xfId="13732" xr:uid="{00000000-0005-0000-0000-0000B5350000}"/>
    <cellStyle name="Normal 28 3 6 2 2 3" xfId="28826" xr:uid="{00000000-0005-0000-0000-0000AF700000}"/>
    <cellStyle name="Normal 28 3 6 2 3" xfId="8712" xr:uid="{00000000-0005-0000-0000-000019220000}"/>
    <cellStyle name="Normal 28 3 6 2 3 3" xfId="23809" xr:uid="{00000000-0005-0000-0000-0000165D0000}"/>
    <cellStyle name="Normal 28 3 6 2 5" xfId="18796" xr:uid="{00000000-0005-0000-0000-000081490000}"/>
    <cellStyle name="Normal 28 3 6 3" xfId="5351" xr:uid="{00000000-0005-0000-0000-0000F8140000}"/>
    <cellStyle name="Normal 28 3 6 3 2" xfId="15403" xr:uid="{00000000-0005-0000-0000-00003C3C0000}"/>
    <cellStyle name="Normal 28 3 6 3 2 3" xfId="30497" xr:uid="{00000000-0005-0000-0000-000036770000}"/>
    <cellStyle name="Normal 28 3 6 3 3" xfId="10383" xr:uid="{00000000-0005-0000-0000-0000A0280000}"/>
    <cellStyle name="Normal 28 3 6 3 3 3" xfId="25480" xr:uid="{00000000-0005-0000-0000-00009D630000}"/>
    <cellStyle name="Normal 28 3 6 3 5" xfId="20467" xr:uid="{00000000-0005-0000-0000-000008500000}"/>
    <cellStyle name="Normal 28 3 6 4" xfId="12061" xr:uid="{00000000-0005-0000-0000-00002E2F0000}"/>
    <cellStyle name="Normal 28 3 6 4 3" xfId="27155" xr:uid="{00000000-0005-0000-0000-0000286A0000}"/>
    <cellStyle name="Normal 28 3 6 5" xfId="7040" xr:uid="{00000000-0005-0000-0000-0000911B0000}"/>
    <cellStyle name="Normal 28 3 6 5 3" xfId="22138" xr:uid="{00000000-0005-0000-0000-00008F560000}"/>
    <cellStyle name="Normal 28 3 6 7" xfId="17125" xr:uid="{00000000-0005-0000-0000-0000FA420000}"/>
    <cellStyle name="Normal 28 3 7" xfId="2818" xr:uid="{00000000-0005-0000-0000-0000130B0000}"/>
    <cellStyle name="Normal 28 3 7 2" xfId="12896" xr:uid="{00000000-0005-0000-0000-000071320000}"/>
    <cellStyle name="Normal 28 3 7 2 3" xfId="27990" xr:uid="{00000000-0005-0000-0000-00006B6D0000}"/>
    <cellStyle name="Normal 28 3 7 3" xfId="7876" xr:uid="{00000000-0005-0000-0000-0000D51E0000}"/>
    <cellStyle name="Normal 28 3 7 3 3" xfId="22973" xr:uid="{00000000-0005-0000-0000-0000D2590000}"/>
    <cellStyle name="Normal 28 3 7 5" xfId="17960" xr:uid="{00000000-0005-0000-0000-00003D460000}"/>
    <cellStyle name="Normal 28 3 8" xfId="4512" xr:uid="{00000000-0005-0000-0000-0000B1110000}"/>
    <cellStyle name="Normal 28 3 8 2" xfId="14567" xr:uid="{00000000-0005-0000-0000-0000F8380000}"/>
    <cellStyle name="Normal 28 3 8 2 3" xfId="29661" xr:uid="{00000000-0005-0000-0000-0000F2730000}"/>
    <cellStyle name="Normal 28 3 8 3" xfId="9547" xr:uid="{00000000-0005-0000-0000-00005C250000}"/>
    <cellStyle name="Normal 28 3 8 3 3" xfId="24644" xr:uid="{00000000-0005-0000-0000-000059600000}"/>
    <cellStyle name="Normal 28 3 8 5" xfId="19631" xr:uid="{00000000-0005-0000-0000-0000C44C0000}"/>
    <cellStyle name="Normal 28 3 9" xfId="11223" xr:uid="{00000000-0005-0000-0000-0000E82B0000}"/>
    <cellStyle name="Normal 28 3 9 3" xfId="26319" xr:uid="{00000000-0005-0000-0000-0000E4660000}"/>
    <cellStyle name="Normal 28_Sheet2" xfId="354" xr:uid="{00000000-0005-0000-0000-00006C010000}"/>
    <cellStyle name="Normal 29" xfId="147" xr:uid="{00000000-0005-0000-0000-00009A000000}"/>
    <cellStyle name="Normal 29 2" xfId="148" xr:uid="{00000000-0005-0000-0000-00009B000000}"/>
    <cellStyle name="Normal 29_Sheet2" xfId="353" xr:uid="{00000000-0005-0000-0000-00006B010000}"/>
    <cellStyle name="Normal 3" xfId="149" xr:uid="{00000000-0005-0000-0000-00009C000000}"/>
    <cellStyle name="Normal 3 2" xfId="150" xr:uid="{00000000-0005-0000-0000-00009D000000}"/>
    <cellStyle name="Normal 3 2 2" xfId="837" xr:uid="{00000000-0005-0000-0000-000054030000}"/>
    <cellStyle name="Normal 3 2 2 10" xfId="6203" xr:uid="{00000000-0005-0000-0000-00004C180000}"/>
    <cellStyle name="Normal 3 2 2 10 3" xfId="21303" xr:uid="{00000000-0005-0000-0000-00004C530000}"/>
    <cellStyle name="Normal 3 2 2 12" xfId="16288" xr:uid="{00000000-0005-0000-0000-0000B53F0000}"/>
    <cellStyle name="Normal 3 2 2 2" xfId="1168" xr:uid="{00000000-0005-0000-0000-0000A0040000}"/>
    <cellStyle name="Normal 3 2 2 2 11" xfId="16342" xr:uid="{00000000-0005-0000-0000-0000EB3F0000}"/>
    <cellStyle name="Normal 3 2 2 2 2" xfId="1276" xr:uid="{00000000-0005-0000-0000-00000C050000}"/>
    <cellStyle name="Normal 3 2 2 2 2 10" xfId="16446" xr:uid="{00000000-0005-0000-0000-000053400000}"/>
    <cellStyle name="Normal 3 2 2 2 2 2" xfId="1493" xr:uid="{00000000-0005-0000-0000-0000E5050000}"/>
    <cellStyle name="Normal 3 2 2 2 2 2 2" xfId="1914" xr:uid="{00000000-0005-0000-0000-00008A070000}"/>
    <cellStyle name="Normal 3 2 2 2 2 2 2 2" xfId="2753" xr:uid="{00000000-0005-0000-0000-0000D10A0000}"/>
    <cellStyle name="Normal 3 2 2 2 2 2 2 2 2" xfId="4442" xr:uid="{00000000-0005-0000-0000-00006B110000}"/>
    <cellStyle name="Normal 3 2 2 2 2 2 2 2 2 2" xfId="14515" xr:uid="{00000000-0005-0000-0000-0000C4380000}"/>
    <cellStyle name="Normal 3 2 2 2 2 2 2 2 2 2 3" xfId="29609" xr:uid="{00000000-0005-0000-0000-0000BE730000}"/>
    <cellStyle name="Normal 3 2 2 2 2 2 2 2 2 3" xfId="9495" xr:uid="{00000000-0005-0000-0000-000028250000}"/>
    <cellStyle name="Normal 3 2 2 2 2 2 2 2 2 3 3" xfId="24592" xr:uid="{00000000-0005-0000-0000-000025600000}"/>
    <cellStyle name="Normal 3 2 2 2 2 2 2 2 2 5" xfId="19579" xr:uid="{00000000-0005-0000-0000-0000904C0000}"/>
    <cellStyle name="Normal 3 2 2 2 2 2 2 2 3" xfId="6134" xr:uid="{00000000-0005-0000-0000-000007180000}"/>
    <cellStyle name="Normal 3 2 2 2 2 2 2 2 3 2" xfId="16186" xr:uid="{00000000-0005-0000-0000-00004B3F0000}"/>
    <cellStyle name="Normal 3 2 2 2 2 2 2 2 3 2 3" xfId="31280" xr:uid="{00000000-0005-0000-0000-0000457A0000}"/>
    <cellStyle name="Normal 3 2 2 2 2 2 2 2 3 3" xfId="11166" xr:uid="{00000000-0005-0000-0000-0000AF2B0000}"/>
    <cellStyle name="Normal 3 2 2 2 2 2 2 2 3 3 3" xfId="26263" xr:uid="{00000000-0005-0000-0000-0000AC660000}"/>
    <cellStyle name="Normal 3 2 2 2 2 2 2 2 3 5" xfId="21250" xr:uid="{00000000-0005-0000-0000-000017530000}"/>
    <cellStyle name="Normal 3 2 2 2 2 2 2 2 4" xfId="12844" xr:uid="{00000000-0005-0000-0000-00003D320000}"/>
    <cellStyle name="Normal 3 2 2 2 2 2 2 2 4 3" xfId="27938" xr:uid="{00000000-0005-0000-0000-0000376D0000}"/>
    <cellStyle name="Normal 3 2 2 2 2 2 2 2 5" xfId="7823" xr:uid="{00000000-0005-0000-0000-0000A01E0000}"/>
    <cellStyle name="Normal 3 2 2 2 2 2 2 2 5 3" xfId="22921" xr:uid="{00000000-0005-0000-0000-00009E590000}"/>
    <cellStyle name="Normal 3 2 2 2 2 2 2 2 7" xfId="17908" xr:uid="{00000000-0005-0000-0000-000009460000}"/>
    <cellStyle name="Normal 3 2 2 2 2 2 2 3" xfId="3605" xr:uid="{00000000-0005-0000-0000-0000260E0000}"/>
    <cellStyle name="Normal 3 2 2 2 2 2 2 3 2" xfId="13679" xr:uid="{00000000-0005-0000-0000-000080350000}"/>
    <cellStyle name="Normal 3 2 2 2 2 2 2 3 2 3" xfId="28773" xr:uid="{00000000-0005-0000-0000-00007A700000}"/>
    <cellStyle name="Normal 3 2 2 2 2 2 2 3 3" xfId="8659" xr:uid="{00000000-0005-0000-0000-0000E4210000}"/>
    <cellStyle name="Normal 3 2 2 2 2 2 2 3 3 3" xfId="23756" xr:uid="{00000000-0005-0000-0000-0000E15C0000}"/>
    <cellStyle name="Normal 3 2 2 2 2 2 2 3 5" xfId="18743" xr:uid="{00000000-0005-0000-0000-00004C490000}"/>
    <cellStyle name="Normal 3 2 2 2 2 2 2 4" xfId="5298" xr:uid="{00000000-0005-0000-0000-0000C3140000}"/>
    <cellStyle name="Normal 3 2 2 2 2 2 2 4 2" xfId="15350" xr:uid="{00000000-0005-0000-0000-0000073C0000}"/>
    <cellStyle name="Normal 3 2 2 2 2 2 2 4 2 3" xfId="30444" xr:uid="{00000000-0005-0000-0000-000001770000}"/>
    <cellStyle name="Normal 3 2 2 2 2 2 2 4 3" xfId="10330" xr:uid="{00000000-0005-0000-0000-00006B280000}"/>
    <cellStyle name="Normal 3 2 2 2 2 2 2 4 3 3" xfId="25427" xr:uid="{00000000-0005-0000-0000-000068630000}"/>
    <cellStyle name="Normal 3 2 2 2 2 2 2 4 5" xfId="20414" xr:uid="{00000000-0005-0000-0000-0000D34F0000}"/>
    <cellStyle name="Normal 3 2 2 2 2 2 2 5" xfId="12008" xr:uid="{00000000-0005-0000-0000-0000F92E0000}"/>
    <cellStyle name="Normal 3 2 2 2 2 2 2 5 3" xfId="27102" xr:uid="{00000000-0005-0000-0000-0000F3690000}"/>
    <cellStyle name="Normal 3 2 2 2 2 2 2 6" xfId="6987" xr:uid="{00000000-0005-0000-0000-00005C1B0000}"/>
    <cellStyle name="Normal 3 2 2 2 2 2 2 6 3" xfId="22085" xr:uid="{00000000-0005-0000-0000-00005A560000}"/>
    <cellStyle name="Normal 3 2 2 2 2 2 2 8" xfId="17072" xr:uid="{00000000-0005-0000-0000-0000C5420000}"/>
    <cellStyle name="Normal 3 2 2 2 2 2 3" xfId="2335" xr:uid="{00000000-0005-0000-0000-00002F090000}"/>
    <cellStyle name="Normal 3 2 2 2 2 2 3 2" xfId="4024" xr:uid="{00000000-0005-0000-0000-0000C90F0000}"/>
    <cellStyle name="Normal 3 2 2 2 2 2 3 2 2" xfId="14097" xr:uid="{00000000-0005-0000-0000-000022370000}"/>
    <cellStyle name="Normal 3 2 2 2 2 2 3 2 2 3" xfId="29191" xr:uid="{00000000-0005-0000-0000-00001C720000}"/>
    <cellStyle name="Normal 3 2 2 2 2 2 3 2 3" xfId="9077" xr:uid="{00000000-0005-0000-0000-000086230000}"/>
    <cellStyle name="Normal 3 2 2 2 2 2 3 2 3 3" xfId="24174" xr:uid="{00000000-0005-0000-0000-0000835E0000}"/>
    <cellStyle name="Normal 3 2 2 2 2 2 3 2 5" xfId="19161" xr:uid="{00000000-0005-0000-0000-0000EE4A0000}"/>
    <cellStyle name="Normal 3 2 2 2 2 2 3 3" xfId="5716" xr:uid="{00000000-0005-0000-0000-000065160000}"/>
    <cellStyle name="Normal 3 2 2 2 2 2 3 3 2" xfId="15768" xr:uid="{00000000-0005-0000-0000-0000A93D0000}"/>
    <cellStyle name="Normal 3 2 2 2 2 2 3 3 2 3" xfId="30862" xr:uid="{00000000-0005-0000-0000-0000A3780000}"/>
    <cellStyle name="Normal 3 2 2 2 2 2 3 3 3" xfId="10748" xr:uid="{00000000-0005-0000-0000-00000D2A0000}"/>
    <cellStyle name="Normal 3 2 2 2 2 2 3 3 3 3" xfId="25845" xr:uid="{00000000-0005-0000-0000-00000A650000}"/>
    <cellStyle name="Normal 3 2 2 2 2 2 3 3 5" xfId="20832" xr:uid="{00000000-0005-0000-0000-000075510000}"/>
    <cellStyle name="Normal 3 2 2 2 2 2 3 4" xfId="12426" xr:uid="{00000000-0005-0000-0000-00009B300000}"/>
    <cellStyle name="Normal 3 2 2 2 2 2 3 4 3" xfId="27520" xr:uid="{00000000-0005-0000-0000-0000956B0000}"/>
    <cellStyle name="Normal 3 2 2 2 2 2 3 5" xfId="7405" xr:uid="{00000000-0005-0000-0000-0000FE1C0000}"/>
    <cellStyle name="Normal 3 2 2 2 2 2 3 5 3" xfId="22503" xr:uid="{00000000-0005-0000-0000-0000FC570000}"/>
    <cellStyle name="Normal 3 2 2 2 2 2 3 7" xfId="17490" xr:uid="{00000000-0005-0000-0000-000067440000}"/>
    <cellStyle name="Normal 3 2 2 2 2 2 4" xfId="3187" xr:uid="{00000000-0005-0000-0000-0000840C0000}"/>
    <cellStyle name="Normal 3 2 2 2 2 2 4 2" xfId="13261" xr:uid="{00000000-0005-0000-0000-0000DE330000}"/>
    <cellStyle name="Normal 3 2 2 2 2 2 4 2 3" xfId="28355" xr:uid="{00000000-0005-0000-0000-0000D86E0000}"/>
    <cellStyle name="Normal 3 2 2 2 2 2 4 3" xfId="8241" xr:uid="{00000000-0005-0000-0000-000042200000}"/>
    <cellStyle name="Normal 3 2 2 2 2 2 4 3 3" xfId="23338" xr:uid="{00000000-0005-0000-0000-00003F5B0000}"/>
    <cellStyle name="Normal 3 2 2 2 2 2 4 5" xfId="18325" xr:uid="{00000000-0005-0000-0000-0000AA470000}"/>
    <cellStyle name="Normal 3 2 2 2 2 2 5" xfId="4880" xr:uid="{00000000-0005-0000-0000-000021130000}"/>
    <cellStyle name="Normal 3 2 2 2 2 2 5 2" xfId="14932" xr:uid="{00000000-0005-0000-0000-0000653A0000}"/>
    <cellStyle name="Normal 3 2 2 2 2 2 5 2 3" xfId="30026" xr:uid="{00000000-0005-0000-0000-00005F750000}"/>
    <cellStyle name="Normal 3 2 2 2 2 2 5 3" xfId="9912" xr:uid="{00000000-0005-0000-0000-0000C9260000}"/>
    <cellStyle name="Normal 3 2 2 2 2 2 5 3 3" xfId="25009" xr:uid="{00000000-0005-0000-0000-0000C6610000}"/>
    <cellStyle name="Normal 3 2 2 2 2 2 5 5" xfId="19996" xr:uid="{00000000-0005-0000-0000-0000314E0000}"/>
    <cellStyle name="Normal 3 2 2 2 2 2 6" xfId="11590" xr:uid="{00000000-0005-0000-0000-0000572D0000}"/>
    <cellStyle name="Normal 3 2 2 2 2 2 6 3" xfId="26684" xr:uid="{00000000-0005-0000-0000-000051680000}"/>
    <cellStyle name="Normal 3 2 2 2 2 2 7" xfId="6569" xr:uid="{00000000-0005-0000-0000-0000BA190000}"/>
    <cellStyle name="Normal 3 2 2 2 2 2 7 3" xfId="21667" xr:uid="{00000000-0005-0000-0000-0000B8540000}"/>
    <cellStyle name="Normal 3 2 2 2 2 2 9" xfId="16654" xr:uid="{00000000-0005-0000-0000-000023410000}"/>
    <cellStyle name="Normal 3 2 2 2 2 3" xfId="1706" xr:uid="{00000000-0005-0000-0000-0000BA060000}"/>
    <cellStyle name="Normal 3 2 2 2 2 3 2" xfId="2545" xr:uid="{00000000-0005-0000-0000-0000010A0000}"/>
    <cellStyle name="Normal 3 2 2 2 2 3 2 2" xfId="4234" xr:uid="{00000000-0005-0000-0000-00009B100000}"/>
    <cellStyle name="Normal 3 2 2 2 2 3 2 2 2" xfId="14307" xr:uid="{00000000-0005-0000-0000-0000F4370000}"/>
    <cellStyle name="Normal 3 2 2 2 2 3 2 2 2 3" xfId="29401" xr:uid="{00000000-0005-0000-0000-0000EE720000}"/>
    <cellStyle name="Normal 3 2 2 2 2 3 2 2 3" xfId="9287" xr:uid="{00000000-0005-0000-0000-000058240000}"/>
    <cellStyle name="Normal 3 2 2 2 2 3 2 2 3 3" xfId="24384" xr:uid="{00000000-0005-0000-0000-0000555F0000}"/>
    <cellStyle name="Normal 3 2 2 2 2 3 2 2 5" xfId="19371" xr:uid="{00000000-0005-0000-0000-0000C04B0000}"/>
    <cellStyle name="Normal 3 2 2 2 2 3 2 3" xfId="5926" xr:uid="{00000000-0005-0000-0000-000037170000}"/>
    <cellStyle name="Normal 3 2 2 2 2 3 2 3 2" xfId="15978" xr:uid="{00000000-0005-0000-0000-00007B3E0000}"/>
    <cellStyle name="Normal 3 2 2 2 2 3 2 3 2 3" xfId="31072" xr:uid="{00000000-0005-0000-0000-000075790000}"/>
    <cellStyle name="Normal 3 2 2 2 2 3 2 3 3" xfId="10958" xr:uid="{00000000-0005-0000-0000-0000DF2A0000}"/>
    <cellStyle name="Normal 3 2 2 2 2 3 2 3 3 3" xfId="26055" xr:uid="{00000000-0005-0000-0000-0000DC650000}"/>
    <cellStyle name="Normal 3 2 2 2 2 3 2 3 5" xfId="21042" xr:uid="{00000000-0005-0000-0000-000047520000}"/>
    <cellStyle name="Normal 3 2 2 2 2 3 2 4" xfId="12636" xr:uid="{00000000-0005-0000-0000-00006D310000}"/>
    <cellStyle name="Normal 3 2 2 2 2 3 2 4 3" xfId="27730" xr:uid="{00000000-0005-0000-0000-0000676C0000}"/>
    <cellStyle name="Normal 3 2 2 2 2 3 2 5" xfId="7615" xr:uid="{00000000-0005-0000-0000-0000D01D0000}"/>
    <cellStyle name="Normal 3 2 2 2 2 3 2 5 3" xfId="22713" xr:uid="{00000000-0005-0000-0000-0000CE580000}"/>
    <cellStyle name="Normal 3 2 2 2 2 3 2 7" xfId="17700" xr:uid="{00000000-0005-0000-0000-000039450000}"/>
    <cellStyle name="Normal 3 2 2 2 2 3 3" xfId="3397" xr:uid="{00000000-0005-0000-0000-0000560D0000}"/>
    <cellStyle name="Normal 3 2 2 2 2 3 3 2" xfId="13471" xr:uid="{00000000-0005-0000-0000-0000B0340000}"/>
    <cellStyle name="Normal 3 2 2 2 2 3 3 2 3" xfId="28565" xr:uid="{00000000-0005-0000-0000-0000AA6F0000}"/>
    <cellStyle name="Normal 3 2 2 2 2 3 3 3" xfId="8451" xr:uid="{00000000-0005-0000-0000-000014210000}"/>
    <cellStyle name="Normal 3 2 2 2 2 3 3 3 3" xfId="23548" xr:uid="{00000000-0005-0000-0000-0000115C0000}"/>
    <cellStyle name="Normal 3 2 2 2 2 3 3 5" xfId="18535" xr:uid="{00000000-0005-0000-0000-00007C480000}"/>
    <cellStyle name="Normal 3 2 2 2 2 3 4" xfId="5090" xr:uid="{00000000-0005-0000-0000-0000F3130000}"/>
    <cellStyle name="Normal 3 2 2 2 2 3 4 2" xfId="15142" xr:uid="{00000000-0005-0000-0000-0000373B0000}"/>
    <cellStyle name="Normal 3 2 2 2 2 3 4 2 3" xfId="30236" xr:uid="{00000000-0005-0000-0000-000031760000}"/>
    <cellStyle name="Normal 3 2 2 2 2 3 4 3" xfId="10122" xr:uid="{00000000-0005-0000-0000-00009B270000}"/>
    <cellStyle name="Normal 3 2 2 2 2 3 4 3 3" xfId="25219" xr:uid="{00000000-0005-0000-0000-000098620000}"/>
    <cellStyle name="Normal 3 2 2 2 2 3 4 5" xfId="20206" xr:uid="{00000000-0005-0000-0000-0000034F0000}"/>
    <cellStyle name="Normal 3 2 2 2 2 3 5" xfId="11800" xr:uid="{00000000-0005-0000-0000-0000292E0000}"/>
    <cellStyle name="Normal 3 2 2 2 2 3 5 3" xfId="26894" xr:uid="{00000000-0005-0000-0000-000023690000}"/>
    <cellStyle name="Normal 3 2 2 2 2 3 6" xfId="6779" xr:uid="{00000000-0005-0000-0000-00008C1A0000}"/>
    <cellStyle name="Normal 3 2 2 2 2 3 6 3" xfId="21877" xr:uid="{00000000-0005-0000-0000-00008A550000}"/>
    <cellStyle name="Normal 3 2 2 2 2 3 8" xfId="16864" xr:uid="{00000000-0005-0000-0000-0000F5410000}"/>
    <cellStyle name="Normal 3 2 2 2 2 4" xfId="2127" xr:uid="{00000000-0005-0000-0000-00005F080000}"/>
    <cellStyle name="Normal 3 2 2 2 2 4 2" xfId="3816" xr:uid="{00000000-0005-0000-0000-0000F90E0000}"/>
    <cellStyle name="Normal 3 2 2 2 2 4 2 2" xfId="13889" xr:uid="{00000000-0005-0000-0000-000052360000}"/>
    <cellStyle name="Normal 3 2 2 2 2 4 2 2 3" xfId="28983" xr:uid="{00000000-0005-0000-0000-00004C710000}"/>
    <cellStyle name="Normal 3 2 2 2 2 4 2 3" xfId="8869" xr:uid="{00000000-0005-0000-0000-0000B6220000}"/>
    <cellStyle name="Normal 3 2 2 2 2 4 2 3 3" xfId="23966" xr:uid="{00000000-0005-0000-0000-0000B35D0000}"/>
    <cellStyle name="Normal 3 2 2 2 2 4 2 5" xfId="18953" xr:uid="{00000000-0005-0000-0000-00001E4A0000}"/>
    <cellStyle name="Normal 3 2 2 2 2 4 3" xfId="5508" xr:uid="{00000000-0005-0000-0000-000095150000}"/>
    <cellStyle name="Normal 3 2 2 2 2 4 3 2" xfId="15560" xr:uid="{00000000-0005-0000-0000-0000D93C0000}"/>
    <cellStyle name="Normal 3 2 2 2 2 4 3 2 3" xfId="30654" xr:uid="{00000000-0005-0000-0000-0000D3770000}"/>
    <cellStyle name="Normal 3 2 2 2 2 4 3 3" xfId="10540" xr:uid="{00000000-0005-0000-0000-00003D290000}"/>
    <cellStyle name="Normal 3 2 2 2 2 4 3 3 3" xfId="25637" xr:uid="{00000000-0005-0000-0000-00003A640000}"/>
    <cellStyle name="Normal 3 2 2 2 2 4 3 5" xfId="20624" xr:uid="{00000000-0005-0000-0000-0000A5500000}"/>
    <cellStyle name="Normal 3 2 2 2 2 4 4" xfId="12218" xr:uid="{00000000-0005-0000-0000-0000CB2F0000}"/>
    <cellStyle name="Normal 3 2 2 2 2 4 4 3" xfId="27312" xr:uid="{00000000-0005-0000-0000-0000C56A0000}"/>
    <cellStyle name="Normal 3 2 2 2 2 4 5" xfId="7197" xr:uid="{00000000-0005-0000-0000-00002E1C0000}"/>
    <cellStyle name="Normal 3 2 2 2 2 4 5 3" xfId="22295" xr:uid="{00000000-0005-0000-0000-00002C570000}"/>
    <cellStyle name="Normal 3 2 2 2 2 4 7" xfId="17282" xr:uid="{00000000-0005-0000-0000-000097430000}"/>
    <cellStyle name="Normal 3 2 2 2 2 5" xfId="2979" xr:uid="{00000000-0005-0000-0000-0000B40B0000}"/>
    <cellStyle name="Normal 3 2 2 2 2 5 2" xfId="13053" xr:uid="{00000000-0005-0000-0000-00000E330000}"/>
    <cellStyle name="Normal 3 2 2 2 2 5 2 3" xfId="28147" xr:uid="{00000000-0005-0000-0000-0000086E0000}"/>
    <cellStyle name="Normal 3 2 2 2 2 5 3" xfId="8033" xr:uid="{00000000-0005-0000-0000-0000721F0000}"/>
    <cellStyle name="Normal 3 2 2 2 2 5 3 3" xfId="23130" xr:uid="{00000000-0005-0000-0000-00006F5A0000}"/>
    <cellStyle name="Normal 3 2 2 2 2 5 5" xfId="18117" xr:uid="{00000000-0005-0000-0000-0000DA460000}"/>
    <cellStyle name="Normal 3 2 2 2 2 6" xfId="4672" xr:uid="{00000000-0005-0000-0000-000051120000}"/>
    <cellStyle name="Normal 3 2 2 2 2 6 2" xfId="14724" xr:uid="{00000000-0005-0000-0000-000095390000}"/>
    <cellStyle name="Normal 3 2 2 2 2 6 2 3" xfId="29818" xr:uid="{00000000-0005-0000-0000-00008F740000}"/>
    <cellStyle name="Normal 3 2 2 2 2 6 3" xfId="9704" xr:uid="{00000000-0005-0000-0000-0000F9250000}"/>
    <cellStyle name="Normal 3 2 2 2 2 6 3 3" xfId="24801" xr:uid="{00000000-0005-0000-0000-0000F6600000}"/>
    <cellStyle name="Normal 3 2 2 2 2 6 5" xfId="19788" xr:uid="{00000000-0005-0000-0000-0000614D0000}"/>
    <cellStyle name="Normal 3 2 2 2 2 7" xfId="11382" xr:uid="{00000000-0005-0000-0000-0000872C0000}"/>
    <cellStyle name="Normal 3 2 2 2 2 7 3" xfId="26476" xr:uid="{00000000-0005-0000-0000-000081670000}"/>
    <cellStyle name="Normal 3 2 2 2 2 8" xfId="6361" xr:uid="{00000000-0005-0000-0000-0000EA180000}"/>
    <cellStyle name="Normal 3 2 2 2 2 8 3" xfId="21459" xr:uid="{00000000-0005-0000-0000-0000E8530000}"/>
    <cellStyle name="Normal 3 2 2 2 3" xfId="1389" xr:uid="{00000000-0005-0000-0000-00007D050000}"/>
    <cellStyle name="Normal 3 2 2 2 3 2" xfId="1810" xr:uid="{00000000-0005-0000-0000-000022070000}"/>
    <cellStyle name="Normal 3 2 2 2 3 2 2" xfId="2649" xr:uid="{00000000-0005-0000-0000-0000690A0000}"/>
    <cellStyle name="Normal 3 2 2 2 3 2 2 2" xfId="4338" xr:uid="{00000000-0005-0000-0000-000003110000}"/>
    <cellStyle name="Normal 3 2 2 2 3 2 2 2 2" xfId="14411" xr:uid="{00000000-0005-0000-0000-00005C380000}"/>
    <cellStyle name="Normal 3 2 2 2 3 2 2 2 2 3" xfId="29505" xr:uid="{00000000-0005-0000-0000-000056730000}"/>
    <cellStyle name="Normal 3 2 2 2 3 2 2 2 3" xfId="9391" xr:uid="{00000000-0005-0000-0000-0000C0240000}"/>
    <cellStyle name="Normal 3 2 2 2 3 2 2 2 3 3" xfId="24488" xr:uid="{00000000-0005-0000-0000-0000BD5F0000}"/>
    <cellStyle name="Normal 3 2 2 2 3 2 2 2 5" xfId="19475" xr:uid="{00000000-0005-0000-0000-0000284C0000}"/>
    <cellStyle name="Normal 3 2 2 2 3 2 2 3" xfId="6030" xr:uid="{00000000-0005-0000-0000-00009F170000}"/>
    <cellStyle name="Normal 3 2 2 2 3 2 2 3 2" xfId="16082" xr:uid="{00000000-0005-0000-0000-0000E33E0000}"/>
    <cellStyle name="Normal 3 2 2 2 3 2 2 3 2 3" xfId="31176" xr:uid="{00000000-0005-0000-0000-0000DD790000}"/>
    <cellStyle name="Normal 3 2 2 2 3 2 2 3 3" xfId="11062" xr:uid="{00000000-0005-0000-0000-0000472B0000}"/>
    <cellStyle name="Normal 3 2 2 2 3 2 2 3 3 3" xfId="26159" xr:uid="{00000000-0005-0000-0000-000044660000}"/>
    <cellStyle name="Normal 3 2 2 2 3 2 2 3 5" xfId="21146" xr:uid="{00000000-0005-0000-0000-0000AF520000}"/>
    <cellStyle name="Normal 3 2 2 2 3 2 2 4" xfId="12740" xr:uid="{00000000-0005-0000-0000-0000D5310000}"/>
    <cellStyle name="Normal 3 2 2 2 3 2 2 4 3" xfId="27834" xr:uid="{00000000-0005-0000-0000-0000CF6C0000}"/>
    <cellStyle name="Normal 3 2 2 2 3 2 2 5" xfId="7719" xr:uid="{00000000-0005-0000-0000-0000381E0000}"/>
    <cellStyle name="Normal 3 2 2 2 3 2 2 5 3" xfId="22817" xr:uid="{00000000-0005-0000-0000-000036590000}"/>
    <cellStyle name="Normal 3 2 2 2 3 2 2 7" xfId="17804" xr:uid="{00000000-0005-0000-0000-0000A1450000}"/>
    <cellStyle name="Normal 3 2 2 2 3 2 3" xfId="3501" xr:uid="{00000000-0005-0000-0000-0000BE0D0000}"/>
    <cellStyle name="Normal 3 2 2 2 3 2 3 2" xfId="13575" xr:uid="{00000000-0005-0000-0000-000018350000}"/>
    <cellStyle name="Normal 3 2 2 2 3 2 3 2 3" xfId="28669" xr:uid="{00000000-0005-0000-0000-000012700000}"/>
    <cellStyle name="Normal 3 2 2 2 3 2 3 3" xfId="8555" xr:uid="{00000000-0005-0000-0000-00007C210000}"/>
    <cellStyle name="Normal 3 2 2 2 3 2 3 3 3" xfId="23652" xr:uid="{00000000-0005-0000-0000-0000795C0000}"/>
    <cellStyle name="Normal 3 2 2 2 3 2 3 5" xfId="18639" xr:uid="{00000000-0005-0000-0000-0000E4480000}"/>
    <cellStyle name="Normal 3 2 2 2 3 2 4" xfId="5194" xr:uid="{00000000-0005-0000-0000-00005B140000}"/>
    <cellStyle name="Normal 3 2 2 2 3 2 4 2" xfId="15246" xr:uid="{00000000-0005-0000-0000-00009F3B0000}"/>
    <cellStyle name="Normal 3 2 2 2 3 2 4 2 3" xfId="30340" xr:uid="{00000000-0005-0000-0000-000099760000}"/>
    <cellStyle name="Normal 3 2 2 2 3 2 4 3" xfId="10226" xr:uid="{00000000-0005-0000-0000-000003280000}"/>
    <cellStyle name="Normal 3 2 2 2 3 2 4 3 3" xfId="25323" xr:uid="{00000000-0005-0000-0000-000000630000}"/>
    <cellStyle name="Normal 3 2 2 2 3 2 4 5" xfId="20310" xr:uid="{00000000-0005-0000-0000-00006B4F0000}"/>
    <cellStyle name="Normal 3 2 2 2 3 2 5" xfId="11904" xr:uid="{00000000-0005-0000-0000-0000912E0000}"/>
    <cellStyle name="Normal 3 2 2 2 3 2 5 3" xfId="26998" xr:uid="{00000000-0005-0000-0000-00008B690000}"/>
    <cellStyle name="Normal 3 2 2 2 3 2 6" xfId="6883" xr:uid="{00000000-0005-0000-0000-0000F41A0000}"/>
    <cellStyle name="Normal 3 2 2 2 3 2 6 3" xfId="21981" xr:uid="{00000000-0005-0000-0000-0000F2550000}"/>
    <cellStyle name="Normal 3 2 2 2 3 2 8" xfId="16968" xr:uid="{00000000-0005-0000-0000-00005D420000}"/>
    <cellStyle name="Normal 3 2 2 2 3 3" xfId="2231" xr:uid="{00000000-0005-0000-0000-0000C7080000}"/>
    <cellStyle name="Normal 3 2 2 2 3 3 2" xfId="3920" xr:uid="{00000000-0005-0000-0000-0000610F0000}"/>
    <cellStyle name="Normal 3 2 2 2 3 3 2 2" xfId="13993" xr:uid="{00000000-0005-0000-0000-0000BA360000}"/>
    <cellStyle name="Normal 3 2 2 2 3 3 2 2 3" xfId="29087" xr:uid="{00000000-0005-0000-0000-0000B4710000}"/>
    <cellStyle name="Normal 3 2 2 2 3 3 2 3" xfId="8973" xr:uid="{00000000-0005-0000-0000-00001E230000}"/>
    <cellStyle name="Normal 3 2 2 2 3 3 2 3 3" xfId="24070" xr:uid="{00000000-0005-0000-0000-00001B5E0000}"/>
    <cellStyle name="Normal 3 2 2 2 3 3 2 5" xfId="19057" xr:uid="{00000000-0005-0000-0000-0000864A0000}"/>
    <cellStyle name="Normal 3 2 2 2 3 3 3" xfId="5612" xr:uid="{00000000-0005-0000-0000-0000FD150000}"/>
    <cellStyle name="Normal 3 2 2 2 3 3 3 2" xfId="15664" xr:uid="{00000000-0005-0000-0000-0000413D0000}"/>
    <cellStyle name="Normal 3 2 2 2 3 3 3 2 3" xfId="30758" xr:uid="{00000000-0005-0000-0000-00003B780000}"/>
    <cellStyle name="Normal 3 2 2 2 3 3 3 3" xfId="10644" xr:uid="{00000000-0005-0000-0000-0000A5290000}"/>
    <cellStyle name="Normal 3 2 2 2 3 3 3 3 3" xfId="25741" xr:uid="{00000000-0005-0000-0000-0000A2640000}"/>
    <cellStyle name="Normal 3 2 2 2 3 3 3 5" xfId="20728" xr:uid="{00000000-0005-0000-0000-00000D510000}"/>
    <cellStyle name="Normal 3 2 2 2 3 3 4" xfId="12322" xr:uid="{00000000-0005-0000-0000-000033300000}"/>
    <cellStyle name="Normal 3 2 2 2 3 3 4 3" xfId="27416" xr:uid="{00000000-0005-0000-0000-00002D6B0000}"/>
    <cellStyle name="Normal 3 2 2 2 3 3 5" xfId="7301" xr:uid="{00000000-0005-0000-0000-0000961C0000}"/>
    <cellStyle name="Normal 3 2 2 2 3 3 5 3" xfId="22399" xr:uid="{00000000-0005-0000-0000-000094570000}"/>
    <cellStyle name="Normal 3 2 2 2 3 3 7" xfId="17386" xr:uid="{00000000-0005-0000-0000-0000FF430000}"/>
    <cellStyle name="Normal 3 2 2 2 3 4" xfId="3083" xr:uid="{00000000-0005-0000-0000-00001C0C0000}"/>
    <cellStyle name="Normal 3 2 2 2 3 4 2" xfId="13157" xr:uid="{00000000-0005-0000-0000-000076330000}"/>
    <cellStyle name="Normal 3 2 2 2 3 4 2 3" xfId="28251" xr:uid="{00000000-0005-0000-0000-0000706E0000}"/>
    <cellStyle name="Normal 3 2 2 2 3 4 3" xfId="8137" xr:uid="{00000000-0005-0000-0000-0000DA1F0000}"/>
    <cellStyle name="Normal 3 2 2 2 3 4 3 3" xfId="23234" xr:uid="{00000000-0005-0000-0000-0000D75A0000}"/>
    <cellStyle name="Normal 3 2 2 2 3 4 5" xfId="18221" xr:uid="{00000000-0005-0000-0000-000042470000}"/>
    <cellStyle name="Normal 3 2 2 2 3 5" xfId="4776" xr:uid="{00000000-0005-0000-0000-0000B9120000}"/>
    <cellStyle name="Normal 3 2 2 2 3 5 2" xfId="14828" xr:uid="{00000000-0005-0000-0000-0000FD390000}"/>
    <cellStyle name="Normal 3 2 2 2 3 5 2 3" xfId="29922" xr:uid="{00000000-0005-0000-0000-0000F7740000}"/>
    <cellStyle name="Normal 3 2 2 2 3 5 3" xfId="9808" xr:uid="{00000000-0005-0000-0000-000061260000}"/>
    <cellStyle name="Normal 3 2 2 2 3 5 3 3" xfId="24905" xr:uid="{00000000-0005-0000-0000-00005E610000}"/>
    <cellStyle name="Normal 3 2 2 2 3 5 5" xfId="19892" xr:uid="{00000000-0005-0000-0000-0000C94D0000}"/>
    <cellStyle name="Normal 3 2 2 2 3 6" xfId="11486" xr:uid="{00000000-0005-0000-0000-0000EF2C0000}"/>
    <cellStyle name="Normal 3 2 2 2 3 6 3" xfId="26580" xr:uid="{00000000-0005-0000-0000-0000E9670000}"/>
    <cellStyle name="Normal 3 2 2 2 3 7" xfId="6465" xr:uid="{00000000-0005-0000-0000-000052190000}"/>
    <cellStyle name="Normal 3 2 2 2 3 7 3" xfId="21563" xr:uid="{00000000-0005-0000-0000-000050540000}"/>
    <cellStyle name="Normal 3 2 2 2 3 9" xfId="16550" xr:uid="{00000000-0005-0000-0000-0000BB400000}"/>
    <cellStyle name="Normal 3 2 2 2 4" xfId="1602" xr:uid="{00000000-0005-0000-0000-000052060000}"/>
    <cellStyle name="Normal 3 2 2 2 4 2" xfId="2441" xr:uid="{00000000-0005-0000-0000-000099090000}"/>
    <cellStyle name="Normal 3 2 2 2 4 2 2" xfId="4130" xr:uid="{00000000-0005-0000-0000-000033100000}"/>
    <cellStyle name="Normal 3 2 2 2 4 2 2 2" xfId="14203" xr:uid="{00000000-0005-0000-0000-00008C370000}"/>
    <cellStyle name="Normal 3 2 2 2 4 2 2 2 3" xfId="29297" xr:uid="{00000000-0005-0000-0000-000086720000}"/>
    <cellStyle name="Normal 3 2 2 2 4 2 2 3" xfId="9183" xr:uid="{00000000-0005-0000-0000-0000F0230000}"/>
    <cellStyle name="Normal 3 2 2 2 4 2 2 3 3" xfId="24280" xr:uid="{00000000-0005-0000-0000-0000ED5E0000}"/>
    <cellStyle name="Normal 3 2 2 2 4 2 2 5" xfId="19267" xr:uid="{00000000-0005-0000-0000-0000584B0000}"/>
    <cellStyle name="Normal 3 2 2 2 4 2 3" xfId="5822" xr:uid="{00000000-0005-0000-0000-0000CF160000}"/>
    <cellStyle name="Normal 3 2 2 2 4 2 3 2" xfId="15874" xr:uid="{00000000-0005-0000-0000-0000133E0000}"/>
    <cellStyle name="Normal 3 2 2 2 4 2 3 2 3" xfId="30968" xr:uid="{00000000-0005-0000-0000-00000D790000}"/>
    <cellStyle name="Normal 3 2 2 2 4 2 3 3" xfId="10854" xr:uid="{00000000-0005-0000-0000-0000772A0000}"/>
    <cellStyle name="Normal 3 2 2 2 4 2 3 3 3" xfId="25951" xr:uid="{00000000-0005-0000-0000-000074650000}"/>
    <cellStyle name="Normal 3 2 2 2 4 2 3 5" xfId="20938" xr:uid="{00000000-0005-0000-0000-0000DF510000}"/>
    <cellStyle name="Normal 3 2 2 2 4 2 4" xfId="12532" xr:uid="{00000000-0005-0000-0000-000005310000}"/>
    <cellStyle name="Normal 3 2 2 2 4 2 4 3" xfId="27626" xr:uid="{00000000-0005-0000-0000-0000FF6B0000}"/>
    <cellStyle name="Normal 3 2 2 2 4 2 5" xfId="7511" xr:uid="{00000000-0005-0000-0000-0000681D0000}"/>
    <cellStyle name="Normal 3 2 2 2 4 2 5 3" xfId="22609" xr:uid="{00000000-0005-0000-0000-000066580000}"/>
    <cellStyle name="Normal 3 2 2 2 4 2 7" xfId="17596" xr:uid="{00000000-0005-0000-0000-0000D1440000}"/>
    <cellStyle name="Normal 3 2 2 2 4 3" xfId="3293" xr:uid="{00000000-0005-0000-0000-0000EE0C0000}"/>
    <cellStyle name="Normal 3 2 2 2 4 3 2" xfId="13367" xr:uid="{00000000-0005-0000-0000-000048340000}"/>
    <cellStyle name="Normal 3 2 2 2 4 3 2 3" xfId="28461" xr:uid="{00000000-0005-0000-0000-0000426F0000}"/>
    <cellStyle name="Normal 3 2 2 2 4 3 3" xfId="8347" xr:uid="{00000000-0005-0000-0000-0000AC200000}"/>
    <cellStyle name="Normal 3 2 2 2 4 3 3 3" xfId="23444" xr:uid="{00000000-0005-0000-0000-0000A95B0000}"/>
    <cellStyle name="Normal 3 2 2 2 4 3 5" xfId="18431" xr:uid="{00000000-0005-0000-0000-000014480000}"/>
    <cellStyle name="Normal 3 2 2 2 4 4" xfId="4986" xr:uid="{00000000-0005-0000-0000-00008B130000}"/>
    <cellStyle name="Normal 3 2 2 2 4 4 2" xfId="15038" xr:uid="{00000000-0005-0000-0000-0000CF3A0000}"/>
    <cellStyle name="Normal 3 2 2 2 4 4 2 3" xfId="30132" xr:uid="{00000000-0005-0000-0000-0000C9750000}"/>
    <cellStyle name="Normal 3 2 2 2 4 4 3" xfId="10018" xr:uid="{00000000-0005-0000-0000-000033270000}"/>
    <cellStyle name="Normal 3 2 2 2 4 4 3 3" xfId="25115" xr:uid="{00000000-0005-0000-0000-000030620000}"/>
    <cellStyle name="Normal 3 2 2 2 4 4 5" xfId="20102" xr:uid="{00000000-0005-0000-0000-00009B4E0000}"/>
    <cellStyle name="Normal 3 2 2 2 4 5" xfId="11696" xr:uid="{00000000-0005-0000-0000-0000C12D0000}"/>
    <cellStyle name="Normal 3 2 2 2 4 5 3" xfId="26790" xr:uid="{00000000-0005-0000-0000-0000BB680000}"/>
    <cellStyle name="Normal 3 2 2 2 4 6" xfId="6675" xr:uid="{00000000-0005-0000-0000-0000241A0000}"/>
    <cellStyle name="Normal 3 2 2 2 4 6 3" xfId="21773" xr:uid="{00000000-0005-0000-0000-000022550000}"/>
    <cellStyle name="Normal 3 2 2 2 4 8" xfId="16760" xr:uid="{00000000-0005-0000-0000-00008D410000}"/>
    <cellStyle name="Normal 3 2 2 2 5" xfId="2023" xr:uid="{00000000-0005-0000-0000-0000F7070000}"/>
    <cellStyle name="Normal 3 2 2 2 5 2" xfId="3712" xr:uid="{00000000-0005-0000-0000-0000910E0000}"/>
    <cellStyle name="Normal 3 2 2 2 5 2 2" xfId="13785" xr:uid="{00000000-0005-0000-0000-0000EA350000}"/>
    <cellStyle name="Normal 3 2 2 2 5 2 2 3" xfId="28879" xr:uid="{00000000-0005-0000-0000-0000E4700000}"/>
    <cellStyle name="Normal 3 2 2 2 5 2 3" xfId="8765" xr:uid="{00000000-0005-0000-0000-00004E220000}"/>
    <cellStyle name="Normal 3 2 2 2 5 2 3 3" xfId="23862" xr:uid="{00000000-0005-0000-0000-00004B5D0000}"/>
    <cellStyle name="Normal 3 2 2 2 5 2 5" xfId="18849" xr:uid="{00000000-0005-0000-0000-0000B6490000}"/>
    <cellStyle name="Normal 3 2 2 2 5 3" xfId="5404" xr:uid="{00000000-0005-0000-0000-00002D150000}"/>
    <cellStyle name="Normal 3 2 2 2 5 3 2" xfId="15456" xr:uid="{00000000-0005-0000-0000-0000713C0000}"/>
    <cellStyle name="Normal 3 2 2 2 5 3 2 3" xfId="30550" xr:uid="{00000000-0005-0000-0000-00006B770000}"/>
    <cellStyle name="Normal 3 2 2 2 5 3 3" xfId="10436" xr:uid="{00000000-0005-0000-0000-0000D5280000}"/>
    <cellStyle name="Normal 3 2 2 2 5 3 3 3" xfId="25533" xr:uid="{00000000-0005-0000-0000-0000D2630000}"/>
    <cellStyle name="Normal 3 2 2 2 5 3 5" xfId="20520" xr:uid="{00000000-0005-0000-0000-00003D500000}"/>
    <cellStyle name="Normal 3 2 2 2 5 4" xfId="12114" xr:uid="{00000000-0005-0000-0000-0000632F0000}"/>
    <cellStyle name="Normal 3 2 2 2 5 4 3" xfId="27208" xr:uid="{00000000-0005-0000-0000-00005D6A0000}"/>
    <cellStyle name="Normal 3 2 2 2 5 5" xfId="7093" xr:uid="{00000000-0005-0000-0000-0000C61B0000}"/>
    <cellStyle name="Normal 3 2 2 2 5 5 3" xfId="22191" xr:uid="{00000000-0005-0000-0000-0000C4560000}"/>
    <cellStyle name="Normal 3 2 2 2 5 7" xfId="17178" xr:uid="{00000000-0005-0000-0000-00002F430000}"/>
    <cellStyle name="Normal 3 2 2 2 6" xfId="2875" xr:uid="{00000000-0005-0000-0000-00004C0B0000}"/>
    <cellStyle name="Normal 3 2 2 2 6 2" xfId="12949" xr:uid="{00000000-0005-0000-0000-0000A6320000}"/>
    <cellStyle name="Normal 3 2 2 2 6 2 3" xfId="28043" xr:uid="{00000000-0005-0000-0000-0000A06D0000}"/>
    <cellStyle name="Normal 3 2 2 2 6 3" xfId="7929" xr:uid="{00000000-0005-0000-0000-00000A1F0000}"/>
    <cellStyle name="Normal 3 2 2 2 6 3 3" xfId="23026" xr:uid="{00000000-0005-0000-0000-0000075A0000}"/>
    <cellStyle name="Normal 3 2 2 2 6 5" xfId="18013" xr:uid="{00000000-0005-0000-0000-000072460000}"/>
    <cellStyle name="Normal 3 2 2 2 7" xfId="4568" xr:uid="{00000000-0005-0000-0000-0000E9110000}"/>
    <cellStyle name="Normal 3 2 2 2 7 2" xfId="14620" xr:uid="{00000000-0005-0000-0000-00002D390000}"/>
    <cellStyle name="Normal 3 2 2 2 7 2 3" xfId="29714" xr:uid="{00000000-0005-0000-0000-000027740000}"/>
    <cellStyle name="Normal 3 2 2 2 7 3" xfId="9600" xr:uid="{00000000-0005-0000-0000-000091250000}"/>
    <cellStyle name="Normal 3 2 2 2 7 3 3" xfId="24697" xr:uid="{00000000-0005-0000-0000-00008E600000}"/>
    <cellStyle name="Normal 3 2 2 2 7 5" xfId="19684" xr:uid="{00000000-0005-0000-0000-0000F94C0000}"/>
    <cellStyle name="Normal 3 2 2 2 8" xfId="11278" xr:uid="{00000000-0005-0000-0000-00001F2C0000}"/>
    <cellStyle name="Normal 3 2 2 2 8 3" xfId="26372" xr:uid="{00000000-0005-0000-0000-000019670000}"/>
    <cellStyle name="Normal 3 2 2 2 9" xfId="6257" xr:uid="{00000000-0005-0000-0000-000082180000}"/>
    <cellStyle name="Normal 3 2 2 2 9 3" xfId="21355" xr:uid="{00000000-0005-0000-0000-000080530000}"/>
    <cellStyle name="Normal 3 2 2 3" xfId="1222" xr:uid="{00000000-0005-0000-0000-0000D6040000}"/>
    <cellStyle name="Normal 3 2 2 3 10" xfId="16394" xr:uid="{00000000-0005-0000-0000-00001F400000}"/>
    <cellStyle name="Normal 3 2 2 3 2" xfId="1441" xr:uid="{00000000-0005-0000-0000-0000B1050000}"/>
    <cellStyle name="Normal 3 2 2 3 2 2" xfId="1862" xr:uid="{00000000-0005-0000-0000-000056070000}"/>
    <cellStyle name="Normal 3 2 2 3 2 2 2" xfId="2701" xr:uid="{00000000-0005-0000-0000-00009D0A0000}"/>
    <cellStyle name="Normal 3 2 2 3 2 2 2 2" xfId="4390" xr:uid="{00000000-0005-0000-0000-000037110000}"/>
    <cellStyle name="Normal 3 2 2 3 2 2 2 2 2" xfId="14463" xr:uid="{00000000-0005-0000-0000-000090380000}"/>
    <cellStyle name="Normal 3 2 2 3 2 2 2 2 2 3" xfId="29557" xr:uid="{00000000-0005-0000-0000-00008A730000}"/>
    <cellStyle name="Normal 3 2 2 3 2 2 2 2 3" xfId="9443" xr:uid="{00000000-0005-0000-0000-0000F4240000}"/>
    <cellStyle name="Normal 3 2 2 3 2 2 2 2 3 3" xfId="24540" xr:uid="{00000000-0005-0000-0000-0000F15F0000}"/>
    <cellStyle name="Normal 3 2 2 3 2 2 2 2 5" xfId="19527" xr:uid="{00000000-0005-0000-0000-00005C4C0000}"/>
    <cellStyle name="Normal 3 2 2 3 2 2 2 3" xfId="6082" xr:uid="{00000000-0005-0000-0000-0000D3170000}"/>
    <cellStyle name="Normal 3 2 2 3 2 2 2 3 2" xfId="16134" xr:uid="{00000000-0005-0000-0000-0000173F0000}"/>
    <cellStyle name="Normal 3 2 2 3 2 2 2 3 2 3" xfId="31228" xr:uid="{00000000-0005-0000-0000-0000117A0000}"/>
    <cellStyle name="Normal 3 2 2 3 2 2 2 3 3" xfId="11114" xr:uid="{00000000-0005-0000-0000-00007B2B0000}"/>
    <cellStyle name="Normal 3 2 2 3 2 2 2 3 3 3" xfId="26211" xr:uid="{00000000-0005-0000-0000-000078660000}"/>
    <cellStyle name="Normal 3 2 2 3 2 2 2 3 5" xfId="21198" xr:uid="{00000000-0005-0000-0000-0000E3520000}"/>
    <cellStyle name="Normal 3 2 2 3 2 2 2 4" xfId="12792" xr:uid="{00000000-0005-0000-0000-000009320000}"/>
    <cellStyle name="Normal 3 2 2 3 2 2 2 4 3" xfId="27886" xr:uid="{00000000-0005-0000-0000-0000036D0000}"/>
    <cellStyle name="Normal 3 2 2 3 2 2 2 5" xfId="7771" xr:uid="{00000000-0005-0000-0000-00006C1E0000}"/>
    <cellStyle name="Normal 3 2 2 3 2 2 2 5 3" xfId="22869" xr:uid="{00000000-0005-0000-0000-00006A590000}"/>
    <cellStyle name="Normal 3 2 2 3 2 2 2 7" xfId="17856" xr:uid="{00000000-0005-0000-0000-0000D5450000}"/>
    <cellStyle name="Normal 3 2 2 3 2 2 3" xfId="3553" xr:uid="{00000000-0005-0000-0000-0000F20D0000}"/>
    <cellStyle name="Normal 3 2 2 3 2 2 3 2" xfId="13627" xr:uid="{00000000-0005-0000-0000-00004C350000}"/>
    <cellStyle name="Normal 3 2 2 3 2 2 3 2 3" xfId="28721" xr:uid="{00000000-0005-0000-0000-000046700000}"/>
    <cellStyle name="Normal 3 2 2 3 2 2 3 3" xfId="8607" xr:uid="{00000000-0005-0000-0000-0000B0210000}"/>
    <cellStyle name="Normal 3 2 2 3 2 2 3 3 3" xfId="23704" xr:uid="{00000000-0005-0000-0000-0000AD5C0000}"/>
    <cellStyle name="Normal 3 2 2 3 2 2 3 5" xfId="18691" xr:uid="{00000000-0005-0000-0000-000018490000}"/>
    <cellStyle name="Normal 3 2 2 3 2 2 4" xfId="5246" xr:uid="{00000000-0005-0000-0000-00008F140000}"/>
    <cellStyle name="Normal 3 2 2 3 2 2 4 2" xfId="15298" xr:uid="{00000000-0005-0000-0000-0000D33B0000}"/>
    <cellStyle name="Normal 3 2 2 3 2 2 4 2 3" xfId="30392" xr:uid="{00000000-0005-0000-0000-0000CD760000}"/>
    <cellStyle name="Normal 3 2 2 3 2 2 4 3" xfId="10278" xr:uid="{00000000-0005-0000-0000-000037280000}"/>
    <cellStyle name="Normal 3 2 2 3 2 2 4 3 3" xfId="25375" xr:uid="{00000000-0005-0000-0000-000034630000}"/>
    <cellStyle name="Normal 3 2 2 3 2 2 4 5" xfId="20362" xr:uid="{00000000-0005-0000-0000-00009F4F0000}"/>
    <cellStyle name="Normal 3 2 2 3 2 2 5" xfId="11956" xr:uid="{00000000-0005-0000-0000-0000C52E0000}"/>
    <cellStyle name="Normal 3 2 2 3 2 2 5 3" xfId="27050" xr:uid="{00000000-0005-0000-0000-0000BF690000}"/>
    <cellStyle name="Normal 3 2 2 3 2 2 6" xfId="6935" xr:uid="{00000000-0005-0000-0000-0000281B0000}"/>
    <cellStyle name="Normal 3 2 2 3 2 2 6 3" xfId="22033" xr:uid="{00000000-0005-0000-0000-000026560000}"/>
    <cellStyle name="Normal 3 2 2 3 2 2 8" xfId="17020" xr:uid="{00000000-0005-0000-0000-000091420000}"/>
    <cellStyle name="Normal 3 2 2 3 2 3" xfId="2283" xr:uid="{00000000-0005-0000-0000-0000FB080000}"/>
    <cellStyle name="Normal 3 2 2 3 2 3 2" xfId="3972" xr:uid="{00000000-0005-0000-0000-0000950F0000}"/>
    <cellStyle name="Normal 3 2 2 3 2 3 2 2" xfId="14045" xr:uid="{00000000-0005-0000-0000-0000EE360000}"/>
    <cellStyle name="Normal 3 2 2 3 2 3 2 2 3" xfId="29139" xr:uid="{00000000-0005-0000-0000-0000E8710000}"/>
    <cellStyle name="Normal 3 2 2 3 2 3 2 3" xfId="9025" xr:uid="{00000000-0005-0000-0000-000052230000}"/>
    <cellStyle name="Normal 3 2 2 3 2 3 2 3 3" xfId="24122" xr:uid="{00000000-0005-0000-0000-00004F5E0000}"/>
    <cellStyle name="Normal 3 2 2 3 2 3 2 5" xfId="19109" xr:uid="{00000000-0005-0000-0000-0000BA4A0000}"/>
    <cellStyle name="Normal 3 2 2 3 2 3 3" xfId="5664" xr:uid="{00000000-0005-0000-0000-000031160000}"/>
    <cellStyle name="Normal 3 2 2 3 2 3 3 2" xfId="15716" xr:uid="{00000000-0005-0000-0000-0000753D0000}"/>
    <cellStyle name="Normal 3 2 2 3 2 3 3 2 3" xfId="30810" xr:uid="{00000000-0005-0000-0000-00006F780000}"/>
    <cellStyle name="Normal 3 2 2 3 2 3 3 3" xfId="10696" xr:uid="{00000000-0005-0000-0000-0000D9290000}"/>
    <cellStyle name="Normal 3 2 2 3 2 3 3 3 3" xfId="25793" xr:uid="{00000000-0005-0000-0000-0000D6640000}"/>
    <cellStyle name="Normal 3 2 2 3 2 3 3 5" xfId="20780" xr:uid="{00000000-0005-0000-0000-000041510000}"/>
    <cellStyle name="Normal 3 2 2 3 2 3 4" xfId="12374" xr:uid="{00000000-0005-0000-0000-000067300000}"/>
    <cellStyle name="Normal 3 2 2 3 2 3 4 3" xfId="27468" xr:uid="{00000000-0005-0000-0000-0000616B0000}"/>
    <cellStyle name="Normal 3 2 2 3 2 3 5" xfId="7353" xr:uid="{00000000-0005-0000-0000-0000CA1C0000}"/>
    <cellStyle name="Normal 3 2 2 3 2 3 5 3" xfId="22451" xr:uid="{00000000-0005-0000-0000-0000C8570000}"/>
    <cellStyle name="Normal 3 2 2 3 2 3 7" xfId="17438" xr:uid="{00000000-0005-0000-0000-000033440000}"/>
    <cellStyle name="Normal 3 2 2 3 2 4" xfId="3135" xr:uid="{00000000-0005-0000-0000-0000500C0000}"/>
    <cellStyle name="Normal 3 2 2 3 2 4 2" xfId="13209" xr:uid="{00000000-0005-0000-0000-0000AA330000}"/>
    <cellStyle name="Normal 3 2 2 3 2 4 2 3" xfId="28303" xr:uid="{00000000-0005-0000-0000-0000A46E0000}"/>
    <cellStyle name="Normal 3 2 2 3 2 4 3" xfId="8189" xr:uid="{00000000-0005-0000-0000-00000E200000}"/>
    <cellStyle name="Normal 3 2 2 3 2 4 3 3" xfId="23286" xr:uid="{00000000-0005-0000-0000-00000B5B0000}"/>
    <cellStyle name="Normal 3 2 2 3 2 4 5" xfId="18273" xr:uid="{00000000-0005-0000-0000-000076470000}"/>
    <cellStyle name="Normal 3 2 2 3 2 5" xfId="4828" xr:uid="{00000000-0005-0000-0000-0000ED120000}"/>
    <cellStyle name="Normal 3 2 2 3 2 5 2" xfId="14880" xr:uid="{00000000-0005-0000-0000-0000313A0000}"/>
    <cellStyle name="Normal 3 2 2 3 2 5 2 3" xfId="29974" xr:uid="{00000000-0005-0000-0000-00002B750000}"/>
    <cellStyle name="Normal 3 2 2 3 2 5 3" xfId="9860" xr:uid="{00000000-0005-0000-0000-000095260000}"/>
    <cellStyle name="Normal 3 2 2 3 2 5 3 3" xfId="24957" xr:uid="{00000000-0005-0000-0000-000092610000}"/>
    <cellStyle name="Normal 3 2 2 3 2 5 5" xfId="19944" xr:uid="{00000000-0005-0000-0000-0000FD4D0000}"/>
    <cellStyle name="Normal 3 2 2 3 2 6" xfId="11538" xr:uid="{00000000-0005-0000-0000-0000232D0000}"/>
    <cellStyle name="Normal 3 2 2 3 2 6 3" xfId="26632" xr:uid="{00000000-0005-0000-0000-00001D680000}"/>
    <cellStyle name="Normal 3 2 2 3 2 7" xfId="6517" xr:uid="{00000000-0005-0000-0000-000086190000}"/>
    <cellStyle name="Normal 3 2 2 3 2 7 3" xfId="21615" xr:uid="{00000000-0005-0000-0000-000084540000}"/>
    <cellStyle name="Normal 3 2 2 3 2 9" xfId="16602" xr:uid="{00000000-0005-0000-0000-0000EF400000}"/>
    <cellStyle name="Normal 3 2 2 3 3" xfId="1654" xr:uid="{00000000-0005-0000-0000-000086060000}"/>
    <cellStyle name="Normal 3 2 2 3 3 2" xfId="2493" xr:uid="{00000000-0005-0000-0000-0000CD090000}"/>
    <cellStyle name="Normal 3 2 2 3 3 2 2" xfId="4182" xr:uid="{00000000-0005-0000-0000-000067100000}"/>
    <cellStyle name="Normal 3 2 2 3 3 2 2 2" xfId="14255" xr:uid="{00000000-0005-0000-0000-0000C0370000}"/>
    <cellStyle name="Normal 3 2 2 3 3 2 2 2 3" xfId="29349" xr:uid="{00000000-0005-0000-0000-0000BA720000}"/>
    <cellStyle name="Normal 3 2 2 3 3 2 2 3" xfId="9235" xr:uid="{00000000-0005-0000-0000-000024240000}"/>
    <cellStyle name="Normal 3 2 2 3 3 2 2 3 3" xfId="24332" xr:uid="{00000000-0005-0000-0000-0000215F0000}"/>
    <cellStyle name="Normal 3 2 2 3 3 2 2 5" xfId="19319" xr:uid="{00000000-0005-0000-0000-00008C4B0000}"/>
    <cellStyle name="Normal 3 2 2 3 3 2 3" xfId="5874" xr:uid="{00000000-0005-0000-0000-000003170000}"/>
    <cellStyle name="Normal 3 2 2 3 3 2 3 2" xfId="15926" xr:uid="{00000000-0005-0000-0000-0000473E0000}"/>
    <cellStyle name="Normal 3 2 2 3 3 2 3 2 3" xfId="31020" xr:uid="{00000000-0005-0000-0000-000041790000}"/>
    <cellStyle name="Normal 3 2 2 3 3 2 3 3" xfId="10906" xr:uid="{00000000-0005-0000-0000-0000AB2A0000}"/>
    <cellStyle name="Normal 3 2 2 3 3 2 3 3 3" xfId="26003" xr:uid="{00000000-0005-0000-0000-0000A8650000}"/>
    <cellStyle name="Normal 3 2 2 3 3 2 3 5" xfId="20990" xr:uid="{00000000-0005-0000-0000-000013520000}"/>
    <cellStyle name="Normal 3 2 2 3 3 2 4" xfId="12584" xr:uid="{00000000-0005-0000-0000-000039310000}"/>
    <cellStyle name="Normal 3 2 2 3 3 2 4 3" xfId="27678" xr:uid="{00000000-0005-0000-0000-0000336C0000}"/>
    <cellStyle name="Normal 3 2 2 3 3 2 5" xfId="7563" xr:uid="{00000000-0005-0000-0000-00009C1D0000}"/>
    <cellStyle name="Normal 3 2 2 3 3 2 5 3" xfId="22661" xr:uid="{00000000-0005-0000-0000-00009A580000}"/>
    <cellStyle name="Normal 3 2 2 3 3 2 7" xfId="17648" xr:uid="{00000000-0005-0000-0000-000005450000}"/>
    <cellStyle name="Normal 3 2 2 3 3 3" xfId="3345" xr:uid="{00000000-0005-0000-0000-0000220D0000}"/>
    <cellStyle name="Normal 3 2 2 3 3 3 2" xfId="13419" xr:uid="{00000000-0005-0000-0000-00007C340000}"/>
    <cellStyle name="Normal 3 2 2 3 3 3 2 3" xfId="28513" xr:uid="{00000000-0005-0000-0000-0000766F0000}"/>
    <cellStyle name="Normal 3 2 2 3 3 3 3" xfId="8399" xr:uid="{00000000-0005-0000-0000-0000E0200000}"/>
    <cellStyle name="Normal 3 2 2 3 3 3 3 3" xfId="23496" xr:uid="{00000000-0005-0000-0000-0000DD5B0000}"/>
    <cellStyle name="Normal 3 2 2 3 3 3 5" xfId="18483" xr:uid="{00000000-0005-0000-0000-000048480000}"/>
    <cellStyle name="Normal 3 2 2 3 3 4" xfId="5038" xr:uid="{00000000-0005-0000-0000-0000BF130000}"/>
    <cellStyle name="Normal 3 2 2 3 3 4 2" xfId="15090" xr:uid="{00000000-0005-0000-0000-0000033B0000}"/>
    <cellStyle name="Normal 3 2 2 3 3 4 2 3" xfId="30184" xr:uid="{00000000-0005-0000-0000-0000FD750000}"/>
    <cellStyle name="Normal 3 2 2 3 3 4 3" xfId="10070" xr:uid="{00000000-0005-0000-0000-000067270000}"/>
    <cellStyle name="Normal 3 2 2 3 3 4 3 3" xfId="25167" xr:uid="{00000000-0005-0000-0000-000064620000}"/>
    <cellStyle name="Normal 3 2 2 3 3 4 5" xfId="20154" xr:uid="{00000000-0005-0000-0000-0000CF4E0000}"/>
    <cellStyle name="Normal 3 2 2 3 3 5" xfId="11748" xr:uid="{00000000-0005-0000-0000-0000F52D0000}"/>
    <cellStyle name="Normal 3 2 2 3 3 5 3" xfId="26842" xr:uid="{00000000-0005-0000-0000-0000EF680000}"/>
    <cellStyle name="Normal 3 2 2 3 3 6" xfId="6727" xr:uid="{00000000-0005-0000-0000-0000581A0000}"/>
    <cellStyle name="Normal 3 2 2 3 3 6 3" xfId="21825" xr:uid="{00000000-0005-0000-0000-000056550000}"/>
    <cellStyle name="Normal 3 2 2 3 3 8" xfId="16812" xr:uid="{00000000-0005-0000-0000-0000C1410000}"/>
    <cellStyle name="Normal 3 2 2 3 4" xfId="2075" xr:uid="{00000000-0005-0000-0000-00002B080000}"/>
    <cellStyle name="Normal 3 2 2 3 4 2" xfId="3764" xr:uid="{00000000-0005-0000-0000-0000C50E0000}"/>
    <cellStyle name="Normal 3 2 2 3 4 2 2" xfId="13837" xr:uid="{00000000-0005-0000-0000-00001E360000}"/>
    <cellStyle name="Normal 3 2 2 3 4 2 2 3" xfId="28931" xr:uid="{00000000-0005-0000-0000-000018710000}"/>
    <cellStyle name="Normal 3 2 2 3 4 2 3" xfId="8817" xr:uid="{00000000-0005-0000-0000-000082220000}"/>
    <cellStyle name="Normal 3 2 2 3 4 2 3 3" xfId="23914" xr:uid="{00000000-0005-0000-0000-00007F5D0000}"/>
    <cellStyle name="Normal 3 2 2 3 4 2 5" xfId="18901" xr:uid="{00000000-0005-0000-0000-0000EA490000}"/>
    <cellStyle name="Normal 3 2 2 3 4 3" xfId="5456" xr:uid="{00000000-0005-0000-0000-000061150000}"/>
    <cellStyle name="Normal 3 2 2 3 4 3 2" xfId="15508" xr:uid="{00000000-0005-0000-0000-0000A53C0000}"/>
    <cellStyle name="Normal 3 2 2 3 4 3 2 3" xfId="30602" xr:uid="{00000000-0005-0000-0000-00009F770000}"/>
    <cellStyle name="Normal 3 2 2 3 4 3 3" xfId="10488" xr:uid="{00000000-0005-0000-0000-000009290000}"/>
    <cellStyle name="Normal 3 2 2 3 4 3 3 3" xfId="25585" xr:uid="{00000000-0005-0000-0000-000006640000}"/>
    <cellStyle name="Normal 3 2 2 3 4 3 5" xfId="20572" xr:uid="{00000000-0005-0000-0000-000071500000}"/>
    <cellStyle name="Normal 3 2 2 3 4 4" xfId="12166" xr:uid="{00000000-0005-0000-0000-0000972F0000}"/>
    <cellStyle name="Normal 3 2 2 3 4 4 3" xfId="27260" xr:uid="{00000000-0005-0000-0000-0000916A0000}"/>
    <cellStyle name="Normal 3 2 2 3 4 5" xfId="7145" xr:uid="{00000000-0005-0000-0000-0000FA1B0000}"/>
    <cellStyle name="Normal 3 2 2 3 4 5 3" xfId="22243" xr:uid="{00000000-0005-0000-0000-0000F8560000}"/>
    <cellStyle name="Normal 3 2 2 3 4 7" xfId="17230" xr:uid="{00000000-0005-0000-0000-000063430000}"/>
    <cellStyle name="Normal 3 2 2 3 5" xfId="2927" xr:uid="{00000000-0005-0000-0000-0000800B0000}"/>
    <cellStyle name="Normal 3 2 2 3 5 2" xfId="13001" xr:uid="{00000000-0005-0000-0000-0000DA320000}"/>
    <cellStyle name="Normal 3 2 2 3 5 2 3" xfId="28095" xr:uid="{00000000-0005-0000-0000-0000D46D0000}"/>
    <cellStyle name="Normal 3 2 2 3 5 3" xfId="7981" xr:uid="{00000000-0005-0000-0000-00003E1F0000}"/>
    <cellStyle name="Normal 3 2 2 3 5 3 3" xfId="23078" xr:uid="{00000000-0005-0000-0000-00003B5A0000}"/>
    <cellStyle name="Normal 3 2 2 3 5 5" xfId="18065" xr:uid="{00000000-0005-0000-0000-0000A6460000}"/>
    <cellStyle name="Normal 3 2 2 3 6" xfId="4620" xr:uid="{00000000-0005-0000-0000-00001D120000}"/>
    <cellStyle name="Normal 3 2 2 3 6 2" xfId="14672" xr:uid="{00000000-0005-0000-0000-000061390000}"/>
    <cellStyle name="Normal 3 2 2 3 6 2 3" xfId="29766" xr:uid="{00000000-0005-0000-0000-00005B740000}"/>
    <cellStyle name="Normal 3 2 2 3 6 3" xfId="9652" xr:uid="{00000000-0005-0000-0000-0000C5250000}"/>
    <cellStyle name="Normal 3 2 2 3 6 3 3" xfId="24749" xr:uid="{00000000-0005-0000-0000-0000C2600000}"/>
    <cellStyle name="Normal 3 2 2 3 6 5" xfId="19736" xr:uid="{00000000-0005-0000-0000-00002D4D0000}"/>
    <cellStyle name="Normal 3 2 2 3 7" xfId="11330" xr:uid="{00000000-0005-0000-0000-0000532C0000}"/>
    <cellStyle name="Normal 3 2 2 3 7 3" xfId="26424" xr:uid="{00000000-0005-0000-0000-00004D670000}"/>
    <cellStyle name="Normal 3 2 2 3 8" xfId="6309" xr:uid="{00000000-0005-0000-0000-0000B6180000}"/>
    <cellStyle name="Normal 3 2 2 3 8 3" xfId="21407" xr:uid="{00000000-0005-0000-0000-0000B4530000}"/>
    <cellStyle name="Normal 3 2 2 4" xfId="1335" xr:uid="{00000000-0005-0000-0000-000047050000}"/>
    <cellStyle name="Normal 3 2 2 4 2" xfId="1758" xr:uid="{00000000-0005-0000-0000-0000EE060000}"/>
    <cellStyle name="Normal 3 2 2 4 2 2" xfId="2597" xr:uid="{00000000-0005-0000-0000-0000350A0000}"/>
    <cellStyle name="Normal 3 2 2 4 2 2 2" xfId="4286" xr:uid="{00000000-0005-0000-0000-0000CF100000}"/>
    <cellStyle name="Normal 3 2 2 4 2 2 2 2" xfId="14359" xr:uid="{00000000-0005-0000-0000-000028380000}"/>
    <cellStyle name="Normal 3 2 2 4 2 2 2 2 3" xfId="29453" xr:uid="{00000000-0005-0000-0000-000022730000}"/>
    <cellStyle name="Normal 3 2 2 4 2 2 2 3" xfId="9339" xr:uid="{00000000-0005-0000-0000-00008C240000}"/>
    <cellStyle name="Normal 3 2 2 4 2 2 2 3 3" xfId="24436" xr:uid="{00000000-0005-0000-0000-0000895F0000}"/>
    <cellStyle name="Normal 3 2 2 4 2 2 2 5" xfId="19423" xr:uid="{00000000-0005-0000-0000-0000F44B0000}"/>
    <cellStyle name="Normal 3 2 2 4 2 2 3" xfId="5978" xr:uid="{00000000-0005-0000-0000-00006B170000}"/>
    <cellStyle name="Normal 3 2 2 4 2 2 3 2" xfId="16030" xr:uid="{00000000-0005-0000-0000-0000AF3E0000}"/>
    <cellStyle name="Normal 3 2 2 4 2 2 3 2 3" xfId="31124" xr:uid="{00000000-0005-0000-0000-0000A9790000}"/>
    <cellStyle name="Normal 3 2 2 4 2 2 3 3" xfId="11010" xr:uid="{00000000-0005-0000-0000-0000132B0000}"/>
    <cellStyle name="Normal 3 2 2 4 2 2 3 3 3" xfId="26107" xr:uid="{00000000-0005-0000-0000-000010660000}"/>
    <cellStyle name="Normal 3 2 2 4 2 2 3 5" xfId="21094" xr:uid="{00000000-0005-0000-0000-00007B520000}"/>
    <cellStyle name="Normal 3 2 2 4 2 2 4" xfId="12688" xr:uid="{00000000-0005-0000-0000-0000A1310000}"/>
    <cellStyle name="Normal 3 2 2 4 2 2 4 3" xfId="27782" xr:uid="{00000000-0005-0000-0000-00009B6C0000}"/>
    <cellStyle name="Normal 3 2 2 4 2 2 5" xfId="7667" xr:uid="{00000000-0005-0000-0000-0000041E0000}"/>
    <cellStyle name="Normal 3 2 2 4 2 2 5 3" xfId="22765" xr:uid="{00000000-0005-0000-0000-000002590000}"/>
    <cellStyle name="Normal 3 2 2 4 2 2 7" xfId="17752" xr:uid="{00000000-0005-0000-0000-00006D450000}"/>
    <cellStyle name="Normal 3 2 2 4 2 3" xfId="3449" xr:uid="{00000000-0005-0000-0000-00008A0D0000}"/>
    <cellStyle name="Normal 3 2 2 4 2 3 2" xfId="13523" xr:uid="{00000000-0005-0000-0000-0000E4340000}"/>
    <cellStyle name="Normal 3 2 2 4 2 3 2 3" xfId="28617" xr:uid="{00000000-0005-0000-0000-0000DE6F0000}"/>
    <cellStyle name="Normal 3 2 2 4 2 3 3" xfId="8503" xr:uid="{00000000-0005-0000-0000-000048210000}"/>
    <cellStyle name="Normal 3 2 2 4 2 3 3 3" xfId="23600" xr:uid="{00000000-0005-0000-0000-0000455C0000}"/>
    <cellStyle name="Normal 3 2 2 4 2 3 5" xfId="18587" xr:uid="{00000000-0005-0000-0000-0000B0480000}"/>
    <cellStyle name="Normal 3 2 2 4 2 4" xfId="5142" xr:uid="{00000000-0005-0000-0000-000027140000}"/>
    <cellStyle name="Normal 3 2 2 4 2 4 2" xfId="15194" xr:uid="{00000000-0005-0000-0000-00006B3B0000}"/>
    <cellStyle name="Normal 3 2 2 4 2 4 2 3" xfId="30288" xr:uid="{00000000-0005-0000-0000-000065760000}"/>
    <cellStyle name="Normal 3 2 2 4 2 4 3" xfId="10174" xr:uid="{00000000-0005-0000-0000-0000CF270000}"/>
    <cellStyle name="Normal 3 2 2 4 2 4 3 3" xfId="25271" xr:uid="{00000000-0005-0000-0000-0000CC620000}"/>
    <cellStyle name="Normal 3 2 2 4 2 4 5" xfId="20258" xr:uid="{00000000-0005-0000-0000-0000374F0000}"/>
    <cellStyle name="Normal 3 2 2 4 2 5" xfId="11852" xr:uid="{00000000-0005-0000-0000-00005D2E0000}"/>
    <cellStyle name="Normal 3 2 2 4 2 5 3" xfId="26946" xr:uid="{00000000-0005-0000-0000-000057690000}"/>
    <cellStyle name="Normal 3 2 2 4 2 6" xfId="6831" xr:uid="{00000000-0005-0000-0000-0000C01A0000}"/>
    <cellStyle name="Normal 3 2 2 4 2 6 3" xfId="21929" xr:uid="{00000000-0005-0000-0000-0000BE550000}"/>
    <cellStyle name="Normal 3 2 2 4 2 8" xfId="16916" xr:uid="{00000000-0005-0000-0000-000029420000}"/>
    <cellStyle name="Normal 3 2 2 4 3" xfId="2179" xr:uid="{00000000-0005-0000-0000-000093080000}"/>
    <cellStyle name="Normal 3 2 2 4 3 2" xfId="3868" xr:uid="{00000000-0005-0000-0000-00002D0F0000}"/>
    <cellStyle name="Normal 3 2 2 4 3 2 2" xfId="13941" xr:uid="{00000000-0005-0000-0000-000086360000}"/>
    <cellStyle name="Normal 3 2 2 4 3 2 2 3" xfId="29035" xr:uid="{00000000-0005-0000-0000-000080710000}"/>
    <cellStyle name="Normal 3 2 2 4 3 2 3" xfId="8921" xr:uid="{00000000-0005-0000-0000-0000EA220000}"/>
    <cellStyle name="Normal 3 2 2 4 3 2 3 3" xfId="24018" xr:uid="{00000000-0005-0000-0000-0000E75D0000}"/>
    <cellStyle name="Normal 3 2 2 4 3 2 5" xfId="19005" xr:uid="{00000000-0005-0000-0000-0000524A0000}"/>
    <cellStyle name="Normal 3 2 2 4 3 3" xfId="5560" xr:uid="{00000000-0005-0000-0000-0000C9150000}"/>
    <cellStyle name="Normal 3 2 2 4 3 3 2" xfId="15612" xr:uid="{00000000-0005-0000-0000-00000D3D0000}"/>
    <cellStyle name="Normal 3 2 2 4 3 3 2 3" xfId="30706" xr:uid="{00000000-0005-0000-0000-000007780000}"/>
    <cellStyle name="Normal 3 2 2 4 3 3 3" xfId="10592" xr:uid="{00000000-0005-0000-0000-000071290000}"/>
    <cellStyle name="Normal 3 2 2 4 3 3 3 3" xfId="25689" xr:uid="{00000000-0005-0000-0000-00006E640000}"/>
    <cellStyle name="Normal 3 2 2 4 3 3 5" xfId="20676" xr:uid="{00000000-0005-0000-0000-0000D9500000}"/>
    <cellStyle name="Normal 3 2 2 4 3 4" xfId="12270" xr:uid="{00000000-0005-0000-0000-0000FF2F0000}"/>
    <cellStyle name="Normal 3 2 2 4 3 4 3" xfId="27364" xr:uid="{00000000-0005-0000-0000-0000F96A0000}"/>
    <cellStyle name="Normal 3 2 2 4 3 5" xfId="7249" xr:uid="{00000000-0005-0000-0000-0000621C0000}"/>
    <cellStyle name="Normal 3 2 2 4 3 5 3" xfId="22347" xr:uid="{00000000-0005-0000-0000-000060570000}"/>
    <cellStyle name="Normal 3 2 2 4 3 7" xfId="17334" xr:uid="{00000000-0005-0000-0000-0000CB430000}"/>
    <cellStyle name="Normal 3 2 2 4 4" xfId="3031" xr:uid="{00000000-0005-0000-0000-0000E80B0000}"/>
    <cellStyle name="Normal 3 2 2 4 4 2" xfId="13105" xr:uid="{00000000-0005-0000-0000-000042330000}"/>
    <cellStyle name="Normal 3 2 2 4 4 2 3" xfId="28199" xr:uid="{00000000-0005-0000-0000-00003C6E0000}"/>
    <cellStyle name="Normal 3 2 2 4 4 3" xfId="8085" xr:uid="{00000000-0005-0000-0000-0000A61F0000}"/>
    <cellStyle name="Normal 3 2 2 4 4 3 3" xfId="23182" xr:uid="{00000000-0005-0000-0000-0000A35A0000}"/>
    <cellStyle name="Normal 3 2 2 4 4 5" xfId="18169" xr:uid="{00000000-0005-0000-0000-00000E470000}"/>
    <cellStyle name="Normal 3 2 2 4 5" xfId="4724" xr:uid="{00000000-0005-0000-0000-000085120000}"/>
    <cellStyle name="Normal 3 2 2 4 5 2" xfId="14776" xr:uid="{00000000-0005-0000-0000-0000C9390000}"/>
    <cellStyle name="Normal 3 2 2 4 5 2 3" xfId="29870" xr:uid="{00000000-0005-0000-0000-0000C3740000}"/>
    <cellStyle name="Normal 3 2 2 4 5 3" xfId="9756" xr:uid="{00000000-0005-0000-0000-00002D260000}"/>
    <cellStyle name="Normal 3 2 2 4 5 3 3" xfId="24853" xr:uid="{00000000-0005-0000-0000-00002A610000}"/>
    <cellStyle name="Normal 3 2 2 4 5 5" xfId="19840" xr:uid="{00000000-0005-0000-0000-0000954D0000}"/>
    <cellStyle name="Normal 3 2 2 4 6" xfId="11434" xr:uid="{00000000-0005-0000-0000-0000BB2C0000}"/>
    <cellStyle name="Normal 3 2 2 4 6 3" xfId="26528" xr:uid="{00000000-0005-0000-0000-0000B5670000}"/>
    <cellStyle name="Normal 3 2 2 4 7" xfId="6413" xr:uid="{00000000-0005-0000-0000-00001E190000}"/>
    <cellStyle name="Normal 3 2 2 4 7 3" xfId="21511" xr:uid="{00000000-0005-0000-0000-00001C540000}"/>
    <cellStyle name="Normal 3 2 2 4 9" xfId="16498" xr:uid="{00000000-0005-0000-0000-000087400000}"/>
    <cellStyle name="Normal 3 2 2 5" xfId="1548" xr:uid="{00000000-0005-0000-0000-00001C060000}"/>
    <cellStyle name="Normal 3 2 2 5 2" xfId="2389" xr:uid="{00000000-0005-0000-0000-000065090000}"/>
    <cellStyle name="Normal 3 2 2 5 2 2" xfId="4078" xr:uid="{00000000-0005-0000-0000-0000FF0F0000}"/>
    <cellStyle name="Normal 3 2 2 5 2 2 2" xfId="14151" xr:uid="{00000000-0005-0000-0000-000058370000}"/>
    <cellStyle name="Normal 3 2 2 5 2 2 2 3" xfId="29245" xr:uid="{00000000-0005-0000-0000-000052720000}"/>
    <cellStyle name="Normal 3 2 2 5 2 2 3" xfId="9131" xr:uid="{00000000-0005-0000-0000-0000BC230000}"/>
    <cellStyle name="Normal 3 2 2 5 2 2 3 3" xfId="24228" xr:uid="{00000000-0005-0000-0000-0000B95E0000}"/>
    <cellStyle name="Normal 3 2 2 5 2 2 5" xfId="19215" xr:uid="{00000000-0005-0000-0000-0000244B0000}"/>
    <cellStyle name="Normal 3 2 2 5 2 3" xfId="5770" xr:uid="{00000000-0005-0000-0000-00009B160000}"/>
    <cellStyle name="Normal 3 2 2 5 2 3 2" xfId="15822" xr:uid="{00000000-0005-0000-0000-0000DF3D0000}"/>
    <cellStyle name="Normal 3 2 2 5 2 3 2 3" xfId="30916" xr:uid="{00000000-0005-0000-0000-0000D9780000}"/>
    <cellStyle name="Normal 3 2 2 5 2 3 3" xfId="10802" xr:uid="{00000000-0005-0000-0000-0000432A0000}"/>
    <cellStyle name="Normal 3 2 2 5 2 3 3 3" xfId="25899" xr:uid="{00000000-0005-0000-0000-000040650000}"/>
    <cellStyle name="Normal 3 2 2 5 2 3 5" xfId="20886" xr:uid="{00000000-0005-0000-0000-0000AB510000}"/>
    <cellStyle name="Normal 3 2 2 5 2 4" xfId="12480" xr:uid="{00000000-0005-0000-0000-0000D1300000}"/>
    <cellStyle name="Normal 3 2 2 5 2 4 3" xfId="27574" xr:uid="{00000000-0005-0000-0000-0000CB6B0000}"/>
    <cellStyle name="Normal 3 2 2 5 2 5" xfId="7459" xr:uid="{00000000-0005-0000-0000-0000341D0000}"/>
    <cellStyle name="Normal 3 2 2 5 2 5 3" xfId="22557" xr:uid="{00000000-0005-0000-0000-000032580000}"/>
    <cellStyle name="Normal 3 2 2 5 2 7" xfId="17544" xr:uid="{00000000-0005-0000-0000-00009D440000}"/>
    <cellStyle name="Normal 3 2 2 5 3" xfId="3241" xr:uid="{00000000-0005-0000-0000-0000BA0C0000}"/>
    <cellStyle name="Normal 3 2 2 5 3 2" xfId="13315" xr:uid="{00000000-0005-0000-0000-000014340000}"/>
    <cellStyle name="Normal 3 2 2 5 3 2 3" xfId="28409" xr:uid="{00000000-0005-0000-0000-00000E6F0000}"/>
    <cellStyle name="Normal 3 2 2 5 3 3" xfId="8295" xr:uid="{00000000-0005-0000-0000-000078200000}"/>
    <cellStyle name="Normal 3 2 2 5 3 3 3" xfId="23392" xr:uid="{00000000-0005-0000-0000-0000755B0000}"/>
    <cellStyle name="Normal 3 2 2 5 3 5" xfId="18379" xr:uid="{00000000-0005-0000-0000-0000E0470000}"/>
    <cellStyle name="Normal 3 2 2 5 4" xfId="4934" xr:uid="{00000000-0005-0000-0000-000057130000}"/>
    <cellStyle name="Normal 3 2 2 5 4 2" xfId="14986" xr:uid="{00000000-0005-0000-0000-00009B3A0000}"/>
    <cellStyle name="Normal 3 2 2 5 4 2 3" xfId="30080" xr:uid="{00000000-0005-0000-0000-000095750000}"/>
    <cellStyle name="Normal 3 2 2 5 4 3" xfId="9966" xr:uid="{00000000-0005-0000-0000-0000FF260000}"/>
    <cellStyle name="Normal 3 2 2 5 4 3 3" xfId="25063" xr:uid="{00000000-0005-0000-0000-0000FC610000}"/>
    <cellStyle name="Normal 3 2 2 5 4 5" xfId="20050" xr:uid="{00000000-0005-0000-0000-0000674E0000}"/>
    <cellStyle name="Normal 3 2 2 5 5" xfId="11644" xr:uid="{00000000-0005-0000-0000-00008D2D0000}"/>
    <cellStyle name="Normal 3 2 2 5 5 3" xfId="26738" xr:uid="{00000000-0005-0000-0000-000087680000}"/>
    <cellStyle name="Normal 3 2 2 5 6" xfId="6623" xr:uid="{00000000-0005-0000-0000-0000F0190000}"/>
    <cellStyle name="Normal 3 2 2 5 6 3" xfId="21721" xr:uid="{00000000-0005-0000-0000-0000EE540000}"/>
    <cellStyle name="Normal 3 2 2 5 8" xfId="16708" xr:uid="{00000000-0005-0000-0000-000059410000}"/>
    <cellStyle name="Normal 3 2 2 6" xfId="1969" xr:uid="{00000000-0005-0000-0000-0000C1070000}"/>
    <cellStyle name="Normal 3 2 2 6 2" xfId="3660" xr:uid="{00000000-0005-0000-0000-00005D0E0000}"/>
    <cellStyle name="Normal 3 2 2 6 2 2" xfId="13733" xr:uid="{00000000-0005-0000-0000-0000B6350000}"/>
    <cellStyle name="Normal 3 2 2 6 2 2 3" xfId="28827" xr:uid="{00000000-0005-0000-0000-0000B0700000}"/>
    <cellStyle name="Normal 3 2 2 6 2 3" xfId="8713" xr:uid="{00000000-0005-0000-0000-00001A220000}"/>
    <cellStyle name="Normal 3 2 2 6 2 3 3" xfId="23810" xr:uid="{00000000-0005-0000-0000-0000175D0000}"/>
    <cellStyle name="Normal 3 2 2 6 2 5" xfId="18797" xr:uid="{00000000-0005-0000-0000-000082490000}"/>
    <cellStyle name="Normal 3 2 2 6 3" xfId="5352" xr:uid="{00000000-0005-0000-0000-0000F9140000}"/>
    <cellStyle name="Normal 3 2 2 6 3 2" xfId="15404" xr:uid="{00000000-0005-0000-0000-00003D3C0000}"/>
    <cellStyle name="Normal 3 2 2 6 3 2 3" xfId="30498" xr:uid="{00000000-0005-0000-0000-000037770000}"/>
    <cellStyle name="Normal 3 2 2 6 3 3" xfId="10384" xr:uid="{00000000-0005-0000-0000-0000A1280000}"/>
    <cellStyle name="Normal 3 2 2 6 3 3 3" xfId="25481" xr:uid="{00000000-0005-0000-0000-00009E630000}"/>
    <cellStyle name="Normal 3 2 2 6 3 5" xfId="20468" xr:uid="{00000000-0005-0000-0000-000009500000}"/>
    <cellStyle name="Normal 3 2 2 6 4" xfId="12062" xr:uid="{00000000-0005-0000-0000-00002F2F0000}"/>
    <cellStyle name="Normal 3 2 2 6 4 3" xfId="27156" xr:uid="{00000000-0005-0000-0000-0000296A0000}"/>
    <cellStyle name="Normal 3 2 2 6 5" xfId="7041" xr:uid="{00000000-0005-0000-0000-0000921B0000}"/>
    <cellStyle name="Normal 3 2 2 6 5 3" xfId="22139" xr:uid="{00000000-0005-0000-0000-000090560000}"/>
    <cellStyle name="Normal 3 2 2 6 7" xfId="17126" xr:uid="{00000000-0005-0000-0000-0000FB420000}"/>
    <cellStyle name="Normal 3 2 2 7" xfId="2819" xr:uid="{00000000-0005-0000-0000-0000140B0000}"/>
    <cellStyle name="Normal 3 2 2 7 2" xfId="12897" xr:uid="{00000000-0005-0000-0000-000072320000}"/>
    <cellStyle name="Normal 3 2 2 7 2 3" xfId="27991" xr:uid="{00000000-0005-0000-0000-00006C6D0000}"/>
    <cellStyle name="Normal 3 2 2 7 3" xfId="7877" xr:uid="{00000000-0005-0000-0000-0000D61E0000}"/>
    <cellStyle name="Normal 3 2 2 7 3 3" xfId="22974" xr:uid="{00000000-0005-0000-0000-0000D3590000}"/>
    <cellStyle name="Normal 3 2 2 7 5" xfId="17961" xr:uid="{00000000-0005-0000-0000-00003E460000}"/>
    <cellStyle name="Normal 3 2 2 8" xfId="4513" xr:uid="{00000000-0005-0000-0000-0000B2110000}"/>
    <cellStyle name="Normal 3 2 2 8 2" xfId="14568" xr:uid="{00000000-0005-0000-0000-0000F9380000}"/>
    <cellStyle name="Normal 3 2 2 8 2 3" xfId="29662" xr:uid="{00000000-0005-0000-0000-0000F3730000}"/>
    <cellStyle name="Normal 3 2 2 8 3" xfId="9548" xr:uid="{00000000-0005-0000-0000-00005D250000}"/>
    <cellStyle name="Normal 3 2 2 8 3 3" xfId="24645" xr:uid="{00000000-0005-0000-0000-00005A600000}"/>
    <cellStyle name="Normal 3 2 2 8 5" xfId="19632" xr:uid="{00000000-0005-0000-0000-0000C54C0000}"/>
    <cellStyle name="Normal 3 2 2 9" xfId="11224" xr:uid="{00000000-0005-0000-0000-0000E92B0000}"/>
    <cellStyle name="Normal 3 2 2 9 3" xfId="26320" xr:uid="{00000000-0005-0000-0000-0000E5660000}"/>
    <cellStyle name="Normal 3 2 3" xfId="518" xr:uid="{00000000-0005-0000-0000-000013020000}"/>
    <cellStyle name="Normal 3 3" xfId="838" xr:uid="{00000000-0005-0000-0000-000055030000}"/>
    <cellStyle name="Normal 3 3 10" xfId="6204" xr:uid="{00000000-0005-0000-0000-00004D180000}"/>
    <cellStyle name="Normal 3 3 10 3" xfId="21304" xr:uid="{00000000-0005-0000-0000-00004D530000}"/>
    <cellStyle name="Normal 3 3 12" xfId="16289" xr:uid="{00000000-0005-0000-0000-0000B63F0000}"/>
    <cellStyle name="Normal 3 3 2" xfId="1169" xr:uid="{00000000-0005-0000-0000-0000A1040000}"/>
    <cellStyle name="Normal 3 3 2 11" xfId="16343" xr:uid="{00000000-0005-0000-0000-0000EC3F0000}"/>
    <cellStyle name="Normal 3 3 2 2" xfId="1277" xr:uid="{00000000-0005-0000-0000-00000D050000}"/>
    <cellStyle name="Normal 3 3 2 2 10" xfId="16447" xr:uid="{00000000-0005-0000-0000-000054400000}"/>
    <cellStyle name="Normal 3 3 2 2 2" xfId="1494" xr:uid="{00000000-0005-0000-0000-0000E6050000}"/>
    <cellStyle name="Normal 3 3 2 2 2 2" xfId="1915" xr:uid="{00000000-0005-0000-0000-00008B070000}"/>
    <cellStyle name="Normal 3 3 2 2 2 2 2" xfId="2754" xr:uid="{00000000-0005-0000-0000-0000D20A0000}"/>
    <cellStyle name="Normal 3 3 2 2 2 2 2 2" xfId="4443" xr:uid="{00000000-0005-0000-0000-00006C110000}"/>
    <cellStyle name="Normal 3 3 2 2 2 2 2 2 2" xfId="14516" xr:uid="{00000000-0005-0000-0000-0000C5380000}"/>
    <cellStyle name="Normal 3 3 2 2 2 2 2 2 2 3" xfId="29610" xr:uid="{00000000-0005-0000-0000-0000BF730000}"/>
    <cellStyle name="Normal 3 3 2 2 2 2 2 2 3" xfId="9496" xr:uid="{00000000-0005-0000-0000-000029250000}"/>
    <cellStyle name="Normal 3 3 2 2 2 2 2 2 3 3" xfId="24593" xr:uid="{00000000-0005-0000-0000-000026600000}"/>
    <cellStyle name="Normal 3 3 2 2 2 2 2 2 5" xfId="19580" xr:uid="{00000000-0005-0000-0000-0000914C0000}"/>
    <cellStyle name="Normal 3 3 2 2 2 2 2 3" xfId="6135" xr:uid="{00000000-0005-0000-0000-000008180000}"/>
    <cellStyle name="Normal 3 3 2 2 2 2 2 3 2" xfId="16187" xr:uid="{00000000-0005-0000-0000-00004C3F0000}"/>
    <cellStyle name="Normal 3 3 2 2 2 2 2 3 2 3" xfId="31281" xr:uid="{00000000-0005-0000-0000-0000467A0000}"/>
    <cellStyle name="Normal 3 3 2 2 2 2 2 3 3" xfId="11167" xr:uid="{00000000-0005-0000-0000-0000B02B0000}"/>
    <cellStyle name="Normal 3 3 2 2 2 2 2 3 3 3" xfId="26264" xr:uid="{00000000-0005-0000-0000-0000AD660000}"/>
    <cellStyle name="Normal 3 3 2 2 2 2 2 3 5" xfId="21251" xr:uid="{00000000-0005-0000-0000-000018530000}"/>
    <cellStyle name="Normal 3 3 2 2 2 2 2 4" xfId="12845" xr:uid="{00000000-0005-0000-0000-00003E320000}"/>
    <cellStyle name="Normal 3 3 2 2 2 2 2 4 3" xfId="27939" xr:uid="{00000000-0005-0000-0000-0000386D0000}"/>
    <cellStyle name="Normal 3 3 2 2 2 2 2 5" xfId="7824" xr:uid="{00000000-0005-0000-0000-0000A11E0000}"/>
    <cellStyle name="Normal 3 3 2 2 2 2 2 5 3" xfId="22922" xr:uid="{00000000-0005-0000-0000-00009F590000}"/>
    <cellStyle name="Normal 3 3 2 2 2 2 2 7" xfId="17909" xr:uid="{00000000-0005-0000-0000-00000A460000}"/>
    <cellStyle name="Normal 3 3 2 2 2 2 3" xfId="3606" xr:uid="{00000000-0005-0000-0000-0000270E0000}"/>
    <cellStyle name="Normal 3 3 2 2 2 2 3 2" xfId="13680" xr:uid="{00000000-0005-0000-0000-000081350000}"/>
    <cellStyle name="Normal 3 3 2 2 2 2 3 2 3" xfId="28774" xr:uid="{00000000-0005-0000-0000-00007B700000}"/>
    <cellStyle name="Normal 3 3 2 2 2 2 3 3" xfId="8660" xr:uid="{00000000-0005-0000-0000-0000E5210000}"/>
    <cellStyle name="Normal 3 3 2 2 2 2 3 3 3" xfId="23757" xr:uid="{00000000-0005-0000-0000-0000E25C0000}"/>
    <cellStyle name="Normal 3 3 2 2 2 2 3 5" xfId="18744" xr:uid="{00000000-0005-0000-0000-00004D490000}"/>
    <cellStyle name="Normal 3 3 2 2 2 2 4" xfId="5299" xr:uid="{00000000-0005-0000-0000-0000C4140000}"/>
    <cellStyle name="Normal 3 3 2 2 2 2 4 2" xfId="15351" xr:uid="{00000000-0005-0000-0000-0000083C0000}"/>
    <cellStyle name="Normal 3 3 2 2 2 2 4 2 3" xfId="30445" xr:uid="{00000000-0005-0000-0000-000002770000}"/>
    <cellStyle name="Normal 3 3 2 2 2 2 4 3" xfId="10331" xr:uid="{00000000-0005-0000-0000-00006C280000}"/>
    <cellStyle name="Normal 3 3 2 2 2 2 4 3 3" xfId="25428" xr:uid="{00000000-0005-0000-0000-000069630000}"/>
    <cellStyle name="Normal 3 3 2 2 2 2 4 5" xfId="20415" xr:uid="{00000000-0005-0000-0000-0000D44F0000}"/>
    <cellStyle name="Normal 3 3 2 2 2 2 5" xfId="12009" xr:uid="{00000000-0005-0000-0000-0000FA2E0000}"/>
    <cellStyle name="Normal 3 3 2 2 2 2 5 3" xfId="27103" xr:uid="{00000000-0005-0000-0000-0000F4690000}"/>
    <cellStyle name="Normal 3 3 2 2 2 2 6" xfId="6988" xr:uid="{00000000-0005-0000-0000-00005D1B0000}"/>
    <cellStyle name="Normal 3 3 2 2 2 2 6 3" xfId="22086" xr:uid="{00000000-0005-0000-0000-00005B560000}"/>
    <cellStyle name="Normal 3 3 2 2 2 2 8" xfId="17073" xr:uid="{00000000-0005-0000-0000-0000C6420000}"/>
    <cellStyle name="Normal 3 3 2 2 2 3" xfId="2336" xr:uid="{00000000-0005-0000-0000-000030090000}"/>
    <cellStyle name="Normal 3 3 2 2 2 3 2" xfId="4025" xr:uid="{00000000-0005-0000-0000-0000CA0F0000}"/>
    <cellStyle name="Normal 3 3 2 2 2 3 2 2" xfId="14098" xr:uid="{00000000-0005-0000-0000-000023370000}"/>
    <cellStyle name="Normal 3 3 2 2 2 3 2 2 3" xfId="29192" xr:uid="{00000000-0005-0000-0000-00001D720000}"/>
    <cellStyle name="Normal 3 3 2 2 2 3 2 3" xfId="9078" xr:uid="{00000000-0005-0000-0000-000087230000}"/>
    <cellStyle name="Normal 3 3 2 2 2 3 2 3 3" xfId="24175" xr:uid="{00000000-0005-0000-0000-0000845E0000}"/>
    <cellStyle name="Normal 3 3 2 2 2 3 2 5" xfId="19162" xr:uid="{00000000-0005-0000-0000-0000EF4A0000}"/>
    <cellStyle name="Normal 3 3 2 2 2 3 3" xfId="5717" xr:uid="{00000000-0005-0000-0000-000066160000}"/>
    <cellStyle name="Normal 3 3 2 2 2 3 3 2" xfId="15769" xr:uid="{00000000-0005-0000-0000-0000AA3D0000}"/>
    <cellStyle name="Normal 3 3 2 2 2 3 3 2 3" xfId="30863" xr:uid="{00000000-0005-0000-0000-0000A4780000}"/>
    <cellStyle name="Normal 3 3 2 2 2 3 3 3" xfId="10749" xr:uid="{00000000-0005-0000-0000-00000E2A0000}"/>
    <cellStyle name="Normal 3 3 2 2 2 3 3 3 3" xfId="25846" xr:uid="{00000000-0005-0000-0000-00000B650000}"/>
    <cellStyle name="Normal 3 3 2 2 2 3 3 5" xfId="20833" xr:uid="{00000000-0005-0000-0000-000076510000}"/>
    <cellStyle name="Normal 3 3 2 2 2 3 4" xfId="12427" xr:uid="{00000000-0005-0000-0000-00009C300000}"/>
    <cellStyle name="Normal 3 3 2 2 2 3 4 3" xfId="27521" xr:uid="{00000000-0005-0000-0000-0000966B0000}"/>
    <cellStyle name="Normal 3 3 2 2 2 3 5" xfId="7406" xr:uid="{00000000-0005-0000-0000-0000FF1C0000}"/>
    <cellStyle name="Normal 3 3 2 2 2 3 5 3" xfId="22504" xr:uid="{00000000-0005-0000-0000-0000FD570000}"/>
    <cellStyle name="Normal 3 3 2 2 2 3 7" xfId="17491" xr:uid="{00000000-0005-0000-0000-000068440000}"/>
    <cellStyle name="Normal 3 3 2 2 2 4" xfId="3188" xr:uid="{00000000-0005-0000-0000-0000850C0000}"/>
    <cellStyle name="Normal 3 3 2 2 2 4 2" xfId="13262" xr:uid="{00000000-0005-0000-0000-0000DF330000}"/>
    <cellStyle name="Normal 3 3 2 2 2 4 2 3" xfId="28356" xr:uid="{00000000-0005-0000-0000-0000D96E0000}"/>
    <cellStyle name="Normal 3 3 2 2 2 4 3" xfId="8242" xr:uid="{00000000-0005-0000-0000-000043200000}"/>
    <cellStyle name="Normal 3 3 2 2 2 4 3 3" xfId="23339" xr:uid="{00000000-0005-0000-0000-0000405B0000}"/>
    <cellStyle name="Normal 3 3 2 2 2 4 5" xfId="18326" xr:uid="{00000000-0005-0000-0000-0000AB470000}"/>
    <cellStyle name="Normal 3 3 2 2 2 5" xfId="4881" xr:uid="{00000000-0005-0000-0000-000022130000}"/>
    <cellStyle name="Normal 3 3 2 2 2 5 2" xfId="14933" xr:uid="{00000000-0005-0000-0000-0000663A0000}"/>
    <cellStyle name="Normal 3 3 2 2 2 5 2 3" xfId="30027" xr:uid="{00000000-0005-0000-0000-000060750000}"/>
    <cellStyle name="Normal 3 3 2 2 2 5 3" xfId="9913" xr:uid="{00000000-0005-0000-0000-0000CA260000}"/>
    <cellStyle name="Normal 3 3 2 2 2 5 3 3" xfId="25010" xr:uid="{00000000-0005-0000-0000-0000C7610000}"/>
    <cellStyle name="Normal 3 3 2 2 2 5 5" xfId="19997" xr:uid="{00000000-0005-0000-0000-0000324E0000}"/>
    <cellStyle name="Normal 3 3 2 2 2 6" xfId="11591" xr:uid="{00000000-0005-0000-0000-0000582D0000}"/>
    <cellStyle name="Normal 3 3 2 2 2 6 3" xfId="26685" xr:uid="{00000000-0005-0000-0000-000052680000}"/>
    <cellStyle name="Normal 3 3 2 2 2 7" xfId="6570" xr:uid="{00000000-0005-0000-0000-0000BB190000}"/>
    <cellStyle name="Normal 3 3 2 2 2 7 3" xfId="21668" xr:uid="{00000000-0005-0000-0000-0000B9540000}"/>
    <cellStyle name="Normal 3 3 2 2 2 9" xfId="16655" xr:uid="{00000000-0005-0000-0000-000024410000}"/>
    <cellStyle name="Normal 3 3 2 2 3" xfId="1707" xr:uid="{00000000-0005-0000-0000-0000BB060000}"/>
    <cellStyle name="Normal 3 3 2 2 3 2" xfId="2546" xr:uid="{00000000-0005-0000-0000-0000020A0000}"/>
    <cellStyle name="Normal 3 3 2 2 3 2 2" xfId="4235" xr:uid="{00000000-0005-0000-0000-00009C100000}"/>
    <cellStyle name="Normal 3 3 2 2 3 2 2 2" xfId="14308" xr:uid="{00000000-0005-0000-0000-0000F5370000}"/>
    <cellStyle name="Normal 3 3 2 2 3 2 2 2 3" xfId="29402" xr:uid="{00000000-0005-0000-0000-0000EF720000}"/>
    <cellStyle name="Normal 3 3 2 2 3 2 2 3" xfId="9288" xr:uid="{00000000-0005-0000-0000-000059240000}"/>
    <cellStyle name="Normal 3 3 2 2 3 2 2 3 3" xfId="24385" xr:uid="{00000000-0005-0000-0000-0000565F0000}"/>
    <cellStyle name="Normal 3 3 2 2 3 2 2 5" xfId="19372" xr:uid="{00000000-0005-0000-0000-0000C14B0000}"/>
    <cellStyle name="Normal 3 3 2 2 3 2 3" xfId="5927" xr:uid="{00000000-0005-0000-0000-000038170000}"/>
    <cellStyle name="Normal 3 3 2 2 3 2 3 2" xfId="15979" xr:uid="{00000000-0005-0000-0000-00007C3E0000}"/>
    <cellStyle name="Normal 3 3 2 2 3 2 3 2 3" xfId="31073" xr:uid="{00000000-0005-0000-0000-000076790000}"/>
    <cellStyle name="Normal 3 3 2 2 3 2 3 3" xfId="10959" xr:uid="{00000000-0005-0000-0000-0000E02A0000}"/>
    <cellStyle name="Normal 3 3 2 2 3 2 3 3 3" xfId="26056" xr:uid="{00000000-0005-0000-0000-0000DD650000}"/>
    <cellStyle name="Normal 3 3 2 2 3 2 3 5" xfId="21043" xr:uid="{00000000-0005-0000-0000-000048520000}"/>
    <cellStyle name="Normal 3 3 2 2 3 2 4" xfId="12637" xr:uid="{00000000-0005-0000-0000-00006E310000}"/>
    <cellStyle name="Normal 3 3 2 2 3 2 4 3" xfId="27731" xr:uid="{00000000-0005-0000-0000-0000686C0000}"/>
    <cellStyle name="Normal 3 3 2 2 3 2 5" xfId="7616" xr:uid="{00000000-0005-0000-0000-0000D11D0000}"/>
    <cellStyle name="Normal 3 3 2 2 3 2 5 3" xfId="22714" xr:uid="{00000000-0005-0000-0000-0000CF580000}"/>
    <cellStyle name="Normal 3 3 2 2 3 2 7" xfId="17701" xr:uid="{00000000-0005-0000-0000-00003A450000}"/>
    <cellStyle name="Normal 3 3 2 2 3 3" xfId="3398" xr:uid="{00000000-0005-0000-0000-0000570D0000}"/>
    <cellStyle name="Normal 3 3 2 2 3 3 2" xfId="13472" xr:uid="{00000000-0005-0000-0000-0000B1340000}"/>
    <cellStyle name="Normal 3 3 2 2 3 3 2 3" xfId="28566" xr:uid="{00000000-0005-0000-0000-0000AB6F0000}"/>
    <cellStyle name="Normal 3 3 2 2 3 3 3" xfId="8452" xr:uid="{00000000-0005-0000-0000-000015210000}"/>
    <cellStyle name="Normal 3 3 2 2 3 3 3 3" xfId="23549" xr:uid="{00000000-0005-0000-0000-0000125C0000}"/>
    <cellStyle name="Normal 3 3 2 2 3 3 5" xfId="18536" xr:uid="{00000000-0005-0000-0000-00007D480000}"/>
    <cellStyle name="Normal 3 3 2 2 3 4" xfId="5091" xr:uid="{00000000-0005-0000-0000-0000F4130000}"/>
    <cellStyle name="Normal 3 3 2 2 3 4 2" xfId="15143" xr:uid="{00000000-0005-0000-0000-0000383B0000}"/>
    <cellStyle name="Normal 3 3 2 2 3 4 2 3" xfId="30237" xr:uid="{00000000-0005-0000-0000-000032760000}"/>
    <cellStyle name="Normal 3 3 2 2 3 4 3" xfId="10123" xr:uid="{00000000-0005-0000-0000-00009C270000}"/>
    <cellStyle name="Normal 3 3 2 2 3 4 3 3" xfId="25220" xr:uid="{00000000-0005-0000-0000-000099620000}"/>
    <cellStyle name="Normal 3 3 2 2 3 4 5" xfId="20207" xr:uid="{00000000-0005-0000-0000-0000044F0000}"/>
    <cellStyle name="Normal 3 3 2 2 3 5" xfId="11801" xr:uid="{00000000-0005-0000-0000-00002A2E0000}"/>
    <cellStyle name="Normal 3 3 2 2 3 5 3" xfId="26895" xr:uid="{00000000-0005-0000-0000-000024690000}"/>
    <cellStyle name="Normal 3 3 2 2 3 6" xfId="6780" xr:uid="{00000000-0005-0000-0000-00008D1A0000}"/>
    <cellStyle name="Normal 3 3 2 2 3 6 3" xfId="21878" xr:uid="{00000000-0005-0000-0000-00008B550000}"/>
    <cellStyle name="Normal 3 3 2 2 3 8" xfId="16865" xr:uid="{00000000-0005-0000-0000-0000F6410000}"/>
    <cellStyle name="Normal 3 3 2 2 4" xfId="2128" xr:uid="{00000000-0005-0000-0000-000060080000}"/>
    <cellStyle name="Normal 3 3 2 2 4 2" xfId="3817" xr:uid="{00000000-0005-0000-0000-0000FA0E0000}"/>
    <cellStyle name="Normal 3 3 2 2 4 2 2" xfId="13890" xr:uid="{00000000-0005-0000-0000-000053360000}"/>
    <cellStyle name="Normal 3 3 2 2 4 2 2 3" xfId="28984" xr:uid="{00000000-0005-0000-0000-00004D710000}"/>
    <cellStyle name="Normal 3 3 2 2 4 2 3" xfId="8870" xr:uid="{00000000-0005-0000-0000-0000B7220000}"/>
    <cellStyle name="Normal 3 3 2 2 4 2 3 3" xfId="23967" xr:uid="{00000000-0005-0000-0000-0000B45D0000}"/>
    <cellStyle name="Normal 3 3 2 2 4 2 5" xfId="18954" xr:uid="{00000000-0005-0000-0000-00001F4A0000}"/>
    <cellStyle name="Normal 3 3 2 2 4 3" xfId="5509" xr:uid="{00000000-0005-0000-0000-000096150000}"/>
    <cellStyle name="Normal 3 3 2 2 4 3 2" xfId="15561" xr:uid="{00000000-0005-0000-0000-0000DA3C0000}"/>
    <cellStyle name="Normal 3 3 2 2 4 3 2 3" xfId="30655" xr:uid="{00000000-0005-0000-0000-0000D4770000}"/>
    <cellStyle name="Normal 3 3 2 2 4 3 3" xfId="10541" xr:uid="{00000000-0005-0000-0000-00003E290000}"/>
    <cellStyle name="Normal 3 3 2 2 4 3 3 3" xfId="25638" xr:uid="{00000000-0005-0000-0000-00003B640000}"/>
    <cellStyle name="Normal 3 3 2 2 4 3 5" xfId="20625" xr:uid="{00000000-0005-0000-0000-0000A6500000}"/>
    <cellStyle name="Normal 3 3 2 2 4 4" xfId="12219" xr:uid="{00000000-0005-0000-0000-0000CC2F0000}"/>
    <cellStyle name="Normal 3 3 2 2 4 4 3" xfId="27313" xr:uid="{00000000-0005-0000-0000-0000C66A0000}"/>
    <cellStyle name="Normal 3 3 2 2 4 5" xfId="7198" xr:uid="{00000000-0005-0000-0000-00002F1C0000}"/>
    <cellStyle name="Normal 3 3 2 2 4 5 3" xfId="22296" xr:uid="{00000000-0005-0000-0000-00002D570000}"/>
    <cellStyle name="Normal 3 3 2 2 4 7" xfId="17283" xr:uid="{00000000-0005-0000-0000-000098430000}"/>
    <cellStyle name="Normal 3 3 2 2 5" xfId="2980" xr:uid="{00000000-0005-0000-0000-0000B50B0000}"/>
    <cellStyle name="Normal 3 3 2 2 5 2" xfId="13054" xr:uid="{00000000-0005-0000-0000-00000F330000}"/>
    <cellStyle name="Normal 3 3 2 2 5 2 3" xfId="28148" xr:uid="{00000000-0005-0000-0000-0000096E0000}"/>
    <cellStyle name="Normal 3 3 2 2 5 3" xfId="8034" xr:uid="{00000000-0005-0000-0000-0000731F0000}"/>
    <cellStyle name="Normal 3 3 2 2 5 3 3" xfId="23131" xr:uid="{00000000-0005-0000-0000-0000705A0000}"/>
    <cellStyle name="Normal 3 3 2 2 5 5" xfId="18118" xr:uid="{00000000-0005-0000-0000-0000DB460000}"/>
    <cellStyle name="Normal 3 3 2 2 6" xfId="4673" xr:uid="{00000000-0005-0000-0000-000052120000}"/>
    <cellStyle name="Normal 3 3 2 2 6 2" xfId="14725" xr:uid="{00000000-0005-0000-0000-000096390000}"/>
    <cellStyle name="Normal 3 3 2 2 6 2 3" xfId="29819" xr:uid="{00000000-0005-0000-0000-000090740000}"/>
    <cellStyle name="Normal 3 3 2 2 6 3" xfId="9705" xr:uid="{00000000-0005-0000-0000-0000FA250000}"/>
    <cellStyle name="Normal 3 3 2 2 6 3 3" xfId="24802" xr:uid="{00000000-0005-0000-0000-0000F7600000}"/>
    <cellStyle name="Normal 3 3 2 2 6 5" xfId="19789" xr:uid="{00000000-0005-0000-0000-0000624D0000}"/>
    <cellStyle name="Normal 3 3 2 2 7" xfId="11383" xr:uid="{00000000-0005-0000-0000-0000882C0000}"/>
    <cellStyle name="Normal 3 3 2 2 7 3" xfId="26477" xr:uid="{00000000-0005-0000-0000-000082670000}"/>
    <cellStyle name="Normal 3 3 2 2 8" xfId="6362" xr:uid="{00000000-0005-0000-0000-0000EB180000}"/>
    <cellStyle name="Normal 3 3 2 2 8 3" xfId="21460" xr:uid="{00000000-0005-0000-0000-0000E9530000}"/>
    <cellStyle name="Normal 3 3 2 3" xfId="1390" xr:uid="{00000000-0005-0000-0000-00007E050000}"/>
    <cellStyle name="Normal 3 3 2 3 2" xfId="1811" xr:uid="{00000000-0005-0000-0000-000023070000}"/>
    <cellStyle name="Normal 3 3 2 3 2 2" xfId="2650" xr:uid="{00000000-0005-0000-0000-00006A0A0000}"/>
    <cellStyle name="Normal 3 3 2 3 2 2 2" xfId="4339" xr:uid="{00000000-0005-0000-0000-000004110000}"/>
    <cellStyle name="Normal 3 3 2 3 2 2 2 2" xfId="14412" xr:uid="{00000000-0005-0000-0000-00005D380000}"/>
    <cellStyle name="Normal 3 3 2 3 2 2 2 2 3" xfId="29506" xr:uid="{00000000-0005-0000-0000-000057730000}"/>
    <cellStyle name="Normal 3 3 2 3 2 2 2 3" xfId="9392" xr:uid="{00000000-0005-0000-0000-0000C1240000}"/>
    <cellStyle name="Normal 3 3 2 3 2 2 2 3 3" xfId="24489" xr:uid="{00000000-0005-0000-0000-0000BE5F0000}"/>
    <cellStyle name="Normal 3 3 2 3 2 2 2 5" xfId="19476" xr:uid="{00000000-0005-0000-0000-0000294C0000}"/>
    <cellStyle name="Normal 3 3 2 3 2 2 3" xfId="6031" xr:uid="{00000000-0005-0000-0000-0000A0170000}"/>
    <cellStyle name="Normal 3 3 2 3 2 2 3 2" xfId="16083" xr:uid="{00000000-0005-0000-0000-0000E43E0000}"/>
    <cellStyle name="Normal 3 3 2 3 2 2 3 2 3" xfId="31177" xr:uid="{00000000-0005-0000-0000-0000DE790000}"/>
    <cellStyle name="Normal 3 3 2 3 2 2 3 3" xfId="11063" xr:uid="{00000000-0005-0000-0000-0000482B0000}"/>
    <cellStyle name="Normal 3 3 2 3 2 2 3 3 3" xfId="26160" xr:uid="{00000000-0005-0000-0000-000045660000}"/>
    <cellStyle name="Normal 3 3 2 3 2 2 3 5" xfId="21147" xr:uid="{00000000-0005-0000-0000-0000B0520000}"/>
    <cellStyle name="Normal 3 3 2 3 2 2 4" xfId="12741" xr:uid="{00000000-0005-0000-0000-0000D6310000}"/>
    <cellStyle name="Normal 3 3 2 3 2 2 4 3" xfId="27835" xr:uid="{00000000-0005-0000-0000-0000D06C0000}"/>
    <cellStyle name="Normal 3 3 2 3 2 2 5" xfId="7720" xr:uid="{00000000-0005-0000-0000-0000391E0000}"/>
    <cellStyle name="Normal 3 3 2 3 2 2 5 3" xfId="22818" xr:uid="{00000000-0005-0000-0000-000037590000}"/>
    <cellStyle name="Normal 3 3 2 3 2 2 7" xfId="17805" xr:uid="{00000000-0005-0000-0000-0000A2450000}"/>
    <cellStyle name="Normal 3 3 2 3 2 3" xfId="3502" xr:uid="{00000000-0005-0000-0000-0000BF0D0000}"/>
    <cellStyle name="Normal 3 3 2 3 2 3 2" xfId="13576" xr:uid="{00000000-0005-0000-0000-000019350000}"/>
    <cellStyle name="Normal 3 3 2 3 2 3 2 3" xfId="28670" xr:uid="{00000000-0005-0000-0000-000013700000}"/>
    <cellStyle name="Normal 3 3 2 3 2 3 3" xfId="8556" xr:uid="{00000000-0005-0000-0000-00007D210000}"/>
    <cellStyle name="Normal 3 3 2 3 2 3 3 3" xfId="23653" xr:uid="{00000000-0005-0000-0000-00007A5C0000}"/>
    <cellStyle name="Normal 3 3 2 3 2 3 5" xfId="18640" xr:uid="{00000000-0005-0000-0000-0000E5480000}"/>
    <cellStyle name="Normal 3 3 2 3 2 4" xfId="5195" xr:uid="{00000000-0005-0000-0000-00005C140000}"/>
    <cellStyle name="Normal 3 3 2 3 2 4 2" xfId="15247" xr:uid="{00000000-0005-0000-0000-0000A03B0000}"/>
    <cellStyle name="Normal 3 3 2 3 2 4 2 3" xfId="30341" xr:uid="{00000000-0005-0000-0000-00009A760000}"/>
    <cellStyle name="Normal 3 3 2 3 2 4 3" xfId="10227" xr:uid="{00000000-0005-0000-0000-000004280000}"/>
    <cellStyle name="Normal 3 3 2 3 2 4 3 3" xfId="25324" xr:uid="{00000000-0005-0000-0000-000001630000}"/>
    <cellStyle name="Normal 3 3 2 3 2 4 5" xfId="20311" xr:uid="{00000000-0005-0000-0000-00006C4F0000}"/>
    <cellStyle name="Normal 3 3 2 3 2 5" xfId="11905" xr:uid="{00000000-0005-0000-0000-0000922E0000}"/>
    <cellStyle name="Normal 3 3 2 3 2 5 3" xfId="26999" xr:uid="{00000000-0005-0000-0000-00008C690000}"/>
    <cellStyle name="Normal 3 3 2 3 2 6" xfId="6884" xr:uid="{00000000-0005-0000-0000-0000F51A0000}"/>
    <cellStyle name="Normal 3 3 2 3 2 6 3" xfId="21982" xr:uid="{00000000-0005-0000-0000-0000F3550000}"/>
    <cellStyle name="Normal 3 3 2 3 2 8" xfId="16969" xr:uid="{00000000-0005-0000-0000-00005E420000}"/>
    <cellStyle name="Normal 3 3 2 3 3" xfId="2232" xr:uid="{00000000-0005-0000-0000-0000C8080000}"/>
    <cellStyle name="Normal 3 3 2 3 3 2" xfId="3921" xr:uid="{00000000-0005-0000-0000-0000620F0000}"/>
    <cellStyle name="Normal 3 3 2 3 3 2 2" xfId="13994" xr:uid="{00000000-0005-0000-0000-0000BB360000}"/>
    <cellStyle name="Normal 3 3 2 3 3 2 2 3" xfId="29088" xr:uid="{00000000-0005-0000-0000-0000B5710000}"/>
    <cellStyle name="Normal 3 3 2 3 3 2 3" xfId="8974" xr:uid="{00000000-0005-0000-0000-00001F230000}"/>
    <cellStyle name="Normal 3 3 2 3 3 2 3 3" xfId="24071" xr:uid="{00000000-0005-0000-0000-00001C5E0000}"/>
    <cellStyle name="Normal 3 3 2 3 3 2 5" xfId="19058" xr:uid="{00000000-0005-0000-0000-0000874A0000}"/>
    <cellStyle name="Normal 3 3 2 3 3 3" xfId="5613" xr:uid="{00000000-0005-0000-0000-0000FE150000}"/>
    <cellStyle name="Normal 3 3 2 3 3 3 2" xfId="15665" xr:uid="{00000000-0005-0000-0000-0000423D0000}"/>
    <cellStyle name="Normal 3 3 2 3 3 3 2 3" xfId="30759" xr:uid="{00000000-0005-0000-0000-00003C780000}"/>
    <cellStyle name="Normal 3 3 2 3 3 3 3" xfId="10645" xr:uid="{00000000-0005-0000-0000-0000A6290000}"/>
    <cellStyle name="Normal 3 3 2 3 3 3 3 3" xfId="25742" xr:uid="{00000000-0005-0000-0000-0000A3640000}"/>
    <cellStyle name="Normal 3 3 2 3 3 3 5" xfId="20729" xr:uid="{00000000-0005-0000-0000-00000E510000}"/>
    <cellStyle name="Normal 3 3 2 3 3 4" xfId="12323" xr:uid="{00000000-0005-0000-0000-000034300000}"/>
    <cellStyle name="Normal 3 3 2 3 3 4 3" xfId="27417" xr:uid="{00000000-0005-0000-0000-00002E6B0000}"/>
    <cellStyle name="Normal 3 3 2 3 3 5" xfId="7302" xr:uid="{00000000-0005-0000-0000-0000971C0000}"/>
    <cellStyle name="Normal 3 3 2 3 3 5 3" xfId="22400" xr:uid="{00000000-0005-0000-0000-000095570000}"/>
    <cellStyle name="Normal 3 3 2 3 3 7" xfId="17387" xr:uid="{00000000-0005-0000-0000-000000440000}"/>
    <cellStyle name="Normal 3 3 2 3 4" xfId="3084" xr:uid="{00000000-0005-0000-0000-00001D0C0000}"/>
    <cellStyle name="Normal 3 3 2 3 4 2" xfId="13158" xr:uid="{00000000-0005-0000-0000-000077330000}"/>
    <cellStyle name="Normal 3 3 2 3 4 2 3" xfId="28252" xr:uid="{00000000-0005-0000-0000-0000716E0000}"/>
    <cellStyle name="Normal 3 3 2 3 4 3" xfId="8138" xr:uid="{00000000-0005-0000-0000-0000DB1F0000}"/>
    <cellStyle name="Normal 3 3 2 3 4 3 3" xfId="23235" xr:uid="{00000000-0005-0000-0000-0000D85A0000}"/>
    <cellStyle name="Normal 3 3 2 3 4 5" xfId="18222" xr:uid="{00000000-0005-0000-0000-000043470000}"/>
    <cellStyle name="Normal 3 3 2 3 5" xfId="4777" xr:uid="{00000000-0005-0000-0000-0000BA120000}"/>
    <cellStyle name="Normal 3 3 2 3 5 2" xfId="14829" xr:uid="{00000000-0005-0000-0000-0000FE390000}"/>
    <cellStyle name="Normal 3 3 2 3 5 2 3" xfId="29923" xr:uid="{00000000-0005-0000-0000-0000F8740000}"/>
    <cellStyle name="Normal 3 3 2 3 5 3" xfId="9809" xr:uid="{00000000-0005-0000-0000-000062260000}"/>
    <cellStyle name="Normal 3 3 2 3 5 3 3" xfId="24906" xr:uid="{00000000-0005-0000-0000-00005F610000}"/>
    <cellStyle name="Normal 3 3 2 3 5 5" xfId="19893" xr:uid="{00000000-0005-0000-0000-0000CA4D0000}"/>
    <cellStyle name="Normal 3 3 2 3 6" xfId="11487" xr:uid="{00000000-0005-0000-0000-0000F02C0000}"/>
    <cellStyle name="Normal 3 3 2 3 6 3" xfId="26581" xr:uid="{00000000-0005-0000-0000-0000EA670000}"/>
    <cellStyle name="Normal 3 3 2 3 7" xfId="6466" xr:uid="{00000000-0005-0000-0000-000053190000}"/>
    <cellStyle name="Normal 3 3 2 3 7 3" xfId="21564" xr:uid="{00000000-0005-0000-0000-000051540000}"/>
    <cellStyle name="Normal 3 3 2 3 9" xfId="16551" xr:uid="{00000000-0005-0000-0000-0000BC400000}"/>
    <cellStyle name="Normal 3 3 2 4" xfId="1603" xr:uid="{00000000-0005-0000-0000-000053060000}"/>
    <cellStyle name="Normal 3 3 2 4 2" xfId="2442" xr:uid="{00000000-0005-0000-0000-00009A090000}"/>
    <cellStyle name="Normal 3 3 2 4 2 2" xfId="4131" xr:uid="{00000000-0005-0000-0000-000034100000}"/>
    <cellStyle name="Normal 3 3 2 4 2 2 2" xfId="14204" xr:uid="{00000000-0005-0000-0000-00008D370000}"/>
    <cellStyle name="Normal 3 3 2 4 2 2 2 3" xfId="29298" xr:uid="{00000000-0005-0000-0000-000087720000}"/>
    <cellStyle name="Normal 3 3 2 4 2 2 3" xfId="9184" xr:uid="{00000000-0005-0000-0000-0000F1230000}"/>
    <cellStyle name="Normal 3 3 2 4 2 2 3 3" xfId="24281" xr:uid="{00000000-0005-0000-0000-0000EE5E0000}"/>
    <cellStyle name="Normal 3 3 2 4 2 2 5" xfId="19268" xr:uid="{00000000-0005-0000-0000-0000594B0000}"/>
    <cellStyle name="Normal 3 3 2 4 2 3" xfId="5823" xr:uid="{00000000-0005-0000-0000-0000D0160000}"/>
    <cellStyle name="Normal 3 3 2 4 2 3 2" xfId="15875" xr:uid="{00000000-0005-0000-0000-0000143E0000}"/>
    <cellStyle name="Normal 3 3 2 4 2 3 2 3" xfId="30969" xr:uid="{00000000-0005-0000-0000-00000E790000}"/>
    <cellStyle name="Normal 3 3 2 4 2 3 3" xfId="10855" xr:uid="{00000000-0005-0000-0000-0000782A0000}"/>
    <cellStyle name="Normal 3 3 2 4 2 3 3 3" xfId="25952" xr:uid="{00000000-0005-0000-0000-000075650000}"/>
    <cellStyle name="Normal 3 3 2 4 2 3 5" xfId="20939" xr:uid="{00000000-0005-0000-0000-0000E0510000}"/>
    <cellStyle name="Normal 3 3 2 4 2 4" xfId="12533" xr:uid="{00000000-0005-0000-0000-000006310000}"/>
    <cellStyle name="Normal 3 3 2 4 2 4 3" xfId="27627" xr:uid="{00000000-0005-0000-0000-0000006C0000}"/>
    <cellStyle name="Normal 3 3 2 4 2 5" xfId="7512" xr:uid="{00000000-0005-0000-0000-0000691D0000}"/>
    <cellStyle name="Normal 3 3 2 4 2 5 3" xfId="22610" xr:uid="{00000000-0005-0000-0000-000067580000}"/>
    <cellStyle name="Normal 3 3 2 4 2 7" xfId="17597" xr:uid="{00000000-0005-0000-0000-0000D2440000}"/>
    <cellStyle name="Normal 3 3 2 4 3" xfId="3294" xr:uid="{00000000-0005-0000-0000-0000EF0C0000}"/>
    <cellStyle name="Normal 3 3 2 4 3 2" xfId="13368" xr:uid="{00000000-0005-0000-0000-000049340000}"/>
    <cellStyle name="Normal 3 3 2 4 3 2 3" xfId="28462" xr:uid="{00000000-0005-0000-0000-0000436F0000}"/>
    <cellStyle name="Normal 3 3 2 4 3 3" xfId="8348" xr:uid="{00000000-0005-0000-0000-0000AD200000}"/>
    <cellStyle name="Normal 3 3 2 4 3 3 3" xfId="23445" xr:uid="{00000000-0005-0000-0000-0000AA5B0000}"/>
    <cellStyle name="Normal 3 3 2 4 3 5" xfId="18432" xr:uid="{00000000-0005-0000-0000-000015480000}"/>
    <cellStyle name="Normal 3 3 2 4 4" xfId="4987" xr:uid="{00000000-0005-0000-0000-00008C130000}"/>
    <cellStyle name="Normal 3 3 2 4 4 2" xfId="15039" xr:uid="{00000000-0005-0000-0000-0000D03A0000}"/>
    <cellStyle name="Normal 3 3 2 4 4 2 3" xfId="30133" xr:uid="{00000000-0005-0000-0000-0000CA750000}"/>
    <cellStyle name="Normal 3 3 2 4 4 3" xfId="10019" xr:uid="{00000000-0005-0000-0000-000034270000}"/>
    <cellStyle name="Normal 3 3 2 4 4 3 3" xfId="25116" xr:uid="{00000000-0005-0000-0000-000031620000}"/>
    <cellStyle name="Normal 3 3 2 4 4 5" xfId="20103" xr:uid="{00000000-0005-0000-0000-00009C4E0000}"/>
    <cellStyle name="Normal 3 3 2 4 5" xfId="11697" xr:uid="{00000000-0005-0000-0000-0000C22D0000}"/>
    <cellStyle name="Normal 3 3 2 4 5 3" xfId="26791" xr:uid="{00000000-0005-0000-0000-0000BC680000}"/>
    <cellStyle name="Normal 3 3 2 4 6" xfId="6676" xr:uid="{00000000-0005-0000-0000-0000251A0000}"/>
    <cellStyle name="Normal 3 3 2 4 6 3" xfId="21774" xr:uid="{00000000-0005-0000-0000-000023550000}"/>
    <cellStyle name="Normal 3 3 2 4 8" xfId="16761" xr:uid="{00000000-0005-0000-0000-00008E410000}"/>
    <cellStyle name="Normal 3 3 2 5" xfId="2024" xr:uid="{00000000-0005-0000-0000-0000F8070000}"/>
    <cellStyle name="Normal 3 3 2 5 2" xfId="3713" xr:uid="{00000000-0005-0000-0000-0000920E0000}"/>
    <cellStyle name="Normal 3 3 2 5 2 2" xfId="13786" xr:uid="{00000000-0005-0000-0000-0000EB350000}"/>
    <cellStyle name="Normal 3 3 2 5 2 2 3" xfId="28880" xr:uid="{00000000-0005-0000-0000-0000E5700000}"/>
    <cellStyle name="Normal 3 3 2 5 2 3" xfId="8766" xr:uid="{00000000-0005-0000-0000-00004F220000}"/>
    <cellStyle name="Normal 3 3 2 5 2 3 3" xfId="23863" xr:uid="{00000000-0005-0000-0000-00004C5D0000}"/>
    <cellStyle name="Normal 3 3 2 5 2 5" xfId="18850" xr:uid="{00000000-0005-0000-0000-0000B7490000}"/>
    <cellStyle name="Normal 3 3 2 5 3" xfId="5405" xr:uid="{00000000-0005-0000-0000-00002E150000}"/>
    <cellStyle name="Normal 3 3 2 5 3 2" xfId="15457" xr:uid="{00000000-0005-0000-0000-0000723C0000}"/>
    <cellStyle name="Normal 3 3 2 5 3 2 3" xfId="30551" xr:uid="{00000000-0005-0000-0000-00006C770000}"/>
    <cellStyle name="Normal 3 3 2 5 3 3" xfId="10437" xr:uid="{00000000-0005-0000-0000-0000D6280000}"/>
    <cellStyle name="Normal 3 3 2 5 3 3 3" xfId="25534" xr:uid="{00000000-0005-0000-0000-0000D3630000}"/>
    <cellStyle name="Normal 3 3 2 5 3 5" xfId="20521" xr:uid="{00000000-0005-0000-0000-00003E500000}"/>
    <cellStyle name="Normal 3 3 2 5 4" xfId="12115" xr:uid="{00000000-0005-0000-0000-0000642F0000}"/>
    <cellStyle name="Normal 3 3 2 5 4 3" xfId="27209" xr:uid="{00000000-0005-0000-0000-00005E6A0000}"/>
    <cellStyle name="Normal 3 3 2 5 5" xfId="7094" xr:uid="{00000000-0005-0000-0000-0000C71B0000}"/>
    <cellStyle name="Normal 3 3 2 5 5 3" xfId="22192" xr:uid="{00000000-0005-0000-0000-0000C5560000}"/>
    <cellStyle name="Normal 3 3 2 5 7" xfId="17179" xr:uid="{00000000-0005-0000-0000-000030430000}"/>
    <cellStyle name="Normal 3 3 2 6" xfId="2876" xr:uid="{00000000-0005-0000-0000-00004D0B0000}"/>
    <cellStyle name="Normal 3 3 2 6 2" xfId="12950" xr:uid="{00000000-0005-0000-0000-0000A7320000}"/>
    <cellStyle name="Normal 3 3 2 6 2 3" xfId="28044" xr:uid="{00000000-0005-0000-0000-0000A16D0000}"/>
    <cellStyle name="Normal 3 3 2 6 3" xfId="7930" xr:uid="{00000000-0005-0000-0000-00000B1F0000}"/>
    <cellStyle name="Normal 3 3 2 6 3 3" xfId="23027" xr:uid="{00000000-0005-0000-0000-0000085A0000}"/>
    <cellStyle name="Normal 3 3 2 6 5" xfId="18014" xr:uid="{00000000-0005-0000-0000-000073460000}"/>
    <cellStyle name="Normal 3 3 2 7" xfId="4569" xr:uid="{00000000-0005-0000-0000-0000EA110000}"/>
    <cellStyle name="Normal 3 3 2 7 2" xfId="14621" xr:uid="{00000000-0005-0000-0000-00002E390000}"/>
    <cellStyle name="Normal 3 3 2 7 2 3" xfId="29715" xr:uid="{00000000-0005-0000-0000-000028740000}"/>
    <cellStyle name="Normal 3 3 2 7 3" xfId="9601" xr:uid="{00000000-0005-0000-0000-000092250000}"/>
    <cellStyle name="Normal 3 3 2 7 3 3" xfId="24698" xr:uid="{00000000-0005-0000-0000-00008F600000}"/>
    <cellStyle name="Normal 3 3 2 7 5" xfId="19685" xr:uid="{00000000-0005-0000-0000-0000FA4C0000}"/>
    <cellStyle name="Normal 3 3 2 8" xfId="11279" xr:uid="{00000000-0005-0000-0000-0000202C0000}"/>
    <cellStyle name="Normal 3 3 2 8 3" xfId="26373" xr:uid="{00000000-0005-0000-0000-00001A670000}"/>
    <cellStyle name="Normal 3 3 2 9" xfId="6258" xr:uid="{00000000-0005-0000-0000-000083180000}"/>
    <cellStyle name="Normal 3 3 2 9 3" xfId="21356" xr:uid="{00000000-0005-0000-0000-000081530000}"/>
    <cellStyle name="Normal 3 3 3" xfId="1223" xr:uid="{00000000-0005-0000-0000-0000D7040000}"/>
    <cellStyle name="Normal 3 3 3 10" xfId="16395" xr:uid="{00000000-0005-0000-0000-000020400000}"/>
    <cellStyle name="Normal 3 3 3 2" xfId="1442" xr:uid="{00000000-0005-0000-0000-0000B2050000}"/>
    <cellStyle name="Normal 3 3 3 2 2" xfId="1863" xr:uid="{00000000-0005-0000-0000-000057070000}"/>
    <cellStyle name="Normal 3 3 3 2 2 2" xfId="2702" xr:uid="{00000000-0005-0000-0000-00009E0A0000}"/>
    <cellStyle name="Normal 3 3 3 2 2 2 2" xfId="4391" xr:uid="{00000000-0005-0000-0000-000038110000}"/>
    <cellStyle name="Normal 3 3 3 2 2 2 2 2" xfId="14464" xr:uid="{00000000-0005-0000-0000-000091380000}"/>
    <cellStyle name="Normal 3 3 3 2 2 2 2 2 3" xfId="29558" xr:uid="{00000000-0005-0000-0000-00008B730000}"/>
    <cellStyle name="Normal 3 3 3 2 2 2 2 3" xfId="9444" xr:uid="{00000000-0005-0000-0000-0000F5240000}"/>
    <cellStyle name="Normal 3 3 3 2 2 2 2 3 3" xfId="24541" xr:uid="{00000000-0005-0000-0000-0000F25F0000}"/>
    <cellStyle name="Normal 3 3 3 2 2 2 2 5" xfId="19528" xr:uid="{00000000-0005-0000-0000-00005D4C0000}"/>
    <cellStyle name="Normal 3 3 3 2 2 2 3" xfId="6083" xr:uid="{00000000-0005-0000-0000-0000D4170000}"/>
    <cellStyle name="Normal 3 3 3 2 2 2 3 2" xfId="16135" xr:uid="{00000000-0005-0000-0000-0000183F0000}"/>
    <cellStyle name="Normal 3 3 3 2 2 2 3 2 3" xfId="31229" xr:uid="{00000000-0005-0000-0000-0000127A0000}"/>
    <cellStyle name="Normal 3 3 3 2 2 2 3 3" xfId="11115" xr:uid="{00000000-0005-0000-0000-00007C2B0000}"/>
    <cellStyle name="Normal 3 3 3 2 2 2 3 3 3" xfId="26212" xr:uid="{00000000-0005-0000-0000-000079660000}"/>
    <cellStyle name="Normal 3 3 3 2 2 2 3 5" xfId="21199" xr:uid="{00000000-0005-0000-0000-0000E4520000}"/>
    <cellStyle name="Normal 3 3 3 2 2 2 4" xfId="12793" xr:uid="{00000000-0005-0000-0000-00000A320000}"/>
    <cellStyle name="Normal 3 3 3 2 2 2 4 3" xfId="27887" xr:uid="{00000000-0005-0000-0000-0000046D0000}"/>
    <cellStyle name="Normal 3 3 3 2 2 2 5" xfId="7772" xr:uid="{00000000-0005-0000-0000-00006D1E0000}"/>
    <cellStyle name="Normal 3 3 3 2 2 2 5 3" xfId="22870" xr:uid="{00000000-0005-0000-0000-00006B590000}"/>
    <cellStyle name="Normal 3 3 3 2 2 2 7" xfId="17857" xr:uid="{00000000-0005-0000-0000-0000D6450000}"/>
    <cellStyle name="Normal 3 3 3 2 2 3" xfId="3554" xr:uid="{00000000-0005-0000-0000-0000F30D0000}"/>
    <cellStyle name="Normal 3 3 3 2 2 3 2" xfId="13628" xr:uid="{00000000-0005-0000-0000-00004D350000}"/>
    <cellStyle name="Normal 3 3 3 2 2 3 2 3" xfId="28722" xr:uid="{00000000-0005-0000-0000-000047700000}"/>
    <cellStyle name="Normal 3 3 3 2 2 3 3" xfId="8608" xr:uid="{00000000-0005-0000-0000-0000B1210000}"/>
    <cellStyle name="Normal 3 3 3 2 2 3 3 3" xfId="23705" xr:uid="{00000000-0005-0000-0000-0000AE5C0000}"/>
    <cellStyle name="Normal 3 3 3 2 2 3 5" xfId="18692" xr:uid="{00000000-0005-0000-0000-000019490000}"/>
    <cellStyle name="Normal 3 3 3 2 2 4" xfId="5247" xr:uid="{00000000-0005-0000-0000-000090140000}"/>
    <cellStyle name="Normal 3 3 3 2 2 4 2" xfId="15299" xr:uid="{00000000-0005-0000-0000-0000D43B0000}"/>
    <cellStyle name="Normal 3 3 3 2 2 4 2 3" xfId="30393" xr:uid="{00000000-0005-0000-0000-0000CE760000}"/>
    <cellStyle name="Normal 3 3 3 2 2 4 3" xfId="10279" xr:uid="{00000000-0005-0000-0000-000038280000}"/>
    <cellStyle name="Normal 3 3 3 2 2 4 3 3" xfId="25376" xr:uid="{00000000-0005-0000-0000-000035630000}"/>
    <cellStyle name="Normal 3 3 3 2 2 4 5" xfId="20363" xr:uid="{00000000-0005-0000-0000-0000A04F0000}"/>
    <cellStyle name="Normal 3 3 3 2 2 5" xfId="11957" xr:uid="{00000000-0005-0000-0000-0000C62E0000}"/>
    <cellStyle name="Normal 3 3 3 2 2 5 3" xfId="27051" xr:uid="{00000000-0005-0000-0000-0000C0690000}"/>
    <cellStyle name="Normal 3 3 3 2 2 6" xfId="6936" xr:uid="{00000000-0005-0000-0000-0000291B0000}"/>
    <cellStyle name="Normal 3 3 3 2 2 6 3" xfId="22034" xr:uid="{00000000-0005-0000-0000-000027560000}"/>
    <cellStyle name="Normal 3 3 3 2 2 8" xfId="17021" xr:uid="{00000000-0005-0000-0000-000092420000}"/>
    <cellStyle name="Normal 3 3 3 2 3" xfId="2284" xr:uid="{00000000-0005-0000-0000-0000FC080000}"/>
    <cellStyle name="Normal 3 3 3 2 3 2" xfId="3973" xr:uid="{00000000-0005-0000-0000-0000960F0000}"/>
    <cellStyle name="Normal 3 3 3 2 3 2 2" xfId="14046" xr:uid="{00000000-0005-0000-0000-0000EF360000}"/>
    <cellStyle name="Normal 3 3 3 2 3 2 2 3" xfId="29140" xr:uid="{00000000-0005-0000-0000-0000E9710000}"/>
    <cellStyle name="Normal 3 3 3 2 3 2 3" xfId="9026" xr:uid="{00000000-0005-0000-0000-000053230000}"/>
    <cellStyle name="Normal 3 3 3 2 3 2 3 3" xfId="24123" xr:uid="{00000000-0005-0000-0000-0000505E0000}"/>
    <cellStyle name="Normal 3 3 3 2 3 2 5" xfId="19110" xr:uid="{00000000-0005-0000-0000-0000BB4A0000}"/>
    <cellStyle name="Normal 3 3 3 2 3 3" xfId="5665" xr:uid="{00000000-0005-0000-0000-000032160000}"/>
    <cellStyle name="Normal 3 3 3 2 3 3 2" xfId="15717" xr:uid="{00000000-0005-0000-0000-0000763D0000}"/>
    <cellStyle name="Normal 3 3 3 2 3 3 2 3" xfId="30811" xr:uid="{00000000-0005-0000-0000-000070780000}"/>
    <cellStyle name="Normal 3 3 3 2 3 3 3" xfId="10697" xr:uid="{00000000-0005-0000-0000-0000DA290000}"/>
    <cellStyle name="Normal 3 3 3 2 3 3 3 3" xfId="25794" xr:uid="{00000000-0005-0000-0000-0000D7640000}"/>
    <cellStyle name="Normal 3 3 3 2 3 3 5" xfId="20781" xr:uid="{00000000-0005-0000-0000-000042510000}"/>
    <cellStyle name="Normal 3 3 3 2 3 4" xfId="12375" xr:uid="{00000000-0005-0000-0000-000068300000}"/>
    <cellStyle name="Normal 3 3 3 2 3 4 3" xfId="27469" xr:uid="{00000000-0005-0000-0000-0000626B0000}"/>
    <cellStyle name="Normal 3 3 3 2 3 5" xfId="7354" xr:uid="{00000000-0005-0000-0000-0000CB1C0000}"/>
    <cellStyle name="Normal 3 3 3 2 3 5 3" xfId="22452" xr:uid="{00000000-0005-0000-0000-0000C9570000}"/>
    <cellStyle name="Normal 3 3 3 2 3 7" xfId="17439" xr:uid="{00000000-0005-0000-0000-000034440000}"/>
    <cellStyle name="Normal 3 3 3 2 4" xfId="3136" xr:uid="{00000000-0005-0000-0000-0000510C0000}"/>
    <cellStyle name="Normal 3 3 3 2 4 2" xfId="13210" xr:uid="{00000000-0005-0000-0000-0000AB330000}"/>
    <cellStyle name="Normal 3 3 3 2 4 2 3" xfId="28304" xr:uid="{00000000-0005-0000-0000-0000A56E0000}"/>
    <cellStyle name="Normal 3 3 3 2 4 3" xfId="8190" xr:uid="{00000000-0005-0000-0000-00000F200000}"/>
    <cellStyle name="Normal 3 3 3 2 4 3 3" xfId="23287" xr:uid="{00000000-0005-0000-0000-00000C5B0000}"/>
    <cellStyle name="Normal 3 3 3 2 4 5" xfId="18274" xr:uid="{00000000-0005-0000-0000-000077470000}"/>
    <cellStyle name="Normal 3 3 3 2 5" xfId="4829" xr:uid="{00000000-0005-0000-0000-0000EE120000}"/>
    <cellStyle name="Normal 3 3 3 2 5 2" xfId="14881" xr:uid="{00000000-0005-0000-0000-0000323A0000}"/>
    <cellStyle name="Normal 3 3 3 2 5 2 3" xfId="29975" xr:uid="{00000000-0005-0000-0000-00002C750000}"/>
    <cellStyle name="Normal 3 3 3 2 5 3" xfId="9861" xr:uid="{00000000-0005-0000-0000-000096260000}"/>
    <cellStyle name="Normal 3 3 3 2 5 3 3" xfId="24958" xr:uid="{00000000-0005-0000-0000-000093610000}"/>
    <cellStyle name="Normal 3 3 3 2 5 5" xfId="19945" xr:uid="{00000000-0005-0000-0000-0000FE4D0000}"/>
    <cellStyle name="Normal 3 3 3 2 6" xfId="11539" xr:uid="{00000000-0005-0000-0000-0000242D0000}"/>
    <cellStyle name="Normal 3 3 3 2 6 3" xfId="26633" xr:uid="{00000000-0005-0000-0000-00001E680000}"/>
    <cellStyle name="Normal 3 3 3 2 7" xfId="6518" xr:uid="{00000000-0005-0000-0000-000087190000}"/>
    <cellStyle name="Normal 3 3 3 2 7 3" xfId="21616" xr:uid="{00000000-0005-0000-0000-000085540000}"/>
    <cellStyle name="Normal 3 3 3 2 9" xfId="16603" xr:uid="{00000000-0005-0000-0000-0000F0400000}"/>
    <cellStyle name="Normal 3 3 3 3" xfId="1655" xr:uid="{00000000-0005-0000-0000-000087060000}"/>
    <cellStyle name="Normal 3 3 3 3 2" xfId="2494" xr:uid="{00000000-0005-0000-0000-0000CE090000}"/>
    <cellStyle name="Normal 3 3 3 3 2 2" xfId="4183" xr:uid="{00000000-0005-0000-0000-000068100000}"/>
    <cellStyle name="Normal 3 3 3 3 2 2 2" xfId="14256" xr:uid="{00000000-0005-0000-0000-0000C1370000}"/>
    <cellStyle name="Normal 3 3 3 3 2 2 2 3" xfId="29350" xr:uid="{00000000-0005-0000-0000-0000BB720000}"/>
    <cellStyle name="Normal 3 3 3 3 2 2 3" xfId="9236" xr:uid="{00000000-0005-0000-0000-000025240000}"/>
    <cellStyle name="Normal 3 3 3 3 2 2 3 3" xfId="24333" xr:uid="{00000000-0005-0000-0000-0000225F0000}"/>
    <cellStyle name="Normal 3 3 3 3 2 2 5" xfId="19320" xr:uid="{00000000-0005-0000-0000-00008D4B0000}"/>
    <cellStyle name="Normal 3 3 3 3 2 3" xfId="5875" xr:uid="{00000000-0005-0000-0000-000004170000}"/>
    <cellStyle name="Normal 3 3 3 3 2 3 2" xfId="15927" xr:uid="{00000000-0005-0000-0000-0000483E0000}"/>
    <cellStyle name="Normal 3 3 3 3 2 3 2 3" xfId="31021" xr:uid="{00000000-0005-0000-0000-000042790000}"/>
    <cellStyle name="Normal 3 3 3 3 2 3 3" xfId="10907" xr:uid="{00000000-0005-0000-0000-0000AC2A0000}"/>
    <cellStyle name="Normal 3 3 3 3 2 3 3 3" xfId="26004" xr:uid="{00000000-0005-0000-0000-0000A9650000}"/>
    <cellStyle name="Normal 3 3 3 3 2 3 5" xfId="20991" xr:uid="{00000000-0005-0000-0000-000014520000}"/>
    <cellStyle name="Normal 3 3 3 3 2 4" xfId="12585" xr:uid="{00000000-0005-0000-0000-00003A310000}"/>
    <cellStyle name="Normal 3 3 3 3 2 4 3" xfId="27679" xr:uid="{00000000-0005-0000-0000-0000346C0000}"/>
    <cellStyle name="Normal 3 3 3 3 2 5" xfId="7564" xr:uid="{00000000-0005-0000-0000-00009D1D0000}"/>
    <cellStyle name="Normal 3 3 3 3 2 5 3" xfId="22662" xr:uid="{00000000-0005-0000-0000-00009B580000}"/>
    <cellStyle name="Normal 3 3 3 3 2 7" xfId="17649" xr:uid="{00000000-0005-0000-0000-000006450000}"/>
    <cellStyle name="Normal 3 3 3 3 3" xfId="3346" xr:uid="{00000000-0005-0000-0000-0000230D0000}"/>
    <cellStyle name="Normal 3 3 3 3 3 2" xfId="13420" xr:uid="{00000000-0005-0000-0000-00007D340000}"/>
    <cellStyle name="Normal 3 3 3 3 3 2 3" xfId="28514" xr:uid="{00000000-0005-0000-0000-0000776F0000}"/>
    <cellStyle name="Normal 3 3 3 3 3 3" xfId="8400" xr:uid="{00000000-0005-0000-0000-0000E1200000}"/>
    <cellStyle name="Normal 3 3 3 3 3 3 3" xfId="23497" xr:uid="{00000000-0005-0000-0000-0000DE5B0000}"/>
    <cellStyle name="Normal 3 3 3 3 3 5" xfId="18484" xr:uid="{00000000-0005-0000-0000-000049480000}"/>
    <cellStyle name="Normal 3 3 3 3 4" xfId="5039" xr:uid="{00000000-0005-0000-0000-0000C0130000}"/>
    <cellStyle name="Normal 3 3 3 3 4 2" xfId="15091" xr:uid="{00000000-0005-0000-0000-0000043B0000}"/>
    <cellStyle name="Normal 3 3 3 3 4 2 3" xfId="30185" xr:uid="{00000000-0005-0000-0000-0000FE750000}"/>
    <cellStyle name="Normal 3 3 3 3 4 3" xfId="10071" xr:uid="{00000000-0005-0000-0000-000068270000}"/>
    <cellStyle name="Normal 3 3 3 3 4 3 3" xfId="25168" xr:uid="{00000000-0005-0000-0000-000065620000}"/>
    <cellStyle name="Normal 3 3 3 3 4 5" xfId="20155" xr:uid="{00000000-0005-0000-0000-0000D04E0000}"/>
    <cellStyle name="Normal 3 3 3 3 5" xfId="11749" xr:uid="{00000000-0005-0000-0000-0000F62D0000}"/>
    <cellStyle name="Normal 3 3 3 3 5 3" xfId="26843" xr:uid="{00000000-0005-0000-0000-0000F0680000}"/>
    <cellStyle name="Normal 3 3 3 3 6" xfId="6728" xr:uid="{00000000-0005-0000-0000-0000591A0000}"/>
    <cellStyle name="Normal 3 3 3 3 6 3" xfId="21826" xr:uid="{00000000-0005-0000-0000-000057550000}"/>
    <cellStyle name="Normal 3 3 3 3 8" xfId="16813" xr:uid="{00000000-0005-0000-0000-0000C2410000}"/>
    <cellStyle name="Normal 3 3 3 4" xfId="2076" xr:uid="{00000000-0005-0000-0000-00002C080000}"/>
    <cellStyle name="Normal 3 3 3 4 2" xfId="3765" xr:uid="{00000000-0005-0000-0000-0000C60E0000}"/>
    <cellStyle name="Normal 3 3 3 4 2 2" xfId="13838" xr:uid="{00000000-0005-0000-0000-00001F360000}"/>
    <cellStyle name="Normal 3 3 3 4 2 2 3" xfId="28932" xr:uid="{00000000-0005-0000-0000-000019710000}"/>
    <cellStyle name="Normal 3 3 3 4 2 3" xfId="8818" xr:uid="{00000000-0005-0000-0000-000083220000}"/>
    <cellStyle name="Normal 3 3 3 4 2 3 3" xfId="23915" xr:uid="{00000000-0005-0000-0000-0000805D0000}"/>
    <cellStyle name="Normal 3 3 3 4 2 5" xfId="18902" xr:uid="{00000000-0005-0000-0000-0000EB490000}"/>
    <cellStyle name="Normal 3 3 3 4 3" xfId="5457" xr:uid="{00000000-0005-0000-0000-000062150000}"/>
    <cellStyle name="Normal 3 3 3 4 3 2" xfId="15509" xr:uid="{00000000-0005-0000-0000-0000A63C0000}"/>
    <cellStyle name="Normal 3 3 3 4 3 2 3" xfId="30603" xr:uid="{00000000-0005-0000-0000-0000A0770000}"/>
    <cellStyle name="Normal 3 3 3 4 3 3" xfId="10489" xr:uid="{00000000-0005-0000-0000-00000A290000}"/>
    <cellStyle name="Normal 3 3 3 4 3 3 3" xfId="25586" xr:uid="{00000000-0005-0000-0000-000007640000}"/>
    <cellStyle name="Normal 3 3 3 4 3 5" xfId="20573" xr:uid="{00000000-0005-0000-0000-000072500000}"/>
    <cellStyle name="Normal 3 3 3 4 4" xfId="12167" xr:uid="{00000000-0005-0000-0000-0000982F0000}"/>
    <cellStyle name="Normal 3 3 3 4 4 3" xfId="27261" xr:uid="{00000000-0005-0000-0000-0000926A0000}"/>
    <cellStyle name="Normal 3 3 3 4 5" xfId="7146" xr:uid="{00000000-0005-0000-0000-0000FB1B0000}"/>
    <cellStyle name="Normal 3 3 3 4 5 3" xfId="22244" xr:uid="{00000000-0005-0000-0000-0000F9560000}"/>
    <cellStyle name="Normal 3 3 3 4 7" xfId="17231" xr:uid="{00000000-0005-0000-0000-000064430000}"/>
    <cellStyle name="Normal 3 3 3 5" xfId="2928" xr:uid="{00000000-0005-0000-0000-0000810B0000}"/>
    <cellStyle name="Normal 3 3 3 5 2" xfId="13002" xr:uid="{00000000-0005-0000-0000-0000DB320000}"/>
    <cellStyle name="Normal 3 3 3 5 2 3" xfId="28096" xr:uid="{00000000-0005-0000-0000-0000D56D0000}"/>
    <cellStyle name="Normal 3 3 3 5 3" xfId="7982" xr:uid="{00000000-0005-0000-0000-00003F1F0000}"/>
    <cellStyle name="Normal 3 3 3 5 3 3" xfId="23079" xr:uid="{00000000-0005-0000-0000-00003C5A0000}"/>
    <cellStyle name="Normal 3 3 3 5 5" xfId="18066" xr:uid="{00000000-0005-0000-0000-0000A7460000}"/>
    <cellStyle name="Normal 3 3 3 6" xfId="4621" xr:uid="{00000000-0005-0000-0000-00001E120000}"/>
    <cellStyle name="Normal 3 3 3 6 2" xfId="14673" xr:uid="{00000000-0005-0000-0000-000062390000}"/>
    <cellStyle name="Normal 3 3 3 6 2 3" xfId="29767" xr:uid="{00000000-0005-0000-0000-00005C740000}"/>
    <cellStyle name="Normal 3 3 3 6 3" xfId="9653" xr:uid="{00000000-0005-0000-0000-0000C6250000}"/>
    <cellStyle name="Normal 3 3 3 6 3 3" xfId="24750" xr:uid="{00000000-0005-0000-0000-0000C3600000}"/>
    <cellStyle name="Normal 3 3 3 6 5" xfId="19737" xr:uid="{00000000-0005-0000-0000-00002E4D0000}"/>
    <cellStyle name="Normal 3 3 3 7" xfId="11331" xr:uid="{00000000-0005-0000-0000-0000542C0000}"/>
    <cellStyle name="Normal 3 3 3 7 3" xfId="26425" xr:uid="{00000000-0005-0000-0000-00004E670000}"/>
    <cellStyle name="Normal 3 3 3 8" xfId="6310" xr:uid="{00000000-0005-0000-0000-0000B7180000}"/>
    <cellStyle name="Normal 3 3 3 8 3" xfId="21408" xr:uid="{00000000-0005-0000-0000-0000B5530000}"/>
    <cellStyle name="Normal 3 3 4" xfId="1336" xr:uid="{00000000-0005-0000-0000-000048050000}"/>
    <cellStyle name="Normal 3 3 4 2" xfId="1759" xr:uid="{00000000-0005-0000-0000-0000EF060000}"/>
    <cellStyle name="Normal 3 3 4 2 2" xfId="2598" xr:uid="{00000000-0005-0000-0000-0000360A0000}"/>
    <cellStyle name="Normal 3 3 4 2 2 2" xfId="4287" xr:uid="{00000000-0005-0000-0000-0000D0100000}"/>
    <cellStyle name="Normal 3 3 4 2 2 2 2" xfId="14360" xr:uid="{00000000-0005-0000-0000-000029380000}"/>
    <cellStyle name="Normal 3 3 4 2 2 2 2 3" xfId="29454" xr:uid="{00000000-0005-0000-0000-000023730000}"/>
    <cellStyle name="Normal 3 3 4 2 2 2 3" xfId="9340" xr:uid="{00000000-0005-0000-0000-00008D240000}"/>
    <cellStyle name="Normal 3 3 4 2 2 2 3 3" xfId="24437" xr:uid="{00000000-0005-0000-0000-00008A5F0000}"/>
    <cellStyle name="Normal 3 3 4 2 2 2 5" xfId="19424" xr:uid="{00000000-0005-0000-0000-0000F54B0000}"/>
    <cellStyle name="Normal 3 3 4 2 2 3" xfId="5979" xr:uid="{00000000-0005-0000-0000-00006C170000}"/>
    <cellStyle name="Normal 3 3 4 2 2 3 2" xfId="16031" xr:uid="{00000000-0005-0000-0000-0000B03E0000}"/>
    <cellStyle name="Normal 3 3 4 2 2 3 2 3" xfId="31125" xr:uid="{00000000-0005-0000-0000-0000AA790000}"/>
    <cellStyle name="Normal 3 3 4 2 2 3 3" xfId="11011" xr:uid="{00000000-0005-0000-0000-0000142B0000}"/>
    <cellStyle name="Normal 3 3 4 2 2 3 3 3" xfId="26108" xr:uid="{00000000-0005-0000-0000-000011660000}"/>
    <cellStyle name="Normal 3 3 4 2 2 3 5" xfId="21095" xr:uid="{00000000-0005-0000-0000-00007C520000}"/>
    <cellStyle name="Normal 3 3 4 2 2 4" xfId="12689" xr:uid="{00000000-0005-0000-0000-0000A2310000}"/>
    <cellStyle name="Normal 3 3 4 2 2 4 3" xfId="27783" xr:uid="{00000000-0005-0000-0000-00009C6C0000}"/>
    <cellStyle name="Normal 3 3 4 2 2 5" xfId="7668" xr:uid="{00000000-0005-0000-0000-0000051E0000}"/>
    <cellStyle name="Normal 3 3 4 2 2 5 3" xfId="22766" xr:uid="{00000000-0005-0000-0000-000003590000}"/>
    <cellStyle name="Normal 3 3 4 2 2 7" xfId="17753" xr:uid="{00000000-0005-0000-0000-00006E450000}"/>
    <cellStyle name="Normal 3 3 4 2 3" xfId="3450" xr:uid="{00000000-0005-0000-0000-00008B0D0000}"/>
    <cellStyle name="Normal 3 3 4 2 3 2" xfId="13524" xr:uid="{00000000-0005-0000-0000-0000E5340000}"/>
    <cellStyle name="Normal 3 3 4 2 3 2 3" xfId="28618" xr:uid="{00000000-0005-0000-0000-0000DF6F0000}"/>
    <cellStyle name="Normal 3 3 4 2 3 3" xfId="8504" xr:uid="{00000000-0005-0000-0000-000049210000}"/>
    <cellStyle name="Normal 3 3 4 2 3 3 3" xfId="23601" xr:uid="{00000000-0005-0000-0000-0000465C0000}"/>
    <cellStyle name="Normal 3 3 4 2 3 5" xfId="18588" xr:uid="{00000000-0005-0000-0000-0000B1480000}"/>
    <cellStyle name="Normal 3 3 4 2 4" xfId="5143" xr:uid="{00000000-0005-0000-0000-000028140000}"/>
    <cellStyle name="Normal 3 3 4 2 4 2" xfId="15195" xr:uid="{00000000-0005-0000-0000-00006C3B0000}"/>
    <cellStyle name="Normal 3 3 4 2 4 2 3" xfId="30289" xr:uid="{00000000-0005-0000-0000-000066760000}"/>
    <cellStyle name="Normal 3 3 4 2 4 3" xfId="10175" xr:uid="{00000000-0005-0000-0000-0000D0270000}"/>
    <cellStyle name="Normal 3 3 4 2 4 3 3" xfId="25272" xr:uid="{00000000-0005-0000-0000-0000CD620000}"/>
    <cellStyle name="Normal 3 3 4 2 4 5" xfId="20259" xr:uid="{00000000-0005-0000-0000-0000384F0000}"/>
    <cellStyle name="Normal 3 3 4 2 5" xfId="11853" xr:uid="{00000000-0005-0000-0000-00005E2E0000}"/>
    <cellStyle name="Normal 3 3 4 2 5 3" xfId="26947" xr:uid="{00000000-0005-0000-0000-000058690000}"/>
    <cellStyle name="Normal 3 3 4 2 6" xfId="6832" xr:uid="{00000000-0005-0000-0000-0000C11A0000}"/>
    <cellStyle name="Normal 3 3 4 2 6 3" xfId="21930" xr:uid="{00000000-0005-0000-0000-0000BF550000}"/>
    <cellStyle name="Normal 3 3 4 2 8" xfId="16917" xr:uid="{00000000-0005-0000-0000-00002A420000}"/>
    <cellStyle name="Normal 3 3 4 3" xfId="2180" xr:uid="{00000000-0005-0000-0000-000094080000}"/>
    <cellStyle name="Normal 3 3 4 3 2" xfId="3869" xr:uid="{00000000-0005-0000-0000-00002E0F0000}"/>
    <cellStyle name="Normal 3 3 4 3 2 2" xfId="13942" xr:uid="{00000000-0005-0000-0000-000087360000}"/>
    <cellStyle name="Normal 3 3 4 3 2 2 3" xfId="29036" xr:uid="{00000000-0005-0000-0000-000081710000}"/>
    <cellStyle name="Normal 3 3 4 3 2 3" xfId="8922" xr:uid="{00000000-0005-0000-0000-0000EB220000}"/>
    <cellStyle name="Normal 3 3 4 3 2 3 3" xfId="24019" xr:uid="{00000000-0005-0000-0000-0000E85D0000}"/>
    <cellStyle name="Normal 3 3 4 3 2 5" xfId="19006" xr:uid="{00000000-0005-0000-0000-0000534A0000}"/>
    <cellStyle name="Normal 3 3 4 3 3" xfId="5561" xr:uid="{00000000-0005-0000-0000-0000CA150000}"/>
    <cellStyle name="Normal 3 3 4 3 3 2" xfId="15613" xr:uid="{00000000-0005-0000-0000-00000E3D0000}"/>
    <cellStyle name="Normal 3 3 4 3 3 2 3" xfId="30707" xr:uid="{00000000-0005-0000-0000-000008780000}"/>
    <cellStyle name="Normal 3 3 4 3 3 3" xfId="10593" xr:uid="{00000000-0005-0000-0000-000072290000}"/>
    <cellStyle name="Normal 3 3 4 3 3 3 3" xfId="25690" xr:uid="{00000000-0005-0000-0000-00006F640000}"/>
    <cellStyle name="Normal 3 3 4 3 3 5" xfId="20677" xr:uid="{00000000-0005-0000-0000-0000DA500000}"/>
    <cellStyle name="Normal 3 3 4 3 4" xfId="12271" xr:uid="{00000000-0005-0000-0000-000000300000}"/>
    <cellStyle name="Normal 3 3 4 3 4 3" xfId="27365" xr:uid="{00000000-0005-0000-0000-0000FA6A0000}"/>
    <cellStyle name="Normal 3 3 4 3 5" xfId="7250" xr:uid="{00000000-0005-0000-0000-0000631C0000}"/>
    <cellStyle name="Normal 3 3 4 3 5 3" xfId="22348" xr:uid="{00000000-0005-0000-0000-000061570000}"/>
    <cellStyle name="Normal 3 3 4 3 7" xfId="17335" xr:uid="{00000000-0005-0000-0000-0000CC430000}"/>
    <cellStyle name="Normal 3 3 4 4" xfId="3032" xr:uid="{00000000-0005-0000-0000-0000E90B0000}"/>
    <cellStyle name="Normal 3 3 4 4 2" xfId="13106" xr:uid="{00000000-0005-0000-0000-000043330000}"/>
    <cellStyle name="Normal 3 3 4 4 2 3" xfId="28200" xr:uid="{00000000-0005-0000-0000-00003D6E0000}"/>
    <cellStyle name="Normal 3 3 4 4 3" xfId="8086" xr:uid="{00000000-0005-0000-0000-0000A71F0000}"/>
    <cellStyle name="Normal 3 3 4 4 3 3" xfId="23183" xr:uid="{00000000-0005-0000-0000-0000A45A0000}"/>
    <cellStyle name="Normal 3 3 4 4 5" xfId="18170" xr:uid="{00000000-0005-0000-0000-00000F470000}"/>
    <cellStyle name="Normal 3 3 4 5" xfId="4725" xr:uid="{00000000-0005-0000-0000-000086120000}"/>
    <cellStyle name="Normal 3 3 4 5 2" xfId="14777" xr:uid="{00000000-0005-0000-0000-0000CA390000}"/>
    <cellStyle name="Normal 3 3 4 5 2 3" xfId="29871" xr:uid="{00000000-0005-0000-0000-0000C4740000}"/>
    <cellStyle name="Normal 3 3 4 5 3" xfId="9757" xr:uid="{00000000-0005-0000-0000-00002E260000}"/>
    <cellStyle name="Normal 3 3 4 5 3 3" xfId="24854" xr:uid="{00000000-0005-0000-0000-00002B610000}"/>
    <cellStyle name="Normal 3 3 4 5 5" xfId="19841" xr:uid="{00000000-0005-0000-0000-0000964D0000}"/>
    <cellStyle name="Normal 3 3 4 6" xfId="11435" xr:uid="{00000000-0005-0000-0000-0000BC2C0000}"/>
    <cellStyle name="Normal 3 3 4 6 3" xfId="26529" xr:uid="{00000000-0005-0000-0000-0000B6670000}"/>
    <cellStyle name="Normal 3 3 4 7" xfId="6414" xr:uid="{00000000-0005-0000-0000-00001F190000}"/>
    <cellStyle name="Normal 3 3 4 7 3" xfId="21512" xr:uid="{00000000-0005-0000-0000-00001D540000}"/>
    <cellStyle name="Normal 3 3 4 9" xfId="16499" xr:uid="{00000000-0005-0000-0000-000088400000}"/>
    <cellStyle name="Normal 3 3 5" xfId="1549" xr:uid="{00000000-0005-0000-0000-00001D060000}"/>
    <cellStyle name="Normal 3 3 5 2" xfId="2390" xr:uid="{00000000-0005-0000-0000-000066090000}"/>
    <cellStyle name="Normal 3 3 5 2 2" xfId="4079" xr:uid="{00000000-0005-0000-0000-000000100000}"/>
    <cellStyle name="Normal 3 3 5 2 2 2" xfId="14152" xr:uid="{00000000-0005-0000-0000-000059370000}"/>
    <cellStyle name="Normal 3 3 5 2 2 2 3" xfId="29246" xr:uid="{00000000-0005-0000-0000-000053720000}"/>
    <cellStyle name="Normal 3 3 5 2 2 3" xfId="9132" xr:uid="{00000000-0005-0000-0000-0000BD230000}"/>
    <cellStyle name="Normal 3 3 5 2 2 3 3" xfId="24229" xr:uid="{00000000-0005-0000-0000-0000BA5E0000}"/>
    <cellStyle name="Normal 3 3 5 2 2 5" xfId="19216" xr:uid="{00000000-0005-0000-0000-0000254B0000}"/>
    <cellStyle name="Normal 3 3 5 2 3" xfId="5771" xr:uid="{00000000-0005-0000-0000-00009C160000}"/>
    <cellStyle name="Normal 3 3 5 2 3 2" xfId="15823" xr:uid="{00000000-0005-0000-0000-0000E03D0000}"/>
    <cellStyle name="Normal 3 3 5 2 3 2 3" xfId="30917" xr:uid="{00000000-0005-0000-0000-0000DA780000}"/>
    <cellStyle name="Normal 3 3 5 2 3 3" xfId="10803" xr:uid="{00000000-0005-0000-0000-0000442A0000}"/>
    <cellStyle name="Normal 3 3 5 2 3 3 3" xfId="25900" xr:uid="{00000000-0005-0000-0000-000041650000}"/>
    <cellStyle name="Normal 3 3 5 2 3 5" xfId="20887" xr:uid="{00000000-0005-0000-0000-0000AC510000}"/>
    <cellStyle name="Normal 3 3 5 2 4" xfId="12481" xr:uid="{00000000-0005-0000-0000-0000D2300000}"/>
    <cellStyle name="Normal 3 3 5 2 4 3" xfId="27575" xr:uid="{00000000-0005-0000-0000-0000CC6B0000}"/>
    <cellStyle name="Normal 3 3 5 2 5" xfId="7460" xr:uid="{00000000-0005-0000-0000-0000351D0000}"/>
    <cellStyle name="Normal 3 3 5 2 5 3" xfId="22558" xr:uid="{00000000-0005-0000-0000-000033580000}"/>
    <cellStyle name="Normal 3 3 5 2 7" xfId="17545" xr:uid="{00000000-0005-0000-0000-00009E440000}"/>
    <cellStyle name="Normal 3 3 5 3" xfId="3242" xr:uid="{00000000-0005-0000-0000-0000BB0C0000}"/>
    <cellStyle name="Normal 3 3 5 3 2" xfId="13316" xr:uid="{00000000-0005-0000-0000-000015340000}"/>
    <cellStyle name="Normal 3 3 5 3 2 3" xfId="28410" xr:uid="{00000000-0005-0000-0000-00000F6F0000}"/>
    <cellStyle name="Normal 3 3 5 3 3" xfId="8296" xr:uid="{00000000-0005-0000-0000-000079200000}"/>
    <cellStyle name="Normal 3 3 5 3 3 3" xfId="23393" xr:uid="{00000000-0005-0000-0000-0000765B0000}"/>
    <cellStyle name="Normal 3 3 5 3 5" xfId="18380" xr:uid="{00000000-0005-0000-0000-0000E1470000}"/>
    <cellStyle name="Normal 3 3 5 4" xfId="4935" xr:uid="{00000000-0005-0000-0000-000058130000}"/>
    <cellStyle name="Normal 3 3 5 4 2" xfId="14987" xr:uid="{00000000-0005-0000-0000-00009C3A0000}"/>
    <cellStyle name="Normal 3 3 5 4 2 3" xfId="30081" xr:uid="{00000000-0005-0000-0000-000096750000}"/>
    <cellStyle name="Normal 3 3 5 4 3" xfId="9967" xr:uid="{00000000-0005-0000-0000-000000270000}"/>
    <cellStyle name="Normal 3 3 5 4 3 3" xfId="25064" xr:uid="{00000000-0005-0000-0000-0000FD610000}"/>
    <cellStyle name="Normal 3 3 5 4 5" xfId="20051" xr:uid="{00000000-0005-0000-0000-0000684E0000}"/>
    <cellStyle name="Normal 3 3 5 5" xfId="11645" xr:uid="{00000000-0005-0000-0000-00008E2D0000}"/>
    <cellStyle name="Normal 3 3 5 5 3" xfId="26739" xr:uid="{00000000-0005-0000-0000-000088680000}"/>
    <cellStyle name="Normal 3 3 5 6" xfId="6624" xr:uid="{00000000-0005-0000-0000-0000F1190000}"/>
    <cellStyle name="Normal 3 3 5 6 3" xfId="21722" xr:uid="{00000000-0005-0000-0000-0000EF540000}"/>
    <cellStyle name="Normal 3 3 5 8" xfId="16709" xr:uid="{00000000-0005-0000-0000-00005A410000}"/>
    <cellStyle name="Normal 3 3 6" xfId="1970" xr:uid="{00000000-0005-0000-0000-0000C2070000}"/>
    <cellStyle name="Normal 3 3 6 2" xfId="3661" xr:uid="{00000000-0005-0000-0000-00005E0E0000}"/>
    <cellStyle name="Normal 3 3 6 2 2" xfId="13734" xr:uid="{00000000-0005-0000-0000-0000B7350000}"/>
    <cellStyle name="Normal 3 3 6 2 2 3" xfId="28828" xr:uid="{00000000-0005-0000-0000-0000B1700000}"/>
    <cellStyle name="Normal 3 3 6 2 3" xfId="8714" xr:uid="{00000000-0005-0000-0000-00001B220000}"/>
    <cellStyle name="Normal 3 3 6 2 3 3" xfId="23811" xr:uid="{00000000-0005-0000-0000-0000185D0000}"/>
    <cellStyle name="Normal 3 3 6 2 5" xfId="18798" xr:uid="{00000000-0005-0000-0000-000083490000}"/>
    <cellStyle name="Normal 3 3 6 3" xfId="5353" xr:uid="{00000000-0005-0000-0000-0000FA140000}"/>
    <cellStyle name="Normal 3 3 6 3 2" xfId="15405" xr:uid="{00000000-0005-0000-0000-00003E3C0000}"/>
    <cellStyle name="Normal 3 3 6 3 2 3" xfId="30499" xr:uid="{00000000-0005-0000-0000-000038770000}"/>
    <cellStyle name="Normal 3 3 6 3 3" xfId="10385" xr:uid="{00000000-0005-0000-0000-0000A2280000}"/>
    <cellStyle name="Normal 3 3 6 3 3 3" xfId="25482" xr:uid="{00000000-0005-0000-0000-00009F630000}"/>
    <cellStyle name="Normal 3 3 6 3 5" xfId="20469" xr:uid="{00000000-0005-0000-0000-00000A500000}"/>
    <cellStyle name="Normal 3 3 6 4" xfId="12063" xr:uid="{00000000-0005-0000-0000-0000302F0000}"/>
    <cellStyle name="Normal 3 3 6 4 3" xfId="27157" xr:uid="{00000000-0005-0000-0000-00002A6A0000}"/>
    <cellStyle name="Normal 3 3 6 5" xfId="7042" xr:uid="{00000000-0005-0000-0000-0000931B0000}"/>
    <cellStyle name="Normal 3 3 6 5 3" xfId="22140" xr:uid="{00000000-0005-0000-0000-000091560000}"/>
    <cellStyle name="Normal 3 3 6 7" xfId="17127" xr:uid="{00000000-0005-0000-0000-0000FC420000}"/>
    <cellStyle name="Normal 3 3 7" xfId="2820" xr:uid="{00000000-0005-0000-0000-0000150B0000}"/>
    <cellStyle name="Normal 3 3 7 2" xfId="12898" xr:uid="{00000000-0005-0000-0000-000073320000}"/>
    <cellStyle name="Normal 3 3 7 2 3" xfId="27992" xr:uid="{00000000-0005-0000-0000-00006D6D0000}"/>
    <cellStyle name="Normal 3 3 7 3" xfId="7878" xr:uid="{00000000-0005-0000-0000-0000D71E0000}"/>
    <cellStyle name="Normal 3 3 7 3 3" xfId="22975" xr:uid="{00000000-0005-0000-0000-0000D4590000}"/>
    <cellStyle name="Normal 3 3 7 5" xfId="17962" xr:uid="{00000000-0005-0000-0000-00003F460000}"/>
    <cellStyle name="Normal 3 3 8" xfId="4514" xr:uid="{00000000-0005-0000-0000-0000B3110000}"/>
    <cellStyle name="Normal 3 3 8 2" xfId="14569" xr:uid="{00000000-0005-0000-0000-0000FA380000}"/>
    <cellStyle name="Normal 3 3 8 2 3" xfId="29663" xr:uid="{00000000-0005-0000-0000-0000F4730000}"/>
    <cellStyle name="Normal 3 3 8 3" xfId="9549" xr:uid="{00000000-0005-0000-0000-00005E250000}"/>
    <cellStyle name="Normal 3 3 8 3 3" xfId="24646" xr:uid="{00000000-0005-0000-0000-00005B600000}"/>
    <cellStyle name="Normal 3 3 8 5" xfId="19633" xr:uid="{00000000-0005-0000-0000-0000C64C0000}"/>
    <cellStyle name="Normal 3 3 9" xfId="11225" xr:uid="{00000000-0005-0000-0000-0000EA2B0000}"/>
    <cellStyle name="Normal 3 3 9 3" xfId="26321" xr:uid="{00000000-0005-0000-0000-0000E6660000}"/>
    <cellStyle name="Normal 3 4" xfId="421" xr:uid="{00000000-0005-0000-0000-0000B0010000}"/>
    <cellStyle name="Normal 30" xfId="151" xr:uid="{00000000-0005-0000-0000-00009E000000}"/>
    <cellStyle name="Normal 30 2" xfId="152" xr:uid="{00000000-0005-0000-0000-00009F000000}"/>
    <cellStyle name="Normal 30 3" xfId="839" xr:uid="{00000000-0005-0000-0000-000056030000}"/>
    <cellStyle name="Normal 30 3 10" xfId="6205" xr:uid="{00000000-0005-0000-0000-00004E180000}"/>
    <cellStyle name="Normal 30 3 10 3" xfId="21305" xr:uid="{00000000-0005-0000-0000-00004E530000}"/>
    <cellStyle name="Normal 30 3 12" xfId="16290" xr:uid="{00000000-0005-0000-0000-0000B73F0000}"/>
    <cellStyle name="Normal 30 3 2" xfId="1170" xr:uid="{00000000-0005-0000-0000-0000A2040000}"/>
    <cellStyle name="Normal 30 3 2 11" xfId="16344" xr:uid="{00000000-0005-0000-0000-0000ED3F0000}"/>
    <cellStyle name="Normal 30 3 2 2" xfId="1278" xr:uid="{00000000-0005-0000-0000-00000E050000}"/>
    <cellStyle name="Normal 30 3 2 2 10" xfId="16448" xr:uid="{00000000-0005-0000-0000-000055400000}"/>
    <cellStyle name="Normal 30 3 2 2 2" xfId="1495" xr:uid="{00000000-0005-0000-0000-0000E7050000}"/>
    <cellStyle name="Normal 30 3 2 2 2 2" xfId="1916" xr:uid="{00000000-0005-0000-0000-00008C070000}"/>
    <cellStyle name="Normal 30 3 2 2 2 2 2" xfId="2755" xr:uid="{00000000-0005-0000-0000-0000D30A0000}"/>
    <cellStyle name="Normal 30 3 2 2 2 2 2 2" xfId="4444" xr:uid="{00000000-0005-0000-0000-00006D110000}"/>
    <cellStyle name="Normal 30 3 2 2 2 2 2 2 2" xfId="14517" xr:uid="{00000000-0005-0000-0000-0000C6380000}"/>
    <cellStyle name="Normal 30 3 2 2 2 2 2 2 2 3" xfId="29611" xr:uid="{00000000-0005-0000-0000-0000C0730000}"/>
    <cellStyle name="Normal 30 3 2 2 2 2 2 2 3" xfId="9497" xr:uid="{00000000-0005-0000-0000-00002A250000}"/>
    <cellStyle name="Normal 30 3 2 2 2 2 2 2 3 3" xfId="24594" xr:uid="{00000000-0005-0000-0000-000027600000}"/>
    <cellStyle name="Normal 30 3 2 2 2 2 2 2 5" xfId="19581" xr:uid="{00000000-0005-0000-0000-0000924C0000}"/>
    <cellStyle name="Normal 30 3 2 2 2 2 2 3" xfId="6136" xr:uid="{00000000-0005-0000-0000-000009180000}"/>
    <cellStyle name="Normal 30 3 2 2 2 2 2 3 2" xfId="16188" xr:uid="{00000000-0005-0000-0000-00004D3F0000}"/>
    <cellStyle name="Normal 30 3 2 2 2 2 2 3 2 3" xfId="31282" xr:uid="{00000000-0005-0000-0000-0000477A0000}"/>
    <cellStyle name="Normal 30 3 2 2 2 2 2 3 3" xfId="11168" xr:uid="{00000000-0005-0000-0000-0000B12B0000}"/>
    <cellStyle name="Normal 30 3 2 2 2 2 2 3 3 3" xfId="26265" xr:uid="{00000000-0005-0000-0000-0000AE660000}"/>
    <cellStyle name="Normal 30 3 2 2 2 2 2 3 5" xfId="21252" xr:uid="{00000000-0005-0000-0000-000019530000}"/>
    <cellStyle name="Normal 30 3 2 2 2 2 2 4" xfId="12846" xr:uid="{00000000-0005-0000-0000-00003F320000}"/>
    <cellStyle name="Normal 30 3 2 2 2 2 2 4 3" xfId="27940" xr:uid="{00000000-0005-0000-0000-0000396D0000}"/>
    <cellStyle name="Normal 30 3 2 2 2 2 2 5" xfId="7825" xr:uid="{00000000-0005-0000-0000-0000A21E0000}"/>
    <cellStyle name="Normal 30 3 2 2 2 2 2 5 3" xfId="22923" xr:uid="{00000000-0005-0000-0000-0000A0590000}"/>
    <cellStyle name="Normal 30 3 2 2 2 2 2 7" xfId="17910" xr:uid="{00000000-0005-0000-0000-00000B460000}"/>
    <cellStyle name="Normal 30 3 2 2 2 2 3" xfId="3607" xr:uid="{00000000-0005-0000-0000-0000280E0000}"/>
    <cellStyle name="Normal 30 3 2 2 2 2 3 2" xfId="13681" xr:uid="{00000000-0005-0000-0000-000082350000}"/>
    <cellStyle name="Normal 30 3 2 2 2 2 3 2 3" xfId="28775" xr:uid="{00000000-0005-0000-0000-00007C700000}"/>
    <cellStyle name="Normal 30 3 2 2 2 2 3 3" xfId="8661" xr:uid="{00000000-0005-0000-0000-0000E6210000}"/>
    <cellStyle name="Normal 30 3 2 2 2 2 3 3 3" xfId="23758" xr:uid="{00000000-0005-0000-0000-0000E35C0000}"/>
    <cellStyle name="Normal 30 3 2 2 2 2 3 5" xfId="18745" xr:uid="{00000000-0005-0000-0000-00004E490000}"/>
    <cellStyle name="Normal 30 3 2 2 2 2 4" xfId="5300" xr:uid="{00000000-0005-0000-0000-0000C5140000}"/>
    <cellStyle name="Normal 30 3 2 2 2 2 4 2" xfId="15352" xr:uid="{00000000-0005-0000-0000-0000093C0000}"/>
    <cellStyle name="Normal 30 3 2 2 2 2 4 2 3" xfId="30446" xr:uid="{00000000-0005-0000-0000-000003770000}"/>
    <cellStyle name="Normal 30 3 2 2 2 2 4 3" xfId="10332" xr:uid="{00000000-0005-0000-0000-00006D280000}"/>
    <cellStyle name="Normal 30 3 2 2 2 2 4 3 3" xfId="25429" xr:uid="{00000000-0005-0000-0000-00006A630000}"/>
    <cellStyle name="Normal 30 3 2 2 2 2 4 5" xfId="20416" xr:uid="{00000000-0005-0000-0000-0000D54F0000}"/>
    <cellStyle name="Normal 30 3 2 2 2 2 5" xfId="12010" xr:uid="{00000000-0005-0000-0000-0000FB2E0000}"/>
    <cellStyle name="Normal 30 3 2 2 2 2 5 3" xfId="27104" xr:uid="{00000000-0005-0000-0000-0000F5690000}"/>
    <cellStyle name="Normal 30 3 2 2 2 2 6" xfId="6989" xr:uid="{00000000-0005-0000-0000-00005E1B0000}"/>
    <cellStyle name="Normal 30 3 2 2 2 2 6 3" xfId="22087" xr:uid="{00000000-0005-0000-0000-00005C560000}"/>
    <cellStyle name="Normal 30 3 2 2 2 2 8" xfId="17074" xr:uid="{00000000-0005-0000-0000-0000C7420000}"/>
    <cellStyle name="Normal 30 3 2 2 2 3" xfId="2337" xr:uid="{00000000-0005-0000-0000-000031090000}"/>
    <cellStyle name="Normal 30 3 2 2 2 3 2" xfId="4026" xr:uid="{00000000-0005-0000-0000-0000CB0F0000}"/>
    <cellStyle name="Normal 30 3 2 2 2 3 2 2" xfId="14099" xr:uid="{00000000-0005-0000-0000-000024370000}"/>
    <cellStyle name="Normal 30 3 2 2 2 3 2 2 3" xfId="29193" xr:uid="{00000000-0005-0000-0000-00001E720000}"/>
    <cellStyle name="Normal 30 3 2 2 2 3 2 3" xfId="9079" xr:uid="{00000000-0005-0000-0000-000088230000}"/>
    <cellStyle name="Normal 30 3 2 2 2 3 2 3 3" xfId="24176" xr:uid="{00000000-0005-0000-0000-0000855E0000}"/>
    <cellStyle name="Normal 30 3 2 2 2 3 2 5" xfId="19163" xr:uid="{00000000-0005-0000-0000-0000F04A0000}"/>
    <cellStyle name="Normal 30 3 2 2 2 3 3" xfId="5718" xr:uid="{00000000-0005-0000-0000-000067160000}"/>
    <cellStyle name="Normal 30 3 2 2 2 3 3 2" xfId="15770" xr:uid="{00000000-0005-0000-0000-0000AB3D0000}"/>
    <cellStyle name="Normal 30 3 2 2 2 3 3 2 3" xfId="30864" xr:uid="{00000000-0005-0000-0000-0000A5780000}"/>
    <cellStyle name="Normal 30 3 2 2 2 3 3 3" xfId="10750" xr:uid="{00000000-0005-0000-0000-00000F2A0000}"/>
    <cellStyle name="Normal 30 3 2 2 2 3 3 3 3" xfId="25847" xr:uid="{00000000-0005-0000-0000-00000C650000}"/>
    <cellStyle name="Normal 30 3 2 2 2 3 3 5" xfId="20834" xr:uid="{00000000-0005-0000-0000-000077510000}"/>
    <cellStyle name="Normal 30 3 2 2 2 3 4" xfId="12428" xr:uid="{00000000-0005-0000-0000-00009D300000}"/>
    <cellStyle name="Normal 30 3 2 2 2 3 4 3" xfId="27522" xr:uid="{00000000-0005-0000-0000-0000976B0000}"/>
    <cellStyle name="Normal 30 3 2 2 2 3 5" xfId="7407" xr:uid="{00000000-0005-0000-0000-0000001D0000}"/>
    <cellStyle name="Normal 30 3 2 2 2 3 5 3" xfId="22505" xr:uid="{00000000-0005-0000-0000-0000FE570000}"/>
    <cellStyle name="Normal 30 3 2 2 2 3 7" xfId="17492" xr:uid="{00000000-0005-0000-0000-000069440000}"/>
    <cellStyle name="Normal 30 3 2 2 2 4" xfId="3189" xr:uid="{00000000-0005-0000-0000-0000860C0000}"/>
    <cellStyle name="Normal 30 3 2 2 2 4 2" xfId="13263" xr:uid="{00000000-0005-0000-0000-0000E0330000}"/>
    <cellStyle name="Normal 30 3 2 2 2 4 2 3" xfId="28357" xr:uid="{00000000-0005-0000-0000-0000DA6E0000}"/>
    <cellStyle name="Normal 30 3 2 2 2 4 3" xfId="8243" xr:uid="{00000000-0005-0000-0000-000044200000}"/>
    <cellStyle name="Normal 30 3 2 2 2 4 3 3" xfId="23340" xr:uid="{00000000-0005-0000-0000-0000415B0000}"/>
    <cellStyle name="Normal 30 3 2 2 2 4 5" xfId="18327" xr:uid="{00000000-0005-0000-0000-0000AC470000}"/>
    <cellStyle name="Normal 30 3 2 2 2 5" xfId="4882" xr:uid="{00000000-0005-0000-0000-000023130000}"/>
    <cellStyle name="Normal 30 3 2 2 2 5 2" xfId="14934" xr:uid="{00000000-0005-0000-0000-0000673A0000}"/>
    <cellStyle name="Normal 30 3 2 2 2 5 2 3" xfId="30028" xr:uid="{00000000-0005-0000-0000-000061750000}"/>
    <cellStyle name="Normal 30 3 2 2 2 5 3" xfId="9914" xr:uid="{00000000-0005-0000-0000-0000CB260000}"/>
    <cellStyle name="Normal 30 3 2 2 2 5 3 3" xfId="25011" xr:uid="{00000000-0005-0000-0000-0000C8610000}"/>
    <cellStyle name="Normal 30 3 2 2 2 5 5" xfId="19998" xr:uid="{00000000-0005-0000-0000-0000334E0000}"/>
    <cellStyle name="Normal 30 3 2 2 2 6" xfId="11592" xr:uid="{00000000-0005-0000-0000-0000592D0000}"/>
    <cellStyle name="Normal 30 3 2 2 2 6 3" xfId="26686" xr:uid="{00000000-0005-0000-0000-000053680000}"/>
    <cellStyle name="Normal 30 3 2 2 2 7" xfId="6571" xr:uid="{00000000-0005-0000-0000-0000BC190000}"/>
    <cellStyle name="Normal 30 3 2 2 2 7 3" xfId="21669" xr:uid="{00000000-0005-0000-0000-0000BA540000}"/>
    <cellStyle name="Normal 30 3 2 2 2 9" xfId="16656" xr:uid="{00000000-0005-0000-0000-000025410000}"/>
    <cellStyle name="Normal 30 3 2 2 3" xfId="1708" xr:uid="{00000000-0005-0000-0000-0000BC060000}"/>
    <cellStyle name="Normal 30 3 2 2 3 2" xfId="2547" xr:uid="{00000000-0005-0000-0000-0000030A0000}"/>
    <cellStyle name="Normal 30 3 2 2 3 2 2" xfId="4236" xr:uid="{00000000-0005-0000-0000-00009D100000}"/>
    <cellStyle name="Normal 30 3 2 2 3 2 2 2" xfId="14309" xr:uid="{00000000-0005-0000-0000-0000F6370000}"/>
    <cellStyle name="Normal 30 3 2 2 3 2 2 2 3" xfId="29403" xr:uid="{00000000-0005-0000-0000-0000F0720000}"/>
    <cellStyle name="Normal 30 3 2 2 3 2 2 3" xfId="9289" xr:uid="{00000000-0005-0000-0000-00005A240000}"/>
    <cellStyle name="Normal 30 3 2 2 3 2 2 3 3" xfId="24386" xr:uid="{00000000-0005-0000-0000-0000575F0000}"/>
    <cellStyle name="Normal 30 3 2 2 3 2 2 5" xfId="19373" xr:uid="{00000000-0005-0000-0000-0000C24B0000}"/>
    <cellStyle name="Normal 30 3 2 2 3 2 3" xfId="5928" xr:uid="{00000000-0005-0000-0000-000039170000}"/>
    <cellStyle name="Normal 30 3 2 2 3 2 3 2" xfId="15980" xr:uid="{00000000-0005-0000-0000-00007D3E0000}"/>
    <cellStyle name="Normal 30 3 2 2 3 2 3 2 3" xfId="31074" xr:uid="{00000000-0005-0000-0000-000077790000}"/>
    <cellStyle name="Normal 30 3 2 2 3 2 3 3" xfId="10960" xr:uid="{00000000-0005-0000-0000-0000E12A0000}"/>
    <cellStyle name="Normal 30 3 2 2 3 2 3 3 3" xfId="26057" xr:uid="{00000000-0005-0000-0000-0000DE650000}"/>
    <cellStyle name="Normal 30 3 2 2 3 2 3 5" xfId="21044" xr:uid="{00000000-0005-0000-0000-000049520000}"/>
    <cellStyle name="Normal 30 3 2 2 3 2 4" xfId="12638" xr:uid="{00000000-0005-0000-0000-00006F310000}"/>
    <cellStyle name="Normal 30 3 2 2 3 2 4 3" xfId="27732" xr:uid="{00000000-0005-0000-0000-0000696C0000}"/>
    <cellStyle name="Normal 30 3 2 2 3 2 5" xfId="7617" xr:uid="{00000000-0005-0000-0000-0000D21D0000}"/>
    <cellStyle name="Normal 30 3 2 2 3 2 5 3" xfId="22715" xr:uid="{00000000-0005-0000-0000-0000D0580000}"/>
    <cellStyle name="Normal 30 3 2 2 3 2 7" xfId="17702" xr:uid="{00000000-0005-0000-0000-00003B450000}"/>
    <cellStyle name="Normal 30 3 2 2 3 3" xfId="3399" xr:uid="{00000000-0005-0000-0000-0000580D0000}"/>
    <cellStyle name="Normal 30 3 2 2 3 3 2" xfId="13473" xr:uid="{00000000-0005-0000-0000-0000B2340000}"/>
    <cellStyle name="Normal 30 3 2 2 3 3 2 3" xfId="28567" xr:uid="{00000000-0005-0000-0000-0000AC6F0000}"/>
    <cellStyle name="Normal 30 3 2 2 3 3 3" xfId="8453" xr:uid="{00000000-0005-0000-0000-000016210000}"/>
    <cellStyle name="Normal 30 3 2 2 3 3 3 3" xfId="23550" xr:uid="{00000000-0005-0000-0000-0000135C0000}"/>
    <cellStyle name="Normal 30 3 2 2 3 3 5" xfId="18537" xr:uid="{00000000-0005-0000-0000-00007E480000}"/>
    <cellStyle name="Normal 30 3 2 2 3 4" xfId="5092" xr:uid="{00000000-0005-0000-0000-0000F5130000}"/>
    <cellStyle name="Normal 30 3 2 2 3 4 2" xfId="15144" xr:uid="{00000000-0005-0000-0000-0000393B0000}"/>
    <cellStyle name="Normal 30 3 2 2 3 4 2 3" xfId="30238" xr:uid="{00000000-0005-0000-0000-000033760000}"/>
    <cellStyle name="Normal 30 3 2 2 3 4 3" xfId="10124" xr:uid="{00000000-0005-0000-0000-00009D270000}"/>
    <cellStyle name="Normal 30 3 2 2 3 4 3 3" xfId="25221" xr:uid="{00000000-0005-0000-0000-00009A620000}"/>
    <cellStyle name="Normal 30 3 2 2 3 4 5" xfId="20208" xr:uid="{00000000-0005-0000-0000-0000054F0000}"/>
    <cellStyle name="Normal 30 3 2 2 3 5" xfId="11802" xr:uid="{00000000-0005-0000-0000-00002B2E0000}"/>
    <cellStyle name="Normal 30 3 2 2 3 5 3" xfId="26896" xr:uid="{00000000-0005-0000-0000-000025690000}"/>
    <cellStyle name="Normal 30 3 2 2 3 6" xfId="6781" xr:uid="{00000000-0005-0000-0000-00008E1A0000}"/>
    <cellStyle name="Normal 30 3 2 2 3 6 3" xfId="21879" xr:uid="{00000000-0005-0000-0000-00008C550000}"/>
    <cellStyle name="Normal 30 3 2 2 3 8" xfId="16866" xr:uid="{00000000-0005-0000-0000-0000F7410000}"/>
    <cellStyle name="Normal 30 3 2 2 4" xfId="2129" xr:uid="{00000000-0005-0000-0000-000061080000}"/>
    <cellStyle name="Normal 30 3 2 2 4 2" xfId="3818" xr:uid="{00000000-0005-0000-0000-0000FB0E0000}"/>
    <cellStyle name="Normal 30 3 2 2 4 2 2" xfId="13891" xr:uid="{00000000-0005-0000-0000-000054360000}"/>
    <cellStyle name="Normal 30 3 2 2 4 2 2 3" xfId="28985" xr:uid="{00000000-0005-0000-0000-00004E710000}"/>
    <cellStyle name="Normal 30 3 2 2 4 2 3" xfId="8871" xr:uid="{00000000-0005-0000-0000-0000B8220000}"/>
    <cellStyle name="Normal 30 3 2 2 4 2 3 3" xfId="23968" xr:uid="{00000000-0005-0000-0000-0000B55D0000}"/>
    <cellStyle name="Normal 30 3 2 2 4 2 5" xfId="18955" xr:uid="{00000000-0005-0000-0000-0000204A0000}"/>
    <cellStyle name="Normal 30 3 2 2 4 3" xfId="5510" xr:uid="{00000000-0005-0000-0000-000097150000}"/>
    <cellStyle name="Normal 30 3 2 2 4 3 2" xfId="15562" xr:uid="{00000000-0005-0000-0000-0000DB3C0000}"/>
    <cellStyle name="Normal 30 3 2 2 4 3 2 3" xfId="30656" xr:uid="{00000000-0005-0000-0000-0000D5770000}"/>
    <cellStyle name="Normal 30 3 2 2 4 3 3" xfId="10542" xr:uid="{00000000-0005-0000-0000-00003F290000}"/>
    <cellStyle name="Normal 30 3 2 2 4 3 3 3" xfId="25639" xr:uid="{00000000-0005-0000-0000-00003C640000}"/>
    <cellStyle name="Normal 30 3 2 2 4 3 5" xfId="20626" xr:uid="{00000000-0005-0000-0000-0000A7500000}"/>
    <cellStyle name="Normal 30 3 2 2 4 4" xfId="12220" xr:uid="{00000000-0005-0000-0000-0000CD2F0000}"/>
    <cellStyle name="Normal 30 3 2 2 4 4 3" xfId="27314" xr:uid="{00000000-0005-0000-0000-0000C76A0000}"/>
    <cellStyle name="Normal 30 3 2 2 4 5" xfId="7199" xr:uid="{00000000-0005-0000-0000-0000301C0000}"/>
    <cellStyle name="Normal 30 3 2 2 4 5 3" xfId="22297" xr:uid="{00000000-0005-0000-0000-00002E570000}"/>
    <cellStyle name="Normal 30 3 2 2 4 7" xfId="17284" xr:uid="{00000000-0005-0000-0000-000099430000}"/>
    <cellStyle name="Normal 30 3 2 2 5" xfId="2981" xr:uid="{00000000-0005-0000-0000-0000B60B0000}"/>
    <cellStyle name="Normal 30 3 2 2 5 2" xfId="13055" xr:uid="{00000000-0005-0000-0000-000010330000}"/>
    <cellStyle name="Normal 30 3 2 2 5 2 3" xfId="28149" xr:uid="{00000000-0005-0000-0000-00000A6E0000}"/>
    <cellStyle name="Normal 30 3 2 2 5 3" xfId="8035" xr:uid="{00000000-0005-0000-0000-0000741F0000}"/>
    <cellStyle name="Normal 30 3 2 2 5 3 3" xfId="23132" xr:uid="{00000000-0005-0000-0000-0000715A0000}"/>
    <cellStyle name="Normal 30 3 2 2 5 5" xfId="18119" xr:uid="{00000000-0005-0000-0000-0000DC460000}"/>
    <cellStyle name="Normal 30 3 2 2 6" xfId="4674" xr:uid="{00000000-0005-0000-0000-000053120000}"/>
    <cellStyle name="Normal 30 3 2 2 6 2" xfId="14726" xr:uid="{00000000-0005-0000-0000-000097390000}"/>
    <cellStyle name="Normal 30 3 2 2 6 2 3" xfId="29820" xr:uid="{00000000-0005-0000-0000-000091740000}"/>
    <cellStyle name="Normal 30 3 2 2 6 3" xfId="9706" xr:uid="{00000000-0005-0000-0000-0000FB250000}"/>
    <cellStyle name="Normal 30 3 2 2 6 3 3" xfId="24803" xr:uid="{00000000-0005-0000-0000-0000F8600000}"/>
    <cellStyle name="Normal 30 3 2 2 6 5" xfId="19790" xr:uid="{00000000-0005-0000-0000-0000634D0000}"/>
    <cellStyle name="Normal 30 3 2 2 7" xfId="11384" xr:uid="{00000000-0005-0000-0000-0000892C0000}"/>
    <cellStyle name="Normal 30 3 2 2 7 3" xfId="26478" xr:uid="{00000000-0005-0000-0000-000083670000}"/>
    <cellStyle name="Normal 30 3 2 2 8" xfId="6363" xr:uid="{00000000-0005-0000-0000-0000EC180000}"/>
    <cellStyle name="Normal 30 3 2 2 8 3" xfId="21461" xr:uid="{00000000-0005-0000-0000-0000EA530000}"/>
    <cellStyle name="Normal 30 3 2 3" xfId="1391" xr:uid="{00000000-0005-0000-0000-00007F050000}"/>
    <cellStyle name="Normal 30 3 2 3 2" xfId="1812" xr:uid="{00000000-0005-0000-0000-000024070000}"/>
    <cellStyle name="Normal 30 3 2 3 2 2" xfId="2651" xr:uid="{00000000-0005-0000-0000-00006B0A0000}"/>
    <cellStyle name="Normal 30 3 2 3 2 2 2" xfId="4340" xr:uid="{00000000-0005-0000-0000-000005110000}"/>
    <cellStyle name="Normal 30 3 2 3 2 2 2 2" xfId="14413" xr:uid="{00000000-0005-0000-0000-00005E380000}"/>
    <cellStyle name="Normal 30 3 2 3 2 2 2 2 3" xfId="29507" xr:uid="{00000000-0005-0000-0000-000058730000}"/>
    <cellStyle name="Normal 30 3 2 3 2 2 2 3" xfId="9393" xr:uid="{00000000-0005-0000-0000-0000C2240000}"/>
    <cellStyle name="Normal 30 3 2 3 2 2 2 3 3" xfId="24490" xr:uid="{00000000-0005-0000-0000-0000BF5F0000}"/>
    <cellStyle name="Normal 30 3 2 3 2 2 2 5" xfId="19477" xr:uid="{00000000-0005-0000-0000-00002A4C0000}"/>
    <cellStyle name="Normal 30 3 2 3 2 2 3" xfId="6032" xr:uid="{00000000-0005-0000-0000-0000A1170000}"/>
    <cellStyle name="Normal 30 3 2 3 2 2 3 2" xfId="16084" xr:uid="{00000000-0005-0000-0000-0000E53E0000}"/>
    <cellStyle name="Normal 30 3 2 3 2 2 3 2 3" xfId="31178" xr:uid="{00000000-0005-0000-0000-0000DF790000}"/>
    <cellStyle name="Normal 30 3 2 3 2 2 3 3" xfId="11064" xr:uid="{00000000-0005-0000-0000-0000492B0000}"/>
    <cellStyle name="Normal 30 3 2 3 2 2 3 3 3" xfId="26161" xr:uid="{00000000-0005-0000-0000-000046660000}"/>
    <cellStyle name="Normal 30 3 2 3 2 2 3 5" xfId="21148" xr:uid="{00000000-0005-0000-0000-0000B1520000}"/>
    <cellStyle name="Normal 30 3 2 3 2 2 4" xfId="12742" xr:uid="{00000000-0005-0000-0000-0000D7310000}"/>
    <cellStyle name="Normal 30 3 2 3 2 2 4 3" xfId="27836" xr:uid="{00000000-0005-0000-0000-0000D16C0000}"/>
    <cellStyle name="Normal 30 3 2 3 2 2 5" xfId="7721" xr:uid="{00000000-0005-0000-0000-00003A1E0000}"/>
    <cellStyle name="Normal 30 3 2 3 2 2 5 3" xfId="22819" xr:uid="{00000000-0005-0000-0000-000038590000}"/>
    <cellStyle name="Normal 30 3 2 3 2 2 7" xfId="17806" xr:uid="{00000000-0005-0000-0000-0000A3450000}"/>
    <cellStyle name="Normal 30 3 2 3 2 3" xfId="3503" xr:uid="{00000000-0005-0000-0000-0000C00D0000}"/>
    <cellStyle name="Normal 30 3 2 3 2 3 2" xfId="13577" xr:uid="{00000000-0005-0000-0000-00001A350000}"/>
    <cellStyle name="Normal 30 3 2 3 2 3 2 3" xfId="28671" xr:uid="{00000000-0005-0000-0000-000014700000}"/>
    <cellStyle name="Normal 30 3 2 3 2 3 3" xfId="8557" xr:uid="{00000000-0005-0000-0000-00007E210000}"/>
    <cellStyle name="Normal 30 3 2 3 2 3 3 3" xfId="23654" xr:uid="{00000000-0005-0000-0000-00007B5C0000}"/>
    <cellStyle name="Normal 30 3 2 3 2 3 5" xfId="18641" xr:uid="{00000000-0005-0000-0000-0000E6480000}"/>
    <cellStyle name="Normal 30 3 2 3 2 4" xfId="5196" xr:uid="{00000000-0005-0000-0000-00005D140000}"/>
    <cellStyle name="Normal 30 3 2 3 2 4 2" xfId="15248" xr:uid="{00000000-0005-0000-0000-0000A13B0000}"/>
    <cellStyle name="Normal 30 3 2 3 2 4 2 3" xfId="30342" xr:uid="{00000000-0005-0000-0000-00009B760000}"/>
    <cellStyle name="Normal 30 3 2 3 2 4 3" xfId="10228" xr:uid="{00000000-0005-0000-0000-000005280000}"/>
    <cellStyle name="Normal 30 3 2 3 2 4 3 3" xfId="25325" xr:uid="{00000000-0005-0000-0000-000002630000}"/>
    <cellStyle name="Normal 30 3 2 3 2 4 5" xfId="20312" xr:uid="{00000000-0005-0000-0000-00006D4F0000}"/>
    <cellStyle name="Normal 30 3 2 3 2 5" xfId="11906" xr:uid="{00000000-0005-0000-0000-0000932E0000}"/>
    <cellStyle name="Normal 30 3 2 3 2 5 3" xfId="27000" xr:uid="{00000000-0005-0000-0000-00008D690000}"/>
    <cellStyle name="Normal 30 3 2 3 2 6" xfId="6885" xr:uid="{00000000-0005-0000-0000-0000F61A0000}"/>
    <cellStyle name="Normal 30 3 2 3 2 6 3" xfId="21983" xr:uid="{00000000-0005-0000-0000-0000F4550000}"/>
    <cellStyle name="Normal 30 3 2 3 2 8" xfId="16970" xr:uid="{00000000-0005-0000-0000-00005F420000}"/>
    <cellStyle name="Normal 30 3 2 3 3" xfId="2233" xr:uid="{00000000-0005-0000-0000-0000C9080000}"/>
    <cellStyle name="Normal 30 3 2 3 3 2" xfId="3922" xr:uid="{00000000-0005-0000-0000-0000630F0000}"/>
    <cellStyle name="Normal 30 3 2 3 3 2 2" xfId="13995" xr:uid="{00000000-0005-0000-0000-0000BC360000}"/>
    <cellStyle name="Normal 30 3 2 3 3 2 2 3" xfId="29089" xr:uid="{00000000-0005-0000-0000-0000B6710000}"/>
    <cellStyle name="Normal 30 3 2 3 3 2 3" xfId="8975" xr:uid="{00000000-0005-0000-0000-000020230000}"/>
    <cellStyle name="Normal 30 3 2 3 3 2 3 3" xfId="24072" xr:uid="{00000000-0005-0000-0000-00001D5E0000}"/>
    <cellStyle name="Normal 30 3 2 3 3 2 5" xfId="19059" xr:uid="{00000000-0005-0000-0000-0000884A0000}"/>
    <cellStyle name="Normal 30 3 2 3 3 3" xfId="5614" xr:uid="{00000000-0005-0000-0000-0000FF150000}"/>
    <cellStyle name="Normal 30 3 2 3 3 3 2" xfId="15666" xr:uid="{00000000-0005-0000-0000-0000433D0000}"/>
    <cellStyle name="Normal 30 3 2 3 3 3 2 3" xfId="30760" xr:uid="{00000000-0005-0000-0000-00003D780000}"/>
    <cellStyle name="Normal 30 3 2 3 3 3 3" xfId="10646" xr:uid="{00000000-0005-0000-0000-0000A7290000}"/>
    <cellStyle name="Normal 30 3 2 3 3 3 3 3" xfId="25743" xr:uid="{00000000-0005-0000-0000-0000A4640000}"/>
    <cellStyle name="Normal 30 3 2 3 3 3 5" xfId="20730" xr:uid="{00000000-0005-0000-0000-00000F510000}"/>
    <cellStyle name="Normal 30 3 2 3 3 4" xfId="12324" xr:uid="{00000000-0005-0000-0000-000035300000}"/>
    <cellStyle name="Normal 30 3 2 3 3 4 3" xfId="27418" xr:uid="{00000000-0005-0000-0000-00002F6B0000}"/>
    <cellStyle name="Normal 30 3 2 3 3 5" xfId="7303" xr:uid="{00000000-0005-0000-0000-0000981C0000}"/>
    <cellStyle name="Normal 30 3 2 3 3 5 3" xfId="22401" xr:uid="{00000000-0005-0000-0000-000096570000}"/>
    <cellStyle name="Normal 30 3 2 3 3 7" xfId="17388" xr:uid="{00000000-0005-0000-0000-000001440000}"/>
    <cellStyle name="Normal 30 3 2 3 4" xfId="3085" xr:uid="{00000000-0005-0000-0000-00001E0C0000}"/>
    <cellStyle name="Normal 30 3 2 3 4 2" xfId="13159" xr:uid="{00000000-0005-0000-0000-000078330000}"/>
    <cellStyle name="Normal 30 3 2 3 4 2 3" xfId="28253" xr:uid="{00000000-0005-0000-0000-0000726E0000}"/>
    <cellStyle name="Normal 30 3 2 3 4 3" xfId="8139" xr:uid="{00000000-0005-0000-0000-0000DC1F0000}"/>
    <cellStyle name="Normal 30 3 2 3 4 3 3" xfId="23236" xr:uid="{00000000-0005-0000-0000-0000D95A0000}"/>
    <cellStyle name="Normal 30 3 2 3 4 5" xfId="18223" xr:uid="{00000000-0005-0000-0000-000044470000}"/>
    <cellStyle name="Normal 30 3 2 3 5" xfId="4778" xr:uid="{00000000-0005-0000-0000-0000BB120000}"/>
    <cellStyle name="Normal 30 3 2 3 5 2" xfId="14830" xr:uid="{00000000-0005-0000-0000-0000FF390000}"/>
    <cellStyle name="Normal 30 3 2 3 5 2 3" xfId="29924" xr:uid="{00000000-0005-0000-0000-0000F9740000}"/>
    <cellStyle name="Normal 30 3 2 3 5 3" xfId="9810" xr:uid="{00000000-0005-0000-0000-000063260000}"/>
    <cellStyle name="Normal 30 3 2 3 5 3 3" xfId="24907" xr:uid="{00000000-0005-0000-0000-000060610000}"/>
    <cellStyle name="Normal 30 3 2 3 5 5" xfId="19894" xr:uid="{00000000-0005-0000-0000-0000CB4D0000}"/>
    <cellStyle name="Normal 30 3 2 3 6" xfId="11488" xr:uid="{00000000-0005-0000-0000-0000F12C0000}"/>
    <cellStyle name="Normal 30 3 2 3 6 3" xfId="26582" xr:uid="{00000000-0005-0000-0000-0000EB670000}"/>
    <cellStyle name="Normal 30 3 2 3 7" xfId="6467" xr:uid="{00000000-0005-0000-0000-000054190000}"/>
    <cellStyle name="Normal 30 3 2 3 7 3" xfId="21565" xr:uid="{00000000-0005-0000-0000-000052540000}"/>
    <cellStyle name="Normal 30 3 2 3 9" xfId="16552" xr:uid="{00000000-0005-0000-0000-0000BD400000}"/>
    <cellStyle name="Normal 30 3 2 4" xfId="1604" xr:uid="{00000000-0005-0000-0000-000054060000}"/>
    <cellStyle name="Normal 30 3 2 4 2" xfId="2443" xr:uid="{00000000-0005-0000-0000-00009B090000}"/>
    <cellStyle name="Normal 30 3 2 4 2 2" xfId="4132" xr:uid="{00000000-0005-0000-0000-000035100000}"/>
    <cellStyle name="Normal 30 3 2 4 2 2 2" xfId="14205" xr:uid="{00000000-0005-0000-0000-00008E370000}"/>
    <cellStyle name="Normal 30 3 2 4 2 2 2 3" xfId="29299" xr:uid="{00000000-0005-0000-0000-000088720000}"/>
    <cellStyle name="Normal 30 3 2 4 2 2 3" xfId="9185" xr:uid="{00000000-0005-0000-0000-0000F2230000}"/>
    <cellStyle name="Normal 30 3 2 4 2 2 3 3" xfId="24282" xr:uid="{00000000-0005-0000-0000-0000EF5E0000}"/>
    <cellStyle name="Normal 30 3 2 4 2 2 5" xfId="19269" xr:uid="{00000000-0005-0000-0000-00005A4B0000}"/>
    <cellStyle name="Normal 30 3 2 4 2 3" xfId="5824" xr:uid="{00000000-0005-0000-0000-0000D1160000}"/>
    <cellStyle name="Normal 30 3 2 4 2 3 2" xfId="15876" xr:uid="{00000000-0005-0000-0000-0000153E0000}"/>
    <cellStyle name="Normal 30 3 2 4 2 3 2 3" xfId="30970" xr:uid="{00000000-0005-0000-0000-00000F790000}"/>
    <cellStyle name="Normal 30 3 2 4 2 3 3" xfId="10856" xr:uid="{00000000-0005-0000-0000-0000792A0000}"/>
    <cellStyle name="Normal 30 3 2 4 2 3 3 3" xfId="25953" xr:uid="{00000000-0005-0000-0000-000076650000}"/>
    <cellStyle name="Normal 30 3 2 4 2 3 5" xfId="20940" xr:uid="{00000000-0005-0000-0000-0000E1510000}"/>
    <cellStyle name="Normal 30 3 2 4 2 4" xfId="12534" xr:uid="{00000000-0005-0000-0000-000007310000}"/>
    <cellStyle name="Normal 30 3 2 4 2 4 3" xfId="27628" xr:uid="{00000000-0005-0000-0000-0000016C0000}"/>
    <cellStyle name="Normal 30 3 2 4 2 5" xfId="7513" xr:uid="{00000000-0005-0000-0000-00006A1D0000}"/>
    <cellStyle name="Normal 30 3 2 4 2 5 3" xfId="22611" xr:uid="{00000000-0005-0000-0000-000068580000}"/>
    <cellStyle name="Normal 30 3 2 4 2 7" xfId="17598" xr:uid="{00000000-0005-0000-0000-0000D3440000}"/>
    <cellStyle name="Normal 30 3 2 4 3" xfId="3295" xr:uid="{00000000-0005-0000-0000-0000F00C0000}"/>
    <cellStyle name="Normal 30 3 2 4 3 2" xfId="13369" xr:uid="{00000000-0005-0000-0000-00004A340000}"/>
    <cellStyle name="Normal 30 3 2 4 3 2 3" xfId="28463" xr:uid="{00000000-0005-0000-0000-0000446F0000}"/>
    <cellStyle name="Normal 30 3 2 4 3 3" xfId="8349" xr:uid="{00000000-0005-0000-0000-0000AE200000}"/>
    <cellStyle name="Normal 30 3 2 4 3 3 3" xfId="23446" xr:uid="{00000000-0005-0000-0000-0000AB5B0000}"/>
    <cellStyle name="Normal 30 3 2 4 3 5" xfId="18433" xr:uid="{00000000-0005-0000-0000-000016480000}"/>
    <cellStyle name="Normal 30 3 2 4 4" xfId="4988" xr:uid="{00000000-0005-0000-0000-00008D130000}"/>
    <cellStyle name="Normal 30 3 2 4 4 2" xfId="15040" xr:uid="{00000000-0005-0000-0000-0000D13A0000}"/>
    <cellStyle name="Normal 30 3 2 4 4 2 3" xfId="30134" xr:uid="{00000000-0005-0000-0000-0000CB750000}"/>
    <cellStyle name="Normal 30 3 2 4 4 3" xfId="10020" xr:uid="{00000000-0005-0000-0000-000035270000}"/>
    <cellStyle name="Normal 30 3 2 4 4 3 3" xfId="25117" xr:uid="{00000000-0005-0000-0000-000032620000}"/>
    <cellStyle name="Normal 30 3 2 4 4 5" xfId="20104" xr:uid="{00000000-0005-0000-0000-00009D4E0000}"/>
    <cellStyle name="Normal 30 3 2 4 5" xfId="11698" xr:uid="{00000000-0005-0000-0000-0000C32D0000}"/>
    <cellStyle name="Normal 30 3 2 4 5 3" xfId="26792" xr:uid="{00000000-0005-0000-0000-0000BD680000}"/>
    <cellStyle name="Normal 30 3 2 4 6" xfId="6677" xr:uid="{00000000-0005-0000-0000-0000261A0000}"/>
    <cellStyle name="Normal 30 3 2 4 6 3" xfId="21775" xr:uid="{00000000-0005-0000-0000-000024550000}"/>
    <cellStyle name="Normal 30 3 2 4 8" xfId="16762" xr:uid="{00000000-0005-0000-0000-00008F410000}"/>
    <cellStyle name="Normal 30 3 2 5" xfId="2025" xr:uid="{00000000-0005-0000-0000-0000F9070000}"/>
    <cellStyle name="Normal 30 3 2 5 2" xfId="3714" xr:uid="{00000000-0005-0000-0000-0000930E0000}"/>
    <cellStyle name="Normal 30 3 2 5 2 2" xfId="13787" xr:uid="{00000000-0005-0000-0000-0000EC350000}"/>
    <cellStyle name="Normal 30 3 2 5 2 2 3" xfId="28881" xr:uid="{00000000-0005-0000-0000-0000E6700000}"/>
    <cellStyle name="Normal 30 3 2 5 2 3" xfId="8767" xr:uid="{00000000-0005-0000-0000-000050220000}"/>
    <cellStyle name="Normal 30 3 2 5 2 3 3" xfId="23864" xr:uid="{00000000-0005-0000-0000-00004D5D0000}"/>
    <cellStyle name="Normal 30 3 2 5 2 5" xfId="18851" xr:uid="{00000000-0005-0000-0000-0000B8490000}"/>
    <cellStyle name="Normal 30 3 2 5 3" xfId="5406" xr:uid="{00000000-0005-0000-0000-00002F150000}"/>
    <cellStyle name="Normal 30 3 2 5 3 2" xfId="15458" xr:uid="{00000000-0005-0000-0000-0000733C0000}"/>
    <cellStyle name="Normal 30 3 2 5 3 2 3" xfId="30552" xr:uid="{00000000-0005-0000-0000-00006D770000}"/>
    <cellStyle name="Normal 30 3 2 5 3 3" xfId="10438" xr:uid="{00000000-0005-0000-0000-0000D7280000}"/>
    <cellStyle name="Normal 30 3 2 5 3 3 3" xfId="25535" xr:uid="{00000000-0005-0000-0000-0000D4630000}"/>
    <cellStyle name="Normal 30 3 2 5 3 5" xfId="20522" xr:uid="{00000000-0005-0000-0000-00003F500000}"/>
    <cellStyle name="Normal 30 3 2 5 4" xfId="12116" xr:uid="{00000000-0005-0000-0000-0000652F0000}"/>
    <cellStyle name="Normal 30 3 2 5 4 3" xfId="27210" xr:uid="{00000000-0005-0000-0000-00005F6A0000}"/>
    <cellStyle name="Normal 30 3 2 5 5" xfId="7095" xr:uid="{00000000-0005-0000-0000-0000C81B0000}"/>
    <cellStyle name="Normal 30 3 2 5 5 3" xfId="22193" xr:uid="{00000000-0005-0000-0000-0000C6560000}"/>
    <cellStyle name="Normal 30 3 2 5 7" xfId="17180" xr:uid="{00000000-0005-0000-0000-000031430000}"/>
    <cellStyle name="Normal 30 3 2 6" xfId="2877" xr:uid="{00000000-0005-0000-0000-00004E0B0000}"/>
    <cellStyle name="Normal 30 3 2 6 2" xfId="12951" xr:uid="{00000000-0005-0000-0000-0000A8320000}"/>
    <cellStyle name="Normal 30 3 2 6 2 3" xfId="28045" xr:uid="{00000000-0005-0000-0000-0000A26D0000}"/>
    <cellStyle name="Normal 30 3 2 6 3" xfId="7931" xr:uid="{00000000-0005-0000-0000-00000C1F0000}"/>
    <cellStyle name="Normal 30 3 2 6 3 3" xfId="23028" xr:uid="{00000000-0005-0000-0000-0000095A0000}"/>
    <cellStyle name="Normal 30 3 2 6 5" xfId="18015" xr:uid="{00000000-0005-0000-0000-000074460000}"/>
    <cellStyle name="Normal 30 3 2 7" xfId="4570" xr:uid="{00000000-0005-0000-0000-0000EB110000}"/>
    <cellStyle name="Normal 30 3 2 7 2" xfId="14622" xr:uid="{00000000-0005-0000-0000-00002F390000}"/>
    <cellStyle name="Normal 30 3 2 7 2 3" xfId="29716" xr:uid="{00000000-0005-0000-0000-000029740000}"/>
    <cellStyle name="Normal 30 3 2 7 3" xfId="9602" xr:uid="{00000000-0005-0000-0000-000093250000}"/>
    <cellStyle name="Normal 30 3 2 7 3 3" xfId="24699" xr:uid="{00000000-0005-0000-0000-000090600000}"/>
    <cellStyle name="Normal 30 3 2 7 5" xfId="19686" xr:uid="{00000000-0005-0000-0000-0000FB4C0000}"/>
    <cellStyle name="Normal 30 3 2 8" xfId="11280" xr:uid="{00000000-0005-0000-0000-0000212C0000}"/>
    <cellStyle name="Normal 30 3 2 8 3" xfId="26374" xr:uid="{00000000-0005-0000-0000-00001B670000}"/>
    <cellStyle name="Normal 30 3 2 9" xfId="6259" xr:uid="{00000000-0005-0000-0000-000084180000}"/>
    <cellStyle name="Normal 30 3 2 9 3" xfId="21357" xr:uid="{00000000-0005-0000-0000-000082530000}"/>
    <cellStyle name="Normal 30 3 3" xfId="1224" xr:uid="{00000000-0005-0000-0000-0000D8040000}"/>
    <cellStyle name="Normal 30 3 3 10" xfId="16396" xr:uid="{00000000-0005-0000-0000-000021400000}"/>
    <cellStyle name="Normal 30 3 3 2" xfId="1443" xr:uid="{00000000-0005-0000-0000-0000B3050000}"/>
    <cellStyle name="Normal 30 3 3 2 2" xfId="1864" xr:uid="{00000000-0005-0000-0000-000058070000}"/>
    <cellStyle name="Normal 30 3 3 2 2 2" xfId="2703" xr:uid="{00000000-0005-0000-0000-00009F0A0000}"/>
    <cellStyle name="Normal 30 3 3 2 2 2 2" xfId="4392" xr:uid="{00000000-0005-0000-0000-000039110000}"/>
    <cellStyle name="Normal 30 3 3 2 2 2 2 2" xfId="14465" xr:uid="{00000000-0005-0000-0000-000092380000}"/>
    <cellStyle name="Normal 30 3 3 2 2 2 2 2 3" xfId="29559" xr:uid="{00000000-0005-0000-0000-00008C730000}"/>
    <cellStyle name="Normal 30 3 3 2 2 2 2 3" xfId="9445" xr:uid="{00000000-0005-0000-0000-0000F6240000}"/>
    <cellStyle name="Normal 30 3 3 2 2 2 2 3 3" xfId="24542" xr:uid="{00000000-0005-0000-0000-0000F35F0000}"/>
    <cellStyle name="Normal 30 3 3 2 2 2 2 5" xfId="19529" xr:uid="{00000000-0005-0000-0000-00005E4C0000}"/>
    <cellStyle name="Normal 30 3 3 2 2 2 3" xfId="6084" xr:uid="{00000000-0005-0000-0000-0000D5170000}"/>
    <cellStyle name="Normal 30 3 3 2 2 2 3 2" xfId="16136" xr:uid="{00000000-0005-0000-0000-0000193F0000}"/>
    <cellStyle name="Normal 30 3 3 2 2 2 3 2 3" xfId="31230" xr:uid="{00000000-0005-0000-0000-0000137A0000}"/>
    <cellStyle name="Normal 30 3 3 2 2 2 3 3" xfId="11116" xr:uid="{00000000-0005-0000-0000-00007D2B0000}"/>
    <cellStyle name="Normal 30 3 3 2 2 2 3 3 3" xfId="26213" xr:uid="{00000000-0005-0000-0000-00007A660000}"/>
    <cellStyle name="Normal 30 3 3 2 2 2 3 5" xfId="21200" xr:uid="{00000000-0005-0000-0000-0000E5520000}"/>
    <cellStyle name="Normal 30 3 3 2 2 2 4" xfId="12794" xr:uid="{00000000-0005-0000-0000-00000B320000}"/>
    <cellStyle name="Normal 30 3 3 2 2 2 4 3" xfId="27888" xr:uid="{00000000-0005-0000-0000-0000056D0000}"/>
    <cellStyle name="Normal 30 3 3 2 2 2 5" xfId="7773" xr:uid="{00000000-0005-0000-0000-00006E1E0000}"/>
    <cellStyle name="Normal 30 3 3 2 2 2 5 3" xfId="22871" xr:uid="{00000000-0005-0000-0000-00006C590000}"/>
    <cellStyle name="Normal 30 3 3 2 2 2 7" xfId="17858" xr:uid="{00000000-0005-0000-0000-0000D7450000}"/>
    <cellStyle name="Normal 30 3 3 2 2 3" xfId="3555" xr:uid="{00000000-0005-0000-0000-0000F40D0000}"/>
    <cellStyle name="Normal 30 3 3 2 2 3 2" xfId="13629" xr:uid="{00000000-0005-0000-0000-00004E350000}"/>
    <cellStyle name="Normal 30 3 3 2 2 3 2 3" xfId="28723" xr:uid="{00000000-0005-0000-0000-000048700000}"/>
    <cellStyle name="Normal 30 3 3 2 2 3 3" xfId="8609" xr:uid="{00000000-0005-0000-0000-0000B2210000}"/>
    <cellStyle name="Normal 30 3 3 2 2 3 3 3" xfId="23706" xr:uid="{00000000-0005-0000-0000-0000AF5C0000}"/>
    <cellStyle name="Normal 30 3 3 2 2 3 5" xfId="18693" xr:uid="{00000000-0005-0000-0000-00001A490000}"/>
    <cellStyle name="Normal 30 3 3 2 2 4" xfId="5248" xr:uid="{00000000-0005-0000-0000-000091140000}"/>
    <cellStyle name="Normal 30 3 3 2 2 4 2" xfId="15300" xr:uid="{00000000-0005-0000-0000-0000D53B0000}"/>
    <cellStyle name="Normal 30 3 3 2 2 4 2 3" xfId="30394" xr:uid="{00000000-0005-0000-0000-0000CF760000}"/>
    <cellStyle name="Normal 30 3 3 2 2 4 3" xfId="10280" xr:uid="{00000000-0005-0000-0000-000039280000}"/>
    <cellStyle name="Normal 30 3 3 2 2 4 3 3" xfId="25377" xr:uid="{00000000-0005-0000-0000-000036630000}"/>
    <cellStyle name="Normal 30 3 3 2 2 4 5" xfId="20364" xr:uid="{00000000-0005-0000-0000-0000A14F0000}"/>
    <cellStyle name="Normal 30 3 3 2 2 5" xfId="11958" xr:uid="{00000000-0005-0000-0000-0000C72E0000}"/>
    <cellStyle name="Normal 30 3 3 2 2 5 3" xfId="27052" xr:uid="{00000000-0005-0000-0000-0000C1690000}"/>
    <cellStyle name="Normal 30 3 3 2 2 6" xfId="6937" xr:uid="{00000000-0005-0000-0000-00002A1B0000}"/>
    <cellStyle name="Normal 30 3 3 2 2 6 3" xfId="22035" xr:uid="{00000000-0005-0000-0000-000028560000}"/>
    <cellStyle name="Normal 30 3 3 2 2 8" xfId="17022" xr:uid="{00000000-0005-0000-0000-000093420000}"/>
    <cellStyle name="Normal 30 3 3 2 3" xfId="2285" xr:uid="{00000000-0005-0000-0000-0000FD080000}"/>
    <cellStyle name="Normal 30 3 3 2 3 2" xfId="3974" xr:uid="{00000000-0005-0000-0000-0000970F0000}"/>
    <cellStyle name="Normal 30 3 3 2 3 2 2" xfId="14047" xr:uid="{00000000-0005-0000-0000-0000F0360000}"/>
    <cellStyle name="Normal 30 3 3 2 3 2 2 3" xfId="29141" xr:uid="{00000000-0005-0000-0000-0000EA710000}"/>
    <cellStyle name="Normal 30 3 3 2 3 2 3" xfId="9027" xr:uid="{00000000-0005-0000-0000-000054230000}"/>
    <cellStyle name="Normal 30 3 3 2 3 2 3 3" xfId="24124" xr:uid="{00000000-0005-0000-0000-0000515E0000}"/>
    <cellStyle name="Normal 30 3 3 2 3 2 5" xfId="19111" xr:uid="{00000000-0005-0000-0000-0000BC4A0000}"/>
    <cellStyle name="Normal 30 3 3 2 3 3" xfId="5666" xr:uid="{00000000-0005-0000-0000-000033160000}"/>
    <cellStyle name="Normal 30 3 3 2 3 3 2" xfId="15718" xr:uid="{00000000-0005-0000-0000-0000773D0000}"/>
    <cellStyle name="Normal 30 3 3 2 3 3 2 3" xfId="30812" xr:uid="{00000000-0005-0000-0000-000071780000}"/>
    <cellStyle name="Normal 30 3 3 2 3 3 3" xfId="10698" xr:uid="{00000000-0005-0000-0000-0000DB290000}"/>
    <cellStyle name="Normal 30 3 3 2 3 3 3 3" xfId="25795" xr:uid="{00000000-0005-0000-0000-0000D8640000}"/>
    <cellStyle name="Normal 30 3 3 2 3 3 5" xfId="20782" xr:uid="{00000000-0005-0000-0000-000043510000}"/>
    <cellStyle name="Normal 30 3 3 2 3 4" xfId="12376" xr:uid="{00000000-0005-0000-0000-000069300000}"/>
    <cellStyle name="Normal 30 3 3 2 3 4 3" xfId="27470" xr:uid="{00000000-0005-0000-0000-0000636B0000}"/>
    <cellStyle name="Normal 30 3 3 2 3 5" xfId="7355" xr:uid="{00000000-0005-0000-0000-0000CC1C0000}"/>
    <cellStyle name="Normal 30 3 3 2 3 5 3" xfId="22453" xr:uid="{00000000-0005-0000-0000-0000CA570000}"/>
    <cellStyle name="Normal 30 3 3 2 3 7" xfId="17440" xr:uid="{00000000-0005-0000-0000-000035440000}"/>
    <cellStyle name="Normal 30 3 3 2 4" xfId="3137" xr:uid="{00000000-0005-0000-0000-0000520C0000}"/>
    <cellStyle name="Normal 30 3 3 2 4 2" xfId="13211" xr:uid="{00000000-0005-0000-0000-0000AC330000}"/>
    <cellStyle name="Normal 30 3 3 2 4 2 3" xfId="28305" xr:uid="{00000000-0005-0000-0000-0000A66E0000}"/>
    <cellStyle name="Normal 30 3 3 2 4 3" xfId="8191" xr:uid="{00000000-0005-0000-0000-000010200000}"/>
    <cellStyle name="Normal 30 3 3 2 4 3 3" xfId="23288" xr:uid="{00000000-0005-0000-0000-00000D5B0000}"/>
    <cellStyle name="Normal 30 3 3 2 4 5" xfId="18275" xr:uid="{00000000-0005-0000-0000-000078470000}"/>
    <cellStyle name="Normal 30 3 3 2 5" xfId="4830" xr:uid="{00000000-0005-0000-0000-0000EF120000}"/>
    <cellStyle name="Normal 30 3 3 2 5 2" xfId="14882" xr:uid="{00000000-0005-0000-0000-0000333A0000}"/>
    <cellStyle name="Normal 30 3 3 2 5 2 3" xfId="29976" xr:uid="{00000000-0005-0000-0000-00002D750000}"/>
    <cellStyle name="Normal 30 3 3 2 5 3" xfId="9862" xr:uid="{00000000-0005-0000-0000-000097260000}"/>
    <cellStyle name="Normal 30 3 3 2 5 3 3" xfId="24959" xr:uid="{00000000-0005-0000-0000-000094610000}"/>
    <cellStyle name="Normal 30 3 3 2 5 5" xfId="19946" xr:uid="{00000000-0005-0000-0000-0000FF4D0000}"/>
    <cellStyle name="Normal 30 3 3 2 6" xfId="11540" xr:uid="{00000000-0005-0000-0000-0000252D0000}"/>
    <cellStyle name="Normal 30 3 3 2 6 3" xfId="26634" xr:uid="{00000000-0005-0000-0000-00001F680000}"/>
    <cellStyle name="Normal 30 3 3 2 7" xfId="6519" xr:uid="{00000000-0005-0000-0000-000088190000}"/>
    <cellStyle name="Normal 30 3 3 2 7 3" xfId="21617" xr:uid="{00000000-0005-0000-0000-000086540000}"/>
    <cellStyle name="Normal 30 3 3 2 9" xfId="16604" xr:uid="{00000000-0005-0000-0000-0000F1400000}"/>
    <cellStyle name="Normal 30 3 3 3" xfId="1656" xr:uid="{00000000-0005-0000-0000-000088060000}"/>
    <cellStyle name="Normal 30 3 3 3 2" xfId="2495" xr:uid="{00000000-0005-0000-0000-0000CF090000}"/>
    <cellStyle name="Normal 30 3 3 3 2 2" xfId="4184" xr:uid="{00000000-0005-0000-0000-000069100000}"/>
    <cellStyle name="Normal 30 3 3 3 2 2 2" xfId="14257" xr:uid="{00000000-0005-0000-0000-0000C2370000}"/>
    <cellStyle name="Normal 30 3 3 3 2 2 2 3" xfId="29351" xr:uid="{00000000-0005-0000-0000-0000BC720000}"/>
    <cellStyle name="Normal 30 3 3 3 2 2 3" xfId="9237" xr:uid="{00000000-0005-0000-0000-000026240000}"/>
    <cellStyle name="Normal 30 3 3 3 2 2 3 3" xfId="24334" xr:uid="{00000000-0005-0000-0000-0000235F0000}"/>
    <cellStyle name="Normal 30 3 3 3 2 2 5" xfId="19321" xr:uid="{00000000-0005-0000-0000-00008E4B0000}"/>
    <cellStyle name="Normal 30 3 3 3 2 3" xfId="5876" xr:uid="{00000000-0005-0000-0000-000005170000}"/>
    <cellStyle name="Normal 30 3 3 3 2 3 2" xfId="15928" xr:uid="{00000000-0005-0000-0000-0000493E0000}"/>
    <cellStyle name="Normal 30 3 3 3 2 3 2 3" xfId="31022" xr:uid="{00000000-0005-0000-0000-000043790000}"/>
    <cellStyle name="Normal 30 3 3 3 2 3 3" xfId="10908" xr:uid="{00000000-0005-0000-0000-0000AD2A0000}"/>
    <cellStyle name="Normal 30 3 3 3 2 3 3 3" xfId="26005" xr:uid="{00000000-0005-0000-0000-0000AA650000}"/>
    <cellStyle name="Normal 30 3 3 3 2 3 5" xfId="20992" xr:uid="{00000000-0005-0000-0000-000015520000}"/>
    <cellStyle name="Normal 30 3 3 3 2 4" xfId="12586" xr:uid="{00000000-0005-0000-0000-00003B310000}"/>
    <cellStyle name="Normal 30 3 3 3 2 4 3" xfId="27680" xr:uid="{00000000-0005-0000-0000-0000356C0000}"/>
    <cellStyle name="Normal 30 3 3 3 2 5" xfId="7565" xr:uid="{00000000-0005-0000-0000-00009E1D0000}"/>
    <cellStyle name="Normal 30 3 3 3 2 5 3" xfId="22663" xr:uid="{00000000-0005-0000-0000-00009C580000}"/>
    <cellStyle name="Normal 30 3 3 3 2 7" xfId="17650" xr:uid="{00000000-0005-0000-0000-000007450000}"/>
    <cellStyle name="Normal 30 3 3 3 3" xfId="3347" xr:uid="{00000000-0005-0000-0000-0000240D0000}"/>
    <cellStyle name="Normal 30 3 3 3 3 2" xfId="13421" xr:uid="{00000000-0005-0000-0000-00007E340000}"/>
    <cellStyle name="Normal 30 3 3 3 3 2 3" xfId="28515" xr:uid="{00000000-0005-0000-0000-0000786F0000}"/>
    <cellStyle name="Normal 30 3 3 3 3 3" xfId="8401" xr:uid="{00000000-0005-0000-0000-0000E2200000}"/>
    <cellStyle name="Normal 30 3 3 3 3 3 3" xfId="23498" xr:uid="{00000000-0005-0000-0000-0000DF5B0000}"/>
    <cellStyle name="Normal 30 3 3 3 3 5" xfId="18485" xr:uid="{00000000-0005-0000-0000-00004A480000}"/>
    <cellStyle name="Normal 30 3 3 3 4" xfId="5040" xr:uid="{00000000-0005-0000-0000-0000C1130000}"/>
    <cellStyle name="Normal 30 3 3 3 4 2" xfId="15092" xr:uid="{00000000-0005-0000-0000-0000053B0000}"/>
    <cellStyle name="Normal 30 3 3 3 4 2 3" xfId="30186" xr:uid="{00000000-0005-0000-0000-0000FF750000}"/>
    <cellStyle name="Normal 30 3 3 3 4 3" xfId="10072" xr:uid="{00000000-0005-0000-0000-000069270000}"/>
    <cellStyle name="Normal 30 3 3 3 4 3 3" xfId="25169" xr:uid="{00000000-0005-0000-0000-000066620000}"/>
    <cellStyle name="Normal 30 3 3 3 4 5" xfId="20156" xr:uid="{00000000-0005-0000-0000-0000D14E0000}"/>
    <cellStyle name="Normal 30 3 3 3 5" xfId="11750" xr:uid="{00000000-0005-0000-0000-0000F72D0000}"/>
    <cellStyle name="Normal 30 3 3 3 5 3" xfId="26844" xr:uid="{00000000-0005-0000-0000-0000F1680000}"/>
    <cellStyle name="Normal 30 3 3 3 6" xfId="6729" xr:uid="{00000000-0005-0000-0000-00005A1A0000}"/>
    <cellStyle name="Normal 30 3 3 3 6 3" xfId="21827" xr:uid="{00000000-0005-0000-0000-000058550000}"/>
    <cellStyle name="Normal 30 3 3 3 8" xfId="16814" xr:uid="{00000000-0005-0000-0000-0000C3410000}"/>
    <cellStyle name="Normal 30 3 3 4" xfId="2077" xr:uid="{00000000-0005-0000-0000-00002D080000}"/>
    <cellStyle name="Normal 30 3 3 4 2" xfId="3766" xr:uid="{00000000-0005-0000-0000-0000C70E0000}"/>
    <cellStyle name="Normal 30 3 3 4 2 2" xfId="13839" xr:uid="{00000000-0005-0000-0000-000020360000}"/>
    <cellStyle name="Normal 30 3 3 4 2 2 3" xfId="28933" xr:uid="{00000000-0005-0000-0000-00001A710000}"/>
    <cellStyle name="Normal 30 3 3 4 2 3" xfId="8819" xr:uid="{00000000-0005-0000-0000-000084220000}"/>
    <cellStyle name="Normal 30 3 3 4 2 3 3" xfId="23916" xr:uid="{00000000-0005-0000-0000-0000815D0000}"/>
    <cellStyle name="Normal 30 3 3 4 2 5" xfId="18903" xr:uid="{00000000-0005-0000-0000-0000EC490000}"/>
    <cellStyle name="Normal 30 3 3 4 3" xfId="5458" xr:uid="{00000000-0005-0000-0000-000063150000}"/>
    <cellStyle name="Normal 30 3 3 4 3 2" xfId="15510" xr:uid="{00000000-0005-0000-0000-0000A73C0000}"/>
    <cellStyle name="Normal 30 3 3 4 3 2 3" xfId="30604" xr:uid="{00000000-0005-0000-0000-0000A1770000}"/>
    <cellStyle name="Normal 30 3 3 4 3 3" xfId="10490" xr:uid="{00000000-0005-0000-0000-00000B290000}"/>
    <cellStyle name="Normal 30 3 3 4 3 3 3" xfId="25587" xr:uid="{00000000-0005-0000-0000-000008640000}"/>
    <cellStyle name="Normal 30 3 3 4 3 5" xfId="20574" xr:uid="{00000000-0005-0000-0000-000073500000}"/>
    <cellStyle name="Normal 30 3 3 4 4" xfId="12168" xr:uid="{00000000-0005-0000-0000-0000992F0000}"/>
    <cellStyle name="Normal 30 3 3 4 4 3" xfId="27262" xr:uid="{00000000-0005-0000-0000-0000936A0000}"/>
    <cellStyle name="Normal 30 3 3 4 5" xfId="7147" xr:uid="{00000000-0005-0000-0000-0000FC1B0000}"/>
    <cellStyle name="Normal 30 3 3 4 5 3" xfId="22245" xr:uid="{00000000-0005-0000-0000-0000FA560000}"/>
    <cellStyle name="Normal 30 3 3 4 7" xfId="17232" xr:uid="{00000000-0005-0000-0000-000065430000}"/>
    <cellStyle name="Normal 30 3 3 5" xfId="2929" xr:uid="{00000000-0005-0000-0000-0000820B0000}"/>
    <cellStyle name="Normal 30 3 3 5 2" xfId="13003" xr:uid="{00000000-0005-0000-0000-0000DC320000}"/>
    <cellStyle name="Normal 30 3 3 5 2 3" xfId="28097" xr:uid="{00000000-0005-0000-0000-0000D66D0000}"/>
    <cellStyle name="Normal 30 3 3 5 3" xfId="7983" xr:uid="{00000000-0005-0000-0000-0000401F0000}"/>
    <cellStyle name="Normal 30 3 3 5 3 3" xfId="23080" xr:uid="{00000000-0005-0000-0000-00003D5A0000}"/>
    <cellStyle name="Normal 30 3 3 5 5" xfId="18067" xr:uid="{00000000-0005-0000-0000-0000A8460000}"/>
    <cellStyle name="Normal 30 3 3 6" xfId="4622" xr:uid="{00000000-0005-0000-0000-00001F120000}"/>
    <cellStyle name="Normal 30 3 3 6 2" xfId="14674" xr:uid="{00000000-0005-0000-0000-000063390000}"/>
    <cellStyle name="Normal 30 3 3 6 2 3" xfId="29768" xr:uid="{00000000-0005-0000-0000-00005D740000}"/>
    <cellStyle name="Normal 30 3 3 6 3" xfId="9654" xr:uid="{00000000-0005-0000-0000-0000C7250000}"/>
    <cellStyle name="Normal 30 3 3 6 3 3" xfId="24751" xr:uid="{00000000-0005-0000-0000-0000C4600000}"/>
    <cellStyle name="Normal 30 3 3 6 5" xfId="19738" xr:uid="{00000000-0005-0000-0000-00002F4D0000}"/>
    <cellStyle name="Normal 30 3 3 7" xfId="11332" xr:uid="{00000000-0005-0000-0000-0000552C0000}"/>
    <cellStyle name="Normal 30 3 3 7 3" xfId="26426" xr:uid="{00000000-0005-0000-0000-00004F670000}"/>
    <cellStyle name="Normal 30 3 3 8" xfId="6311" xr:uid="{00000000-0005-0000-0000-0000B8180000}"/>
    <cellStyle name="Normal 30 3 3 8 3" xfId="21409" xr:uid="{00000000-0005-0000-0000-0000B6530000}"/>
    <cellStyle name="Normal 30 3 4" xfId="1337" xr:uid="{00000000-0005-0000-0000-000049050000}"/>
    <cellStyle name="Normal 30 3 4 2" xfId="1760" xr:uid="{00000000-0005-0000-0000-0000F0060000}"/>
    <cellStyle name="Normal 30 3 4 2 2" xfId="2599" xr:uid="{00000000-0005-0000-0000-0000370A0000}"/>
    <cellStyle name="Normal 30 3 4 2 2 2" xfId="4288" xr:uid="{00000000-0005-0000-0000-0000D1100000}"/>
    <cellStyle name="Normal 30 3 4 2 2 2 2" xfId="14361" xr:uid="{00000000-0005-0000-0000-00002A380000}"/>
    <cellStyle name="Normal 30 3 4 2 2 2 2 3" xfId="29455" xr:uid="{00000000-0005-0000-0000-000024730000}"/>
    <cellStyle name="Normal 30 3 4 2 2 2 3" xfId="9341" xr:uid="{00000000-0005-0000-0000-00008E240000}"/>
    <cellStyle name="Normal 30 3 4 2 2 2 3 3" xfId="24438" xr:uid="{00000000-0005-0000-0000-00008B5F0000}"/>
    <cellStyle name="Normal 30 3 4 2 2 2 5" xfId="19425" xr:uid="{00000000-0005-0000-0000-0000F64B0000}"/>
    <cellStyle name="Normal 30 3 4 2 2 3" xfId="5980" xr:uid="{00000000-0005-0000-0000-00006D170000}"/>
    <cellStyle name="Normal 30 3 4 2 2 3 2" xfId="16032" xr:uid="{00000000-0005-0000-0000-0000B13E0000}"/>
    <cellStyle name="Normal 30 3 4 2 2 3 2 3" xfId="31126" xr:uid="{00000000-0005-0000-0000-0000AB790000}"/>
    <cellStyle name="Normal 30 3 4 2 2 3 3" xfId="11012" xr:uid="{00000000-0005-0000-0000-0000152B0000}"/>
    <cellStyle name="Normal 30 3 4 2 2 3 3 3" xfId="26109" xr:uid="{00000000-0005-0000-0000-000012660000}"/>
    <cellStyle name="Normal 30 3 4 2 2 3 5" xfId="21096" xr:uid="{00000000-0005-0000-0000-00007D520000}"/>
    <cellStyle name="Normal 30 3 4 2 2 4" xfId="12690" xr:uid="{00000000-0005-0000-0000-0000A3310000}"/>
    <cellStyle name="Normal 30 3 4 2 2 4 3" xfId="27784" xr:uid="{00000000-0005-0000-0000-00009D6C0000}"/>
    <cellStyle name="Normal 30 3 4 2 2 5" xfId="7669" xr:uid="{00000000-0005-0000-0000-0000061E0000}"/>
    <cellStyle name="Normal 30 3 4 2 2 5 3" xfId="22767" xr:uid="{00000000-0005-0000-0000-000004590000}"/>
    <cellStyle name="Normal 30 3 4 2 2 7" xfId="17754" xr:uid="{00000000-0005-0000-0000-00006F450000}"/>
    <cellStyle name="Normal 30 3 4 2 3" xfId="3451" xr:uid="{00000000-0005-0000-0000-00008C0D0000}"/>
    <cellStyle name="Normal 30 3 4 2 3 2" xfId="13525" xr:uid="{00000000-0005-0000-0000-0000E6340000}"/>
    <cellStyle name="Normal 30 3 4 2 3 2 3" xfId="28619" xr:uid="{00000000-0005-0000-0000-0000E06F0000}"/>
    <cellStyle name="Normal 30 3 4 2 3 3" xfId="8505" xr:uid="{00000000-0005-0000-0000-00004A210000}"/>
    <cellStyle name="Normal 30 3 4 2 3 3 3" xfId="23602" xr:uid="{00000000-0005-0000-0000-0000475C0000}"/>
    <cellStyle name="Normal 30 3 4 2 3 5" xfId="18589" xr:uid="{00000000-0005-0000-0000-0000B2480000}"/>
    <cellStyle name="Normal 30 3 4 2 4" xfId="5144" xr:uid="{00000000-0005-0000-0000-000029140000}"/>
    <cellStyle name="Normal 30 3 4 2 4 2" xfId="15196" xr:uid="{00000000-0005-0000-0000-00006D3B0000}"/>
    <cellStyle name="Normal 30 3 4 2 4 2 3" xfId="30290" xr:uid="{00000000-0005-0000-0000-000067760000}"/>
    <cellStyle name="Normal 30 3 4 2 4 3" xfId="10176" xr:uid="{00000000-0005-0000-0000-0000D1270000}"/>
    <cellStyle name="Normal 30 3 4 2 4 3 3" xfId="25273" xr:uid="{00000000-0005-0000-0000-0000CE620000}"/>
    <cellStyle name="Normal 30 3 4 2 4 5" xfId="20260" xr:uid="{00000000-0005-0000-0000-0000394F0000}"/>
    <cellStyle name="Normal 30 3 4 2 5" xfId="11854" xr:uid="{00000000-0005-0000-0000-00005F2E0000}"/>
    <cellStyle name="Normal 30 3 4 2 5 3" xfId="26948" xr:uid="{00000000-0005-0000-0000-000059690000}"/>
    <cellStyle name="Normal 30 3 4 2 6" xfId="6833" xr:uid="{00000000-0005-0000-0000-0000C21A0000}"/>
    <cellStyle name="Normal 30 3 4 2 6 3" xfId="21931" xr:uid="{00000000-0005-0000-0000-0000C0550000}"/>
    <cellStyle name="Normal 30 3 4 2 8" xfId="16918" xr:uid="{00000000-0005-0000-0000-00002B420000}"/>
    <cellStyle name="Normal 30 3 4 3" xfId="2181" xr:uid="{00000000-0005-0000-0000-000095080000}"/>
    <cellStyle name="Normal 30 3 4 3 2" xfId="3870" xr:uid="{00000000-0005-0000-0000-00002F0F0000}"/>
    <cellStyle name="Normal 30 3 4 3 2 2" xfId="13943" xr:uid="{00000000-0005-0000-0000-000088360000}"/>
    <cellStyle name="Normal 30 3 4 3 2 2 3" xfId="29037" xr:uid="{00000000-0005-0000-0000-000082710000}"/>
    <cellStyle name="Normal 30 3 4 3 2 3" xfId="8923" xr:uid="{00000000-0005-0000-0000-0000EC220000}"/>
    <cellStyle name="Normal 30 3 4 3 2 3 3" xfId="24020" xr:uid="{00000000-0005-0000-0000-0000E95D0000}"/>
    <cellStyle name="Normal 30 3 4 3 2 5" xfId="19007" xr:uid="{00000000-0005-0000-0000-0000544A0000}"/>
    <cellStyle name="Normal 30 3 4 3 3" xfId="5562" xr:uid="{00000000-0005-0000-0000-0000CB150000}"/>
    <cellStyle name="Normal 30 3 4 3 3 2" xfId="15614" xr:uid="{00000000-0005-0000-0000-00000F3D0000}"/>
    <cellStyle name="Normal 30 3 4 3 3 2 3" xfId="30708" xr:uid="{00000000-0005-0000-0000-000009780000}"/>
    <cellStyle name="Normal 30 3 4 3 3 3" xfId="10594" xr:uid="{00000000-0005-0000-0000-000073290000}"/>
    <cellStyle name="Normal 30 3 4 3 3 3 3" xfId="25691" xr:uid="{00000000-0005-0000-0000-000070640000}"/>
    <cellStyle name="Normal 30 3 4 3 3 5" xfId="20678" xr:uid="{00000000-0005-0000-0000-0000DB500000}"/>
    <cellStyle name="Normal 30 3 4 3 4" xfId="12272" xr:uid="{00000000-0005-0000-0000-000001300000}"/>
    <cellStyle name="Normal 30 3 4 3 4 3" xfId="27366" xr:uid="{00000000-0005-0000-0000-0000FB6A0000}"/>
    <cellStyle name="Normal 30 3 4 3 5" xfId="7251" xr:uid="{00000000-0005-0000-0000-0000641C0000}"/>
    <cellStyle name="Normal 30 3 4 3 5 3" xfId="22349" xr:uid="{00000000-0005-0000-0000-000062570000}"/>
    <cellStyle name="Normal 30 3 4 3 7" xfId="17336" xr:uid="{00000000-0005-0000-0000-0000CD430000}"/>
    <cellStyle name="Normal 30 3 4 4" xfId="3033" xr:uid="{00000000-0005-0000-0000-0000EA0B0000}"/>
    <cellStyle name="Normal 30 3 4 4 2" xfId="13107" xr:uid="{00000000-0005-0000-0000-000044330000}"/>
    <cellStyle name="Normal 30 3 4 4 2 3" xfId="28201" xr:uid="{00000000-0005-0000-0000-00003E6E0000}"/>
    <cellStyle name="Normal 30 3 4 4 3" xfId="8087" xr:uid="{00000000-0005-0000-0000-0000A81F0000}"/>
    <cellStyle name="Normal 30 3 4 4 3 3" xfId="23184" xr:uid="{00000000-0005-0000-0000-0000A55A0000}"/>
    <cellStyle name="Normal 30 3 4 4 5" xfId="18171" xr:uid="{00000000-0005-0000-0000-000010470000}"/>
    <cellStyle name="Normal 30 3 4 5" xfId="4726" xr:uid="{00000000-0005-0000-0000-000087120000}"/>
    <cellStyle name="Normal 30 3 4 5 2" xfId="14778" xr:uid="{00000000-0005-0000-0000-0000CB390000}"/>
    <cellStyle name="Normal 30 3 4 5 2 3" xfId="29872" xr:uid="{00000000-0005-0000-0000-0000C5740000}"/>
    <cellStyle name="Normal 30 3 4 5 3" xfId="9758" xr:uid="{00000000-0005-0000-0000-00002F260000}"/>
    <cellStyle name="Normal 30 3 4 5 3 3" xfId="24855" xr:uid="{00000000-0005-0000-0000-00002C610000}"/>
    <cellStyle name="Normal 30 3 4 5 5" xfId="19842" xr:uid="{00000000-0005-0000-0000-0000974D0000}"/>
    <cellStyle name="Normal 30 3 4 6" xfId="11436" xr:uid="{00000000-0005-0000-0000-0000BD2C0000}"/>
    <cellStyle name="Normal 30 3 4 6 3" xfId="26530" xr:uid="{00000000-0005-0000-0000-0000B7670000}"/>
    <cellStyle name="Normal 30 3 4 7" xfId="6415" xr:uid="{00000000-0005-0000-0000-000020190000}"/>
    <cellStyle name="Normal 30 3 4 7 3" xfId="21513" xr:uid="{00000000-0005-0000-0000-00001E540000}"/>
    <cellStyle name="Normal 30 3 4 9" xfId="16500" xr:uid="{00000000-0005-0000-0000-000089400000}"/>
    <cellStyle name="Normal 30 3 5" xfId="1550" xr:uid="{00000000-0005-0000-0000-00001E060000}"/>
    <cellStyle name="Normal 30 3 5 2" xfId="2391" xr:uid="{00000000-0005-0000-0000-000067090000}"/>
    <cellStyle name="Normal 30 3 5 2 2" xfId="4080" xr:uid="{00000000-0005-0000-0000-000001100000}"/>
    <cellStyle name="Normal 30 3 5 2 2 2" xfId="14153" xr:uid="{00000000-0005-0000-0000-00005A370000}"/>
    <cellStyle name="Normal 30 3 5 2 2 2 3" xfId="29247" xr:uid="{00000000-0005-0000-0000-000054720000}"/>
    <cellStyle name="Normal 30 3 5 2 2 3" xfId="9133" xr:uid="{00000000-0005-0000-0000-0000BE230000}"/>
    <cellStyle name="Normal 30 3 5 2 2 3 3" xfId="24230" xr:uid="{00000000-0005-0000-0000-0000BB5E0000}"/>
    <cellStyle name="Normal 30 3 5 2 2 5" xfId="19217" xr:uid="{00000000-0005-0000-0000-0000264B0000}"/>
    <cellStyle name="Normal 30 3 5 2 3" xfId="5772" xr:uid="{00000000-0005-0000-0000-00009D160000}"/>
    <cellStyle name="Normal 30 3 5 2 3 2" xfId="15824" xr:uid="{00000000-0005-0000-0000-0000E13D0000}"/>
    <cellStyle name="Normal 30 3 5 2 3 2 3" xfId="30918" xr:uid="{00000000-0005-0000-0000-0000DB780000}"/>
    <cellStyle name="Normal 30 3 5 2 3 3" xfId="10804" xr:uid="{00000000-0005-0000-0000-0000452A0000}"/>
    <cellStyle name="Normal 30 3 5 2 3 3 3" xfId="25901" xr:uid="{00000000-0005-0000-0000-000042650000}"/>
    <cellStyle name="Normal 30 3 5 2 3 5" xfId="20888" xr:uid="{00000000-0005-0000-0000-0000AD510000}"/>
    <cellStyle name="Normal 30 3 5 2 4" xfId="12482" xr:uid="{00000000-0005-0000-0000-0000D3300000}"/>
    <cellStyle name="Normal 30 3 5 2 4 3" xfId="27576" xr:uid="{00000000-0005-0000-0000-0000CD6B0000}"/>
    <cellStyle name="Normal 30 3 5 2 5" xfId="7461" xr:uid="{00000000-0005-0000-0000-0000361D0000}"/>
    <cellStyle name="Normal 30 3 5 2 5 3" xfId="22559" xr:uid="{00000000-0005-0000-0000-000034580000}"/>
    <cellStyle name="Normal 30 3 5 2 7" xfId="17546" xr:uid="{00000000-0005-0000-0000-00009F440000}"/>
    <cellStyle name="Normal 30 3 5 3" xfId="3243" xr:uid="{00000000-0005-0000-0000-0000BC0C0000}"/>
    <cellStyle name="Normal 30 3 5 3 2" xfId="13317" xr:uid="{00000000-0005-0000-0000-000016340000}"/>
    <cellStyle name="Normal 30 3 5 3 2 3" xfId="28411" xr:uid="{00000000-0005-0000-0000-0000106F0000}"/>
    <cellStyle name="Normal 30 3 5 3 3" xfId="8297" xr:uid="{00000000-0005-0000-0000-00007A200000}"/>
    <cellStyle name="Normal 30 3 5 3 3 3" xfId="23394" xr:uid="{00000000-0005-0000-0000-0000775B0000}"/>
    <cellStyle name="Normal 30 3 5 3 5" xfId="18381" xr:uid="{00000000-0005-0000-0000-0000E2470000}"/>
    <cellStyle name="Normal 30 3 5 4" xfId="4936" xr:uid="{00000000-0005-0000-0000-000059130000}"/>
    <cellStyle name="Normal 30 3 5 4 2" xfId="14988" xr:uid="{00000000-0005-0000-0000-00009D3A0000}"/>
    <cellStyle name="Normal 30 3 5 4 2 3" xfId="30082" xr:uid="{00000000-0005-0000-0000-000097750000}"/>
    <cellStyle name="Normal 30 3 5 4 3" xfId="9968" xr:uid="{00000000-0005-0000-0000-000001270000}"/>
    <cellStyle name="Normal 30 3 5 4 3 3" xfId="25065" xr:uid="{00000000-0005-0000-0000-0000FE610000}"/>
    <cellStyle name="Normal 30 3 5 4 5" xfId="20052" xr:uid="{00000000-0005-0000-0000-0000694E0000}"/>
    <cellStyle name="Normal 30 3 5 5" xfId="11646" xr:uid="{00000000-0005-0000-0000-00008F2D0000}"/>
    <cellStyle name="Normal 30 3 5 5 3" xfId="26740" xr:uid="{00000000-0005-0000-0000-000089680000}"/>
    <cellStyle name="Normal 30 3 5 6" xfId="6625" xr:uid="{00000000-0005-0000-0000-0000F2190000}"/>
    <cellStyle name="Normal 30 3 5 6 3" xfId="21723" xr:uid="{00000000-0005-0000-0000-0000F0540000}"/>
    <cellStyle name="Normal 30 3 5 8" xfId="16710" xr:uid="{00000000-0005-0000-0000-00005B410000}"/>
    <cellStyle name="Normal 30 3 6" xfId="1971" xr:uid="{00000000-0005-0000-0000-0000C3070000}"/>
    <cellStyle name="Normal 30 3 6 2" xfId="3662" xr:uid="{00000000-0005-0000-0000-00005F0E0000}"/>
    <cellStyle name="Normal 30 3 6 2 2" xfId="13735" xr:uid="{00000000-0005-0000-0000-0000B8350000}"/>
    <cellStyle name="Normal 30 3 6 2 2 3" xfId="28829" xr:uid="{00000000-0005-0000-0000-0000B2700000}"/>
    <cellStyle name="Normal 30 3 6 2 3" xfId="8715" xr:uid="{00000000-0005-0000-0000-00001C220000}"/>
    <cellStyle name="Normal 30 3 6 2 3 3" xfId="23812" xr:uid="{00000000-0005-0000-0000-0000195D0000}"/>
    <cellStyle name="Normal 30 3 6 2 5" xfId="18799" xr:uid="{00000000-0005-0000-0000-000084490000}"/>
    <cellStyle name="Normal 30 3 6 3" xfId="5354" xr:uid="{00000000-0005-0000-0000-0000FB140000}"/>
    <cellStyle name="Normal 30 3 6 3 2" xfId="15406" xr:uid="{00000000-0005-0000-0000-00003F3C0000}"/>
    <cellStyle name="Normal 30 3 6 3 2 3" xfId="30500" xr:uid="{00000000-0005-0000-0000-000039770000}"/>
    <cellStyle name="Normal 30 3 6 3 3" xfId="10386" xr:uid="{00000000-0005-0000-0000-0000A3280000}"/>
    <cellStyle name="Normal 30 3 6 3 3 3" xfId="25483" xr:uid="{00000000-0005-0000-0000-0000A0630000}"/>
    <cellStyle name="Normal 30 3 6 3 5" xfId="20470" xr:uid="{00000000-0005-0000-0000-00000B500000}"/>
    <cellStyle name="Normal 30 3 6 4" xfId="12064" xr:uid="{00000000-0005-0000-0000-0000312F0000}"/>
    <cellStyle name="Normal 30 3 6 4 3" xfId="27158" xr:uid="{00000000-0005-0000-0000-00002B6A0000}"/>
    <cellStyle name="Normal 30 3 6 5" xfId="7043" xr:uid="{00000000-0005-0000-0000-0000941B0000}"/>
    <cellStyle name="Normal 30 3 6 5 3" xfId="22141" xr:uid="{00000000-0005-0000-0000-000092560000}"/>
    <cellStyle name="Normal 30 3 6 7" xfId="17128" xr:uid="{00000000-0005-0000-0000-0000FD420000}"/>
    <cellStyle name="Normal 30 3 7" xfId="2821" xr:uid="{00000000-0005-0000-0000-0000160B0000}"/>
    <cellStyle name="Normal 30 3 7 2" xfId="12899" xr:uid="{00000000-0005-0000-0000-000074320000}"/>
    <cellStyle name="Normal 30 3 7 2 3" xfId="27993" xr:uid="{00000000-0005-0000-0000-00006E6D0000}"/>
    <cellStyle name="Normal 30 3 7 3" xfId="7879" xr:uid="{00000000-0005-0000-0000-0000D81E0000}"/>
    <cellStyle name="Normal 30 3 7 3 3" xfId="22976" xr:uid="{00000000-0005-0000-0000-0000D5590000}"/>
    <cellStyle name="Normal 30 3 7 5" xfId="17963" xr:uid="{00000000-0005-0000-0000-000040460000}"/>
    <cellStyle name="Normal 30 3 8" xfId="4515" xr:uid="{00000000-0005-0000-0000-0000B4110000}"/>
    <cellStyle name="Normal 30 3 8 2" xfId="14570" xr:uid="{00000000-0005-0000-0000-0000FB380000}"/>
    <cellStyle name="Normal 30 3 8 2 3" xfId="29664" xr:uid="{00000000-0005-0000-0000-0000F5730000}"/>
    <cellStyle name="Normal 30 3 8 3" xfId="9550" xr:uid="{00000000-0005-0000-0000-00005F250000}"/>
    <cellStyle name="Normal 30 3 8 3 3" xfId="24647" xr:uid="{00000000-0005-0000-0000-00005C600000}"/>
    <cellStyle name="Normal 30 3 8 5" xfId="19634" xr:uid="{00000000-0005-0000-0000-0000C74C0000}"/>
    <cellStyle name="Normal 30 3 9" xfId="11226" xr:uid="{00000000-0005-0000-0000-0000EB2B0000}"/>
    <cellStyle name="Normal 30 3 9 3" xfId="26322" xr:uid="{00000000-0005-0000-0000-0000E7660000}"/>
    <cellStyle name="Normal 30_Sheet2" xfId="352" xr:uid="{00000000-0005-0000-0000-00006A010000}"/>
    <cellStyle name="Normal 31" xfId="153" xr:uid="{00000000-0005-0000-0000-0000A0000000}"/>
    <cellStyle name="Normal 32" xfId="154" xr:uid="{00000000-0005-0000-0000-0000A1000000}"/>
    <cellStyle name="Normal 33" xfId="155" xr:uid="{00000000-0005-0000-0000-0000A2000000}"/>
    <cellStyle name="Normal 34" xfId="156" xr:uid="{00000000-0005-0000-0000-0000A3000000}"/>
    <cellStyle name="Normal 35" xfId="157" xr:uid="{00000000-0005-0000-0000-0000A4000000}"/>
    <cellStyle name="Normal 35 2" xfId="840" xr:uid="{00000000-0005-0000-0000-000057030000}"/>
    <cellStyle name="Normal 36" xfId="158" xr:uid="{00000000-0005-0000-0000-0000A5000000}"/>
    <cellStyle name="Normal 36 2" xfId="841" xr:uid="{00000000-0005-0000-0000-000058030000}"/>
    <cellStyle name="Normal 37" xfId="159" xr:uid="{00000000-0005-0000-0000-0000A6000000}"/>
    <cellStyle name="Normal 37 2" xfId="842" xr:uid="{00000000-0005-0000-0000-000059030000}"/>
    <cellStyle name="Normal 38" xfId="160" xr:uid="{00000000-0005-0000-0000-0000A7000000}"/>
    <cellStyle name="Normal 38 2" xfId="843" xr:uid="{00000000-0005-0000-0000-00005A030000}"/>
    <cellStyle name="Normal 39" xfId="161" xr:uid="{00000000-0005-0000-0000-0000A8000000}"/>
    <cellStyle name="Normal 39 2" xfId="844" xr:uid="{00000000-0005-0000-0000-00005B030000}"/>
    <cellStyle name="Normal 4" xfId="162" xr:uid="{00000000-0005-0000-0000-0000A9000000}"/>
    <cellStyle name="Normal 4 2" xfId="845" xr:uid="{00000000-0005-0000-0000-00005C030000}"/>
    <cellStyle name="Normal 4 2 10" xfId="6206" xr:uid="{00000000-0005-0000-0000-00004F180000}"/>
    <cellStyle name="Normal 4 2 10 3" xfId="21306" xr:uid="{00000000-0005-0000-0000-00004F530000}"/>
    <cellStyle name="Normal 4 2 12" xfId="16291" xr:uid="{00000000-0005-0000-0000-0000B83F0000}"/>
    <cellStyle name="Normal 4 2 2" xfId="1171" xr:uid="{00000000-0005-0000-0000-0000A3040000}"/>
    <cellStyle name="Normal 4 2 2 11" xfId="16345" xr:uid="{00000000-0005-0000-0000-0000EE3F0000}"/>
    <cellStyle name="Normal 4 2 2 2" xfId="1279" xr:uid="{00000000-0005-0000-0000-00000F050000}"/>
    <cellStyle name="Normal 4 2 2 2 10" xfId="16449" xr:uid="{00000000-0005-0000-0000-000056400000}"/>
    <cellStyle name="Normal 4 2 2 2 2" xfId="1496" xr:uid="{00000000-0005-0000-0000-0000E8050000}"/>
    <cellStyle name="Normal 4 2 2 2 2 2" xfId="1917" xr:uid="{00000000-0005-0000-0000-00008D070000}"/>
    <cellStyle name="Normal 4 2 2 2 2 2 2" xfId="2756" xr:uid="{00000000-0005-0000-0000-0000D40A0000}"/>
    <cellStyle name="Normal 4 2 2 2 2 2 2 2" xfId="4445" xr:uid="{00000000-0005-0000-0000-00006E110000}"/>
    <cellStyle name="Normal 4 2 2 2 2 2 2 2 2" xfId="14518" xr:uid="{00000000-0005-0000-0000-0000C7380000}"/>
    <cellStyle name="Normal 4 2 2 2 2 2 2 2 2 3" xfId="29612" xr:uid="{00000000-0005-0000-0000-0000C1730000}"/>
    <cellStyle name="Normal 4 2 2 2 2 2 2 2 3" xfId="9498" xr:uid="{00000000-0005-0000-0000-00002B250000}"/>
    <cellStyle name="Normal 4 2 2 2 2 2 2 2 3 3" xfId="24595" xr:uid="{00000000-0005-0000-0000-000028600000}"/>
    <cellStyle name="Normal 4 2 2 2 2 2 2 2 5" xfId="19582" xr:uid="{00000000-0005-0000-0000-0000934C0000}"/>
    <cellStyle name="Normal 4 2 2 2 2 2 2 3" xfId="6137" xr:uid="{00000000-0005-0000-0000-00000A180000}"/>
    <cellStyle name="Normal 4 2 2 2 2 2 2 3 2" xfId="16189" xr:uid="{00000000-0005-0000-0000-00004E3F0000}"/>
    <cellStyle name="Normal 4 2 2 2 2 2 2 3 2 3" xfId="31283" xr:uid="{00000000-0005-0000-0000-0000487A0000}"/>
    <cellStyle name="Normal 4 2 2 2 2 2 2 3 3" xfId="11169" xr:uid="{00000000-0005-0000-0000-0000B22B0000}"/>
    <cellStyle name="Normal 4 2 2 2 2 2 2 3 3 3" xfId="26266" xr:uid="{00000000-0005-0000-0000-0000AF660000}"/>
    <cellStyle name="Normal 4 2 2 2 2 2 2 3 5" xfId="21253" xr:uid="{00000000-0005-0000-0000-00001A530000}"/>
    <cellStyle name="Normal 4 2 2 2 2 2 2 4" xfId="12847" xr:uid="{00000000-0005-0000-0000-000040320000}"/>
    <cellStyle name="Normal 4 2 2 2 2 2 2 4 3" xfId="27941" xr:uid="{00000000-0005-0000-0000-00003A6D0000}"/>
    <cellStyle name="Normal 4 2 2 2 2 2 2 5" xfId="7826" xr:uid="{00000000-0005-0000-0000-0000A31E0000}"/>
    <cellStyle name="Normal 4 2 2 2 2 2 2 5 3" xfId="22924" xr:uid="{00000000-0005-0000-0000-0000A1590000}"/>
    <cellStyle name="Normal 4 2 2 2 2 2 2 7" xfId="17911" xr:uid="{00000000-0005-0000-0000-00000C460000}"/>
    <cellStyle name="Normal 4 2 2 2 2 2 3" xfId="3608" xr:uid="{00000000-0005-0000-0000-0000290E0000}"/>
    <cellStyle name="Normal 4 2 2 2 2 2 3 2" xfId="13682" xr:uid="{00000000-0005-0000-0000-000083350000}"/>
    <cellStyle name="Normal 4 2 2 2 2 2 3 2 3" xfId="28776" xr:uid="{00000000-0005-0000-0000-00007D700000}"/>
    <cellStyle name="Normal 4 2 2 2 2 2 3 3" xfId="8662" xr:uid="{00000000-0005-0000-0000-0000E7210000}"/>
    <cellStyle name="Normal 4 2 2 2 2 2 3 3 3" xfId="23759" xr:uid="{00000000-0005-0000-0000-0000E45C0000}"/>
    <cellStyle name="Normal 4 2 2 2 2 2 3 5" xfId="18746" xr:uid="{00000000-0005-0000-0000-00004F490000}"/>
    <cellStyle name="Normal 4 2 2 2 2 2 4" xfId="5301" xr:uid="{00000000-0005-0000-0000-0000C6140000}"/>
    <cellStyle name="Normal 4 2 2 2 2 2 4 2" xfId="15353" xr:uid="{00000000-0005-0000-0000-00000A3C0000}"/>
    <cellStyle name="Normal 4 2 2 2 2 2 4 2 3" xfId="30447" xr:uid="{00000000-0005-0000-0000-000004770000}"/>
    <cellStyle name="Normal 4 2 2 2 2 2 4 3" xfId="10333" xr:uid="{00000000-0005-0000-0000-00006E280000}"/>
    <cellStyle name="Normal 4 2 2 2 2 2 4 3 3" xfId="25430" xr:uid="{00000000-0005-0000-0000-00006B630000}"/>
    <cellStyle name="Normal 4 2 2 2 2 2 4 5" xfId="20417" xr:uid="{00000000-0005-0000-0000-0000D64F0000}"/>
    <cellStyle name="Normal 4 2 2 2 2 2 5" xfId="12011" xr:uid="{00000000-0005-0000-0000-0000FC2E0000}"/>
    <cellStyle name="Normal 4 2 2 2 2 2 5 3" xfId="27105" xr:uid="{00000000-0005-0000-0000-0000F6690000}"/>
    <cellStyle name="Normal 4 2 2 2 2 2 6" xfId="6990" xr:uid="{00000000-0005-0000-0000-00005F1B0000}"/>
    <cellStyle name="Normal 4 2 2 2 2 2 6 3" xfId="22088" xr:uid="{00000000-0005-0000-0000-00005D560000}"/>
    <cellStyle name="Normal 4 2 2 2 2 2 8" xfId="17075" xr:uid="{00000000-0005-0000-0000-0000C8420000}"/>
    <cellStyle name="Normal 4 2 2 2 2 3" xfId="2338" xr:uid="{00000000-0005-0000-0000-000032090000}"/>
    <cellStyle name="Normal 4 2 2 2 2 3 2" xfId="4027" xr:uid="{00000000-0005-0000-0000-0000CC0F0000}"/>
    <cellStyle name="Normal 4 2 2 2 2 3 2 2" xfId="14100" xr:uid="{00000000-0005-0000-0000-000025370000}"/>
    <cellStyle name="Normal 4 2 2 2 2 3 2 2 3" xfId="29194" xr:uid="{00000000-0005-0000-0000-00001F720000}"/>
    <cellStyle name="Normal 4 2 2 2 2 3 2 3" xfId="9080" xr:uid="{00000000-0005-0000-0000-000089230000}"/>
    <cellStyle name="Normal 4 2 2 2 2 3 2 3 3" xfId="24177" xr:uid="{00000000-0005-0000-0000-0000865E0000}"/>
    <cellStyle name="Normal 4 2 2 2 2 3 2 5" xfId="19164" xr:uid="{00000000-0005-0000-0000-0000F14A0000}"/>
    <cellStyle name="Normal 4 2 2 2 2 3 3" xfId="5719" xr:uid="{00000000-0005-0000-0000-000068160000}"/>
    <cellStyle name="Normal 4 2 2 2 2 3 3 2" xfId="15771" xr:uid="{00000000-0005-0000-0000-0000AC3D0000}"/>
    <cellStyle name="Normal 4 2 2 2 2 3 3 2 3" xfId="30865" xr:uid="{00000000-0005-0000-0000-0000A6780000}"/>
    <cellStyle name="Normal 4 2 2 2 2 3 3 3" xfId="10751" xr:uid="{00000000-0005-0000-0000-0000102A0000}"/>
    <cellStyle name="Normal 4 2 2 2 2 3 3 3 3" xfId="25848" xr:uid="{00000000-0005-0000-0000-00000D650000}"/>
    <cellStyle name="Normal 4 2 2 2 2 3 3 5" xfId="20835" xr:uid="{00000000-0005-0000-0000-000078510000}"/>
    <cellStyle name="Normal 4 2 2 2 2 3 4" xfId="12429" xr:uid="{00000000-0005-0000-0000-00009E300000}"/>
    <cellStyle name="Normal 4 2 2 2 2 3 4 3" xfId="27523" xr:uid="{00000000-0005-0000-0000-0000986B0000}"/>
    <cellStyle name="Normal 4 2 2 2 2 3 5" xfId="7408" xr:uid="{00000000-0005-0000-0000-0000011D0000}"/>
    <cellStyle name="Normal 4 2 2 2 2 3 5 3" xfId="22506" xr:uid="{00000000-0005-0000-0000-0000FF570000}"/>
    <cellStyle name="Normal 4 2 2 2 2 3 7" xfId="17493" xr:uid="{00000000-0005-0000-0000-00006A440000}"/>
    <cellStyle name="Normal 4 2 2 2 2 4" xfId="3190" xr:uid="{00000000-0005-0000-0000-0000870C0000}"/>
    <cellStyle name="Normal 4 2 2 2 2 4 2" xfId="13264" xr:uid="{00000000-0005-0000-0000-0000E1330000}"/>
    <cellStyle name="Normal 4 2 2 2 2 4 2 3" xfId="28358" xr:uid="{00000000-0005-0000-0000-0000DB6E0000}"/>
    <cellStyle name="Normal 4 2 2 2 2 4 3" xfId="8244" xr:uid="{00000000-0005-0000-0000-000045200000}"/>
    <cellStyle name="Normal 4 2 2 2 2 4 3 3" xfId="23341" xr:uid="{00000000-0005-0000-0000-0000425B0000}"/>
    <cellStyle name="Normal 4 2 2 2 2 4 5" xfId="18328" xr:uid="{00000000-0005-0000-0000-0000AD470000}"/>
    <cellStyle name="Normal 4 2 2 2 2 5" xfId="4883" xr:uid="{00000000-0005-0000-0000-000024130000}"/>
    <cellStyle name="Normal 4 2 2 2 2 5 2" xfId="14935" xr:uid="{00000000-0005-0000-0000-0000683A0000}"/>
    <cellStyle name="Normal 4 2 2 2 2 5 2 3" xfId="30029" xr:uid="{00000000-0005-0000-0000-000062750000}"/>
    <cellStyle name="Normal 4 2 2 2 2 5 3" xfId="9915" xr:uid="{00000000-0005-0000-0000-0000CC260000}"/>
    <cellStyle name="Normal 4 2 2 2 2 5 3 3" xfId="25012" xr:uid="{00000000-0005-0000-0000-0000C9610000}"/>
    <cellStyle name="Normal 4 2 2 2 2 5 5" xfId="19999" xr:uid="{00000000-0005-0000-0000-0000344E0000}"/>
    <cellStyle name="Normal 4 2 2 2 2 6" xfId="11593" xr:uid="{00000000-0005-0000-0000-00005A2D0000}"/>
    <cellStyle name="Normal 4 2 2 2 2 6 3" xfId="26687" xr:uid="{00000000-0005-0000-0000-000054680000}"/>
    <cellStyle name="Normal 4 2 2 2 2 7" xfId="6572" xr:uid="{00000000-0005-0000-0000-0000BD190000}"/>
    <cellStyle name="Normal 4 2 2 2 2 7 3" xfId="21670" xr:uid="{00000000-0005-0000-0000-0000BB540000}"/>
    <cellStyle name="Normal 4 2 2 2 2 9" xfId="16657" xr:uid="{00000000-0005-0000-0000-000026410000}"/>
    <cellStyle name="Normal 4 2 2 2 3" xfId="1709" xr:uid="{00000000-0005-0000-0000-0000BD060000}"/>
    <cellStyle name="Normal 4 2 2 2 3 2" xfId="2548" xr:uid="{00000000-0005-0000-0000-0000040A0000}"/>
    <cellStyle name="Normal 4 2 2 2 3 2 2" xfId="4237" xr:uid="{00000000-0005-0000-0000-00009E100000}"/>
    <cellStyle name="Normal 4 2 2 2 3 2 2 2" xfId="14310" xr:uid="{00000000-0005-0000-0000-0000F7370000}"/>
    <cellStyle name="Normal 4 2 2 2 3 2 2 2 3" xfId="29404" xr:uid="{00000000-0005-0000-0000-0000F1720000}"/>
    <cellStyle name="Normal 4 2 2 2 3 2 2 3" xfId="9290" xr:uid="{00000000-0005-0000-0000-00005B240000}"/>
    <cellStyle name="Normal 4 2 2 2 3 2 2 3 3" xfId="24387" xr:uid="{00000000-0005-0000-0000-0000585F0000}"/>
    <cellStyle name="Normal 4 2 2 2 3 2 2 5" xfId="19374" xr:uid="{00000000-0005-0000-0000-0000C34B0000}"/>
    <cellStyle name="Normal 4 2 2 2 3 2 3" xfId="5929" xr:uid="{00000000-0005-0000-0000-00003A170000}"/>
    <cellStyle name="Normal 4 2 2 2 3 2 3 2" xfId="15981" xr:uid="{00000000-0005-0000-0000-00007E3E0000}"/>
    <cellStyle name="Normal 4 2 2 2 3 2 3 2 3" xfId="31075" xr:uid="{00000000-0005-0000-0000-000078790000}"/>
    <cellStyle name="Normal 4 2 2 2 3 2 3 3" xfId="10961" xr:uid="{00000000-0005-0000-0000-0000E22A0000}"/>
    <cellStyle name="Normal 4 2 2 2 3 2 3 3 3" xfId="26058" xr:uid="{00000000-0005-0000-0000-0000DF650000}"/>
    <cellStyle name="Normal 4 2 2 2 3 2 3 5" xfId="21045" xr:uid="{00000000-0005-0000-0000-00004A520000}"/>
    <cellStyle name="Normal 4 2 2 2 3 2 4" xfId="12639" xr:uid="{00000000-0005-0000-0000-000070310000}"/>
    <cellStyle name="Normal 4 2 2 2 3 2 4 3" xfId="27733" xr:uid="{00000000-0005-0000-0000-00006A6C0000}"/>
    <cellStyle name="Normal 4 2 2 2 3 2 5" xfId="7618" xr:uid="{00000000-0005-0000-0000-0000D31D0000}"/>
    <cellStyle name="Normal 4 2 2 2 3 2 5 3" xfId="22716" xr:uid="{00000000-0005-0000-0000-0000D1580000}"/>
    <cellStyle name="Normal 4 2 2 2 3 2 7" xfId="17703" xr:uid="{00000000-0005-0000-0000-00003C450000}"/>
    <cellStyle name="Normal 4 2 2 2 3 3" xfId="3400" xr:uid="{00000000-0005-0000-0000-0000590D0000}"/>
    <cellStyle name="Normal 4 2 2 2 3 3 2" xfId="13474" xr:uid="{00000000-0005-0000-0000-0000B3340000}"/>
    <cellStyle name="Normal 4 2 2 2 3 3 2 3" xfId="28568" xr:uid="{00000000-0005-0000-0000-0000AD6F0000}"/>
    <cellStyle name="Normal 4 2 2 2 3 3 3" xfId="8454" xr:uid="{00000000-0005-0000-0000-000017210000}"/>
    <cellStyle name="Normal 4 2 2 2 3 3 3 3" xfId="23551" xr:uid="{00000000-0005-0000-0000-0000145C0000}"/>
    <cellStyle name="Normal 4 2 2 2 3 3 5" xfId="18538" xr:uid="{00000000-0005-0000-0000-00007F480000}"/>
    <cellStyle name="Normal 4 2 2 2 3 4" xfId="5093" xr:uid="{00000000-0005-0000-0000-0000F6130000}"/>
    <cellStyle name="Normal 4 2 2 2 3 4 2" xfId="15145" xr:uid="{00000000-0005-0000-0000-00003A3B0000}"/>
    <cellStyle name="Normal 4 2 2 2 3 4 2 3" xfId="30239" xr:uid="{00000000-0005-0000-0000-000034760000}"/>
    <cellStyle name="Normal 4 2 2 2 3 4 3" xfId="10125" xr:uid="{00000000-0005-0000-0000-00009E270000}"/>
    <cellStyle name="Normal 4 2 2 2 3 4 3 3" xfId="25222" xr:uid="{00000000-0005-0000-0000-00009B620000}"/>
    <cellStyle name="Normal 4 2 2 2 3 4 5" xfId="20209" xr:uid="{00000000-0005-0000-0000-0000064F0000}"/>
    <cellStyle name="Normal 4 2 2 2 3 5" xfId="11803" xr:uid="{00000000-0005-0000-0000-00002C2E0000}"/>
    <cellStyle name="Normal 4 2 2 2 3 5 3" xfId="26897" xr:uid="{00000000-0005-0000-0000-000026690000}"/>
    <cellStyle name="Normal 4 2 2 2 3 6" xfId="6782" xr:uid="{00000000-0005-0000-0000-00008F1A0000}"/>
    <cellStyle name="Normal 4 2 2 2 3 6 3" xfId="21880" xr:uid="{00000000-0005-0000-0000-00008D550000}"/>
    <cellStyle name="Normal 4 2 2 2 3 8" xfId="16867" xr:uid="{00000000-0005-0000-0000-0000F8410000}"/>
    <cellStyle name="Normal 4 2 2 2 4" xfId="2130" xr:uid="{00000000-0005-0000-0000-000062080000}"/>
    <cellStyle name="Normal 4 2 2 2 4 2" xfId="3819" xr:uid="{00000000-0005-0000-0000-0000FC0E0000}"/>
    <cellStyle name="Normal 4 2 2 2 4 2 2" xfId="13892" xr:uid="{00000000-0005-0000-0000-000055360000}"/>
    <cellStyle name="Normal 4 2 2 2 4 2 2 3" xfId="28986" xr:uid="{00000000-0005-0000-0000-00004F710000}"/>
    <cellStyle name="Normal 4 2 2 2 4 2 3" xfId="8872" xr:uid="{00000000-0005-0000-0000-0000B9220000}"/>
    <cellStyle name="Normal 4 2 2 2 4 2 3 3" xfId="23969" xr:uid="{00000000-0005-0000-0000-0000B65D0000}"/>
    <cellStyle name="Normal 4 2 2 2 4 2 5" xfId="18956" xr:uid="{00000000-0005-0000-0000-0000214A0000}"/>
    <cellStyle name="Normal 4 2 2 2 4 3" xfId="5511" xr:uid="{00000000-0005-0000-0000-000098150000}"/>
    <cellStyle name="Normal 4 2 2 2 4 3 2" xfId="15563" xr:uid="{00000000-0005-0000-0000-0000DC3C0000}"/>
    <cellStyle name="Normal 4 2 2 2 4 3 2 3" xfId="30657" xr:uid="{00000000-0005-0000-0000-0000D6770000}"/>
    <cellStyle name="Normal 4 2 2 2 4 3 3" xfId="10543" xr:uid="{00000000-0005-0000-0000-000040290000}"/>
    <cellStyle name="Normal 4 2 2 2 4 3 3 3" xfId="25640" xr:uid="{00000000-0005-0000-0000-00003D640000}"/>
    <cellStyle name="Normal 4 2 2 2 4 3 5" xfId="20627" xr:uid="{00000000-0005-0000-0000-0000A8500000}"/>
    <cellStyle name="Normal 4 2 2 2 4 4" xfId="12221" xr:uid="{00000000-0005-0000-0000-0000CE2F0000}"/>
    <cellStyle name="Normal 4 2 2 2 4 4 3" xfId="27315" xr:uid="{00000000-0005-0000-0000-0000C86A0000}"/>
    <cellStyle name="Normal 4 2 2 2 4 5" xfId="7200" xr:uid="{00000000-0005-0000-0000-0000311C0000}"/>
    <cellStyle name="Normal 4 2 2 2 4 5 3" xfId="22298" xr:uid="{00000000-0005-0000-0000-00002F570000}"/>
    <cellStyle name="Normal 4 2 2 2 4 7" xfId="17285" xr:uid="{00000000-0005-0000-0000-00009A430000}"/>
    <cellStyle name="Normal 4 2 2 2 5" xfId="2982" xr:uid="{00000000-0005-0000-0000-0000B70B0000}"/>
    <cellStyle name="Normal 4 2 2 2 5 2" xfId="13056" xr:uid="{00000000-0005-0000-0000-000011330000}"/>
    <cellStyle name="Normal 4 2 2 2 5 2 3" xfId="28150" xr:uid="{00000000-0005-0000-0000-00000B6E0000}"/>
    <cellStyle name="Normal 4 2 2 2 5 3" xfId="8036" xr:uid="{00000000-0005-0000-0000-0000751F0000}"/>
    <cellStyle name="Normal 4 2 2 2 5 3 3" xfId="23133" xr:uid="{00000000-0005-0000-0000-0000725A0000}"/>
    <cellStyle name="Normal 4 2 2 2 5 5" xfId="18120" xr:uid="{00000000-0005-0000-0000-0000DD460000}"/>
    <cellStyle name="Normal 4 2 2 2 6" xfId="4675" xr:uid="{00000000-0005-0000-0000-000054120000}"/>
    <cellStyle name="Normal 4 2 2 2 6 2" xfId="14727" xr:uid="{00000000-0005-0000-0000-000098390000}"/>
    <cellStyle name="Normal 4 2 2 2 6 2 3" xfId="29821" xr:uid="{00000000-0005-0000-0000-000092740000}"/>
    <cellStyle name="Normal 4 2 2 2 6 3" xfId="9707" xr:uid="{00000000-0005-0000-0000-0000FC250000}"/>
    <cellStyle name="Normal 4 2 2 2 6 3 3" xfId="24804" xr:uid="{00000000-0005-0000-0000-0000F9600000}"/>
    <cellStyle name="Normal 4 2 2 2 6 5" xfId="19791" xr:uid="{00000000-0005-0000-0000-0000644D0000}"/>
    <cellStyle name="Normal 4 2 2 2 7" xfId="11385" xr:uid="{00000000-0005-0000-0000-00008A2C0000}"/>
    <cellStyle name="Normal 4 2 2 2 7 3" xfId="26479" xr:uid="{00000000-0005-0000-0000-000084670000}"/>
    <cellStyle name="Normal 4 2 2 2 8" xfId="6364" xr:uid="{00000000-0005-0000-0000-0000ED180000}"/>
    <cellStyle name="Normal 4 2 2 2 8 3" xfId="21462" xr:uid="{00000000-0005-0000-0000-0000EB530000}"/>
    <cellStyle name="Normal 4 2 2 3" xfId="1392" xr:uid="{00000000-0005-0000-0000-000080050000}"/>
    <cellStyle name="Normal 4 2 2 3 2" xfId="1813" xr:uid="{00000000-0005-0000-0000-000025070000}"/>
    <cellStyle name="Normal 4 2 2 3 2 2" xfId="2652" xr:uid="{00000000-0005-0000-0000-00006C0A0000}"/>
    <cellStyle name="Normal 4 2 2 3 2 2 2" xfId="4341" xr:uid="{00000000-0005-0000-0000-000006110000}"/>
    <cellStyle name="Normal 4 2 2 3 2 2 2 2" xfId="14414" xr:uid="{00000000-0005-0000-0000-00005F380000}"/>
    <cellStyle name="Normal 4 2 2 3 2 2 2 2 3" xfId="29508" xr:uid="{00000000-0005-0000-0000-000059730000}"/>
    <cellStyle name="Normal 4 2 2 3 2 2 2 3" xfId="9394" xr:uid="{00000000-0005-0000-0000-0000C3240000}"/>
    <cellStyle name="Normal 4 2 2 3 2 2 2 3 3" xfId="24491" xr:uid="{00000000-0005-0000-0000-0000C05F0000}"/>
    <cellStyle name="Normal 4 2 2 3 2 2 2 5" xfId="19478" xr:uid="{00000000-0005-0000-0000-00002B4C0000}"/>
    <cellStyle name="Normal 4 2 2 3 2 2 3" xfId="6033" xr:uid="{00000000-0005-0000-0000-0000A2170000}"/>
    <cellStyle name="Normal 4 2 2 3 2 2 3 2" xfId="16085" xr:uid="{00000000-0005-0000-0000-0000E63E0000}"/>
    <cellStyle name="Normal 4 2 2 3 2 2 3 2 3" xfId="31179" xr:uid="{00000000-0005-0000-0000-0000E0790000}"/>
    <cellStyle name="Normal 4 2 2 3 2 2 3 3" xfId="11065" xr:uid="{00000000-0005-0000-0000-00004A2B0000}"/>
    <cellStyle name="Normal 4 2 2 3 2 2 3 3 3" xfId="26162" xr:uid="{00000000-0005-0000-0000-000047660000}"/>
    <cellStyle name="Normal 4 2 2 3 2 2 3 5" xfId="21149" xr:uid="{00000000-0005-0000-0000-0000B2520000}"/>
    <cellStyle name="Normal 4 2 2 3 2 2 4" xfId="12743" xr:uid="{00000000-0005-0000-0000-0000D8310000}"/>
    <cellStyle name="Normal 4 2 2 3 2 2 4 3" xfId="27837" xr:uid="{00000000-0005-0000-0000-0000D26C0000}"/>
    <cellStyle name="Normal 4 2 2 3 2 2 5" xfId="7722" xr:uid="{00000000-0005-0000-0000-00003B1E0000}"/>
    <cellStyle name="Normal 4 2 2 3 2 2 5 3" xfId="22820" xr:uid="{00000000-0005-0000-0000-000039590000}"/>
    <cellStyle name="Normal 4 2 2 3 2 2 7" xfId="17807" xr:uid="{00000000-0005-0000-0000-0000A4450000}"/>
    <cellStyle name="Normal 4 2 2 3 2 3" xfId="3504" xr:uid="{00000000-0005-0000-0000-0000C10D0000}"/>
    <cellStyle name="Normal 4 2 2 3 2 3 2" xfId="13578" xr:uid="{00000000-0005-0000-0000-00001B350000}"/>
    <cellStyle name="Normal 4 2 2 3 2 3 2 3" xfId="28672" xr:uid="{00000000-0005-0000-0000-000015700000}"/>
    <cellStyle name="Normal 4 2 2 3 2 3 3" xfId="8558" xr:uid="{00000000-0005-0000-0000-00007F210000}"/>
    <cellStyle name="Normal 4 2 2 3 2 3 3 3" xfId="23655" xr:uid="{00000000-0005-0000-0000-00007C5C0000}"/>
    <cellStyle name="Normal 4 2 2 3 2 3 5" xfId="18642" xr:uid="{00000000-0005-0000-0000-0000E7480000}"/>
    <cellStyle name="Normal 4 2 2 3 2 4" xfId="5197" xr:uid="{00000000-0005-0000-0000-00005E140000}"/>
    <cellStyle name="Normal 4 2 2 3 2 4 2" xfId="15249" xr:uid="{00000000-0005-0000-0000-0000A23B0000}"/>
    <cellStyle name="Normal 4 2 2 3 2 4 2 3" xfId="30343" xr:uid="{00000000-0005-0000-0000-00009C760000}"/>
    <cellStyle name="Normal 4 2 2 3 2 4 3" xfId="10229" xr:uid="{00000000-0005-0000-0000-000006280000}"/>
    <cellStyle name="Normal 4 2 2 3 2 4 3 3" xfId="25326" xr:uid="{00000000-0005-0000-0000-000003630000}"/>
    <cellStyle name="Normal 4 2 2 3 2 4 5" xfId="20313" xr:uid="{00000000-0005-0000-0000-00006E4F0000}"/>
    <cellStyle name="Normal 4 2 2 3 2 5" xfId="11907" xr:uid="{00000000-0005-0000-0000-0000942E0000}"/>
    <cellStyle name="Normal 4 2 2 3 2 5 3" xfId="27001" xr:uid="{00000000-0005-0000-0000-00008E690000}"/>
    <cellStyle name="Normal 4 2 2 3 2 6" xfId="6886" xr:uid="{00000000-0005-0000-0000-0000F71A0000}"/>
    <cellStyle name="Normal 4 2 2 3 2 6 3" xfId="21984" xr:uid="{00000000-0005-0000-0000-0000F5550000}"/>
    <cellStyle name="Normal 4 2 2 3 2 8" xfId="16971" xr:uid="{00000000-0005-0000-0000-000060420000}"/>
    <cellStyle name="Normal 4 2 2 3 3" xfId="2234" xr:uid="{00000000-0005-0000-0000-0000CA080000}"/>
    <cellStyle name="Normal 4 2 2 3 3 2" xfId="3923" xr:uid="{00000000-0005-0000-0000-0000640F0000}"/>
    <cellStyle name="Normal 4 2 2 3 3 2 2" xfId="13996" xr:uid="{00000000-0005-0000-0000-0000BD360000}"/>
    <cellStyle name="Normal 4 2 2 3 3 2 2 3" xfId="29090" xr:uid="{00000000-0005-0000-0000-0000B7710000}"/>
    <cellStyle name="Normal 4 2 2 3 3 2 3" xfId="8976" xr:uid="{00000000-0005-0000-0000-000021230000}"/>
    <cellStyle name="Normal 4 2 2 3 3 2 3 3" xfId="24073" xr:uid="{00000000-0005-0000-0000-00001E5E0000}"/>
    <cellStyle name="Normal 4 2 2 3 3 2 5" xfId="19060" xr:uid="{00000000-0005-0000-0000-0000894A0000}"/>
    <cellStyle name="Normal 4 2 2 3 3 3" xfId="5615" xr:uid="{00000000-0005-0000-0000-000000160000}"/>
    <cellStyle name="Normal 4 2 2 3 3 3 2" xfId="15667" xr:uid="{00000000-0005-0000-0000-0000443D0000}"/>
    <cellStyle name="Normal 4 2 2 3 3 3 2 3" xfId="30761" xr:uid="{00000000-0005-0000-0000-00003E780000}"/>
    <cellStyle name="Normal 4 2 2 3 3 3 3" xfId="10647" xr:uid="{00000000-0005-0000-0000-0000A8290000}"/>
    <cellStyle name="Normal 4 2 2 3 3 3 3 3" xfId="25744" xr:uid="{00000000-0005-0000-0000-0000A5640000}"/>
    <cellStyle name="Normal 4 2 2 3 3 3 5" xfId="20731" xr:uid="{00000000-0005-0000-0000-000010510000}"/>
    <cellStyle name="Normal 4 2 2 3 3 4" xfId="12325" xr:uid="{00000000-0005-0000-0000-000036300000}"/>
    <cellStyle name="Normal 4 2 2 3 3 4 3" xfId="27419" xr:uid="{00000000-0005-0000-0000-0000306B0000}"/>
    <cellStyle name="Normal 4 2 2 3 3 5" xfId="7304" xr:uid="{00000000-0005-0000-0000-0000991C0000}"/>
    <cellStyle name="Normal 4 2 2 3 3 5 3" xfId="22402" xr:uid="{00000000-0005-0000-0000-000097570000}"/>
    <cellStyle name="Normal 4 2 2 3 3 7" xfId="17389" xr:uid="{00000000-0005-0000-0000-000002440000}"/>
    <cellStyle name="Normal 4 2 2 3 4" xfId="3086" xr:uid="{00000000-0005-0000-0000-00001F0C0000}"/>
    <cellStyle name="Normal 4 2 2 3 4 2" xfId="13160" xr:uid="{00000000-0005-0000-0000-000079330000}"/>
    <cellStyle name="Normal 4 2 2 3 4 2 3" xfId="28254" xr:uid="{00000000-0005-0000-0000-0000736E0000}"/>
    <cellStyle name="Normal 4 2 2 3 4 3" xfId="8140" xr:uid="{00000000-0005-0000-0000-0000DD1F0000}"/>
    <cellStyle name="Normal 4 2 2 3 4 3 3" xfId="23237" xr:uid="{00000000-0005-0000-0000-0000DA5A0000}"/>
    <cellStyle name="Normal 4 2 2 3 4 5" xfId="18224" xr:uid="{00000000-0005-0000-0000-000045470000}"/>
    <cellStyle name="Normal 4 2 2 3 5" xfId="4779" xr:uid="{00000000-0005-0000-0000-0000BC120000}"/>
    <cellStyle name="Normal 4 2 2 3 5 2" xfId="14831" xr:uid="{00000000-0005-0000-0000-0000003A0000}"/>
    <cellStyle name="Normal 4 2 2 3 5 2 3" xfId="29925" xr:uid="{00000000-0005-0000-0000-0000FA740000}"/>
    <cellStyle name="Normal 4 2 2 3 5 3" xfId="9811" xr:uid="{00000000-0005-0000-0000-000064260000}"/>
    <cellStyle name="Normal 4 2 2 3 5 3 3" xfId="24908" xr:uid="{00000000-0005-0000-0000-000061610000}"/>
    <cellStyle name="Normal 4 2 2 3 5 5" xfId="19895" xr:uid="{00000000-0005-0000-0000-0000CC4D0000}"/>
    <cellStyle name="Normal 4 2 2 3 6" xfId="11489" xr:uid="{00000000-0005-0000-0000-0000F22C0000}"/>
    <cellStyle name="Normal 4 2 2 3 6 3" xfId="26583" xr:uid="{00000000-0005-0000-0000-0000EC670000}"/>
    <cellStyle name="Normal 4 2 2 3 7" xfId="6468" xr:uid="{00000000-0005-0000-0000-000055190000}"/>
    <cellStyle name="Normal 4 2 2 3 7 3" xfId="21566" xr:uid="{00000000-0005-0000-0000-000053540000}"/>
    <cellStyle name="Normal 4 2 2 3 9" xfId="16553" xr:uid="{00000000-0005-0000-0000-0000BE400000}"/>
    <cellStyle name="Normal 4 2 2 4" xfId="1605" xr:uid="{00000000-0005-0000-0000-000055060000}"/>
    <cellStyle name="Normal 4 2 2 4 2" xfId="2444" xr:uid="{00000000-0005-0000-0000-00009C090000}"/>
    <cellStyle name="Normal 4 2 2 4 2 2" xfId="4133" xr:uid="{00000000-0005-0000-0000-000036100000}"/>
    <cellStyle name="Normal 4 2 2 4 2 2 2" xfId="14206" xr:uid="{00000000-0005-0000-0000-00008F370000}"/>
    <cellStyle name="Normal 4 2 2 4 2 2 2 3" xfId="29300" xr:uid="{00000000-0005-0000-0000-000089720000}"/>
    <cellStyle name="Normal 4 2 2 4 2 2 3" xfId="9186" xr:uid="{00000000-0005-0000-0000-0000F3230000}"/>
    <cellStyle name="Normal 4 2 2 4 2 2 3 3" xfId="24283" xr:uid="{00000000-0005-0000-0000-0000F05E0000}"/>
    <cellStyle name="Normal 4 2 2 4 2 2 5" xfId="19270" xr:uid="{00000000-0005-0000-0000-00005B4B0000}"/>
    <cellStyle name="Normal 4 2 2 4 2 3" xfId="5825" xr:uid="{00000000-0005-0000-0000-0000D2160000}"/>
    <cellStyle name="Normal 4 2 2 4 2 3 2" xfId="15877" xr:uid="{00000000-0005-0000-0000-0000163E0000}"/>
    <cellStyle name="Normal 4 2 2 4 2 3 2 3" xfId="30971" xr:uid="{00000000-0005-0000-0000-000010790000}"/>
    <cellStyle name="Normal 4 2 2 4 2 3 3" xfId="10857" xr:uid="{00000000-0005-0000-0000-00007A2A0000}"/>
    <cellStyle name="Normal 4 2 2 4 2 3 3 3" xfId="25954" xr:uid="{00000000-0005-0000-0000-000077650000}"/>
    <cellStyle name="Normal 4 2 2 4 2 3 5" xfId="20941" xr:uid="{00000000-0005-0000-0000-0000E2510000}"/>
    <cellStyle name="Normal 4 2 2 4 2 4" xfId="12535" xr:uid="{00000000-0005-0000-0000-000008310000}"/>
    <cellStyle name="Normal 4 2 2 4 2 4 3" xfId="27629" xr:uid="{00000000-0005-0000-0000-0000026C0000}"/>
    <cellStyle name="Normal 4 2 2 4 2 5" xfId="7514" xr:uid="{00000000-0005-0000-0000-00006B1D0000}"/>
    <cellStyle name="Normal 4 2 2 4 2 5 3" xfId="22612" xr:uid="{00000000-0005-0000-0000-000069580000}"/>
    <cellStyle name="Normal 4 2 2 4 2 7" xfId="17599" xr:uid="{00000000-0005-0000-0000-0000D4440000}"/>
    <cellStyle name="Normal 4 2 2 4 3" xfId="3296" xr:uid="{00000000-0005-0000-0000-0000F10C0000}"/>
    <cellStyle name="Normal 4 2 2 4 3 2" xfId="13370" xr:uid="{00000000-0005-0000-0000-00004B340000}"/>
    <cellStyle name="Normal 4 2 2 4 3 2 3" xfId="28464" xr:uid="{00000000-0005-0000-0000-0000456F0000}"/>
    <cellStyle name="Normal 4 2 2 4 3 3" xfId="8350" xr:uid="{00000000-0005-0000-0000-0000AF200000}"/>
    <cellStyle name="Normal 4 2 2 4 3 3 3" xfId="23447" xr:uid="{00000000-0005-0000-0000-0000AC5B0000}"/>
    <cellStyle name="Normal 4 2 2 4 3 5" xfId="18434" xr:uid="{00000000-0005-0000-0000-000017480000}"/>
    <cellStyle name="Normal 4 2 2 4 4" xfId="4989" xr:uid="{00000000-0005-0000-0000-00008E130000}"/>
    <cellStyle name="Normal 4 2 2 4 4 2" xfId="15041" xr:uid="{00000000-0005-0000-0000-0000D23A0000}"/>
    <cellStyle name="Normal 4 2 2 4 4 2 3" xfId="30135" xr:uid="{00000000-0005-0000-0000-0000CC750000}"/>
    <cellStyle name="Normal 4 2 2 4 4 3" xfId="10021" xr:uid="{00000000-0005-0000-0000-000036270000}"/>
    <cellStyle name="Normal 4 2 2 4 4 3 3" xfId="25118" xr:uid="{00000000-0005-0000-0000-000033620000}"/>
    <cellStyle name="Normal 4 2 2 4 4 5" xfId="20105" xr:uid="{00000000-0005-0000-0000-00009E4E0000}"/>
    <cellStyle name="Normal 4 2 2 4 5" xfId="11699" xr:uid="{00000000-0005-0000-0000-0000C42D0000}"/>
    <cellStyle name="Normal 4 2 2 4 5 3" xfId="26793" xr:uid="{00000000-0005-0000-0000-0000BE680000}"/>
    <cellStyle name="Normal 4 2 2 4 6" xfId="6678" xr:uid="{00000000-0005-0000-0000-0000271A0000}"/>
    <cellStyle name="Normal 4 2 2 4 6 3" xfId="21776" xr:uid="{00000000-0005-0000-0000-000025550000}"/>
    <cellStyle name="Normal 4 2 2 4 8" xfId="16763" xr:uid="{00000000-0005-0000-0000-000090410000}"/>
    <cellStyle name="Normal 4 2 2 5" xfId="2026" xr:uid="{00000000-0005-0000-0000-0000FA070000}"/>
    <cellStyle name="Normal 4 2 2 5 2" xfId="3715" xr:uid="{00000000-0005-0000-0000-0000940E0000}"/>
    <cellStyle name="Normal 4 2 2 5 2 2" xfId="13788" xr:uid="{00000000-0005-0000-0000-0000ED350000}"/>
    <cellStyle name="Normal 4 2 2 5 2 2 3" xfId="28882" xr:uid="{00000000-0005-0000-0000-0000E7700000}"/>
    <cellStyle name="Normal 4 2 2 5 2 3" xfId="8768" xr:uid="{00000000-0005-0000-0000-000051220000}"/>
    <cellStyle name="Normal 4 2 2 5 2 3 3" xfId="23865" xr:uid="{00000000-0005-0000-0000-00004E5D0000}"/>
    <cellStyle name="Normal 4 2 2 5 2 5" xfId="18852" xr:uid="{00000000-0005-0000-0000-0000B9490000}"/>
    <cellStyle name="Normal 4 2 2 5 3" xfId="5407" xr:uid="{00000000-0005-0000-0000-000030150000}"/>
    <cellStyle name="Normal 4 2 2 5 3 2" xfId="15459" xr:uid="{00000000-0005-0000-0000-0000743C0000}"/>
    <cellStyle name="Normal 4 2 2 5 3 2 3" xfId="30553" xr:uid="{00000000-0005-0000-0000-00006E770000}"/>
    <cellStyle name="Normal 4 2 2 5 3 3" xfId="10439" xr:uid="{00000000-0005-0000-0000-0000D8280000}"/>
    <cellStyle name="Normal 4 2 2 5 3 3 3" xfId="25536" xr:uid="{00000000-0005-0000-0000-0000D5630000}"/>
    <cellStyle name="Normal 4 2 2 5 3 5" xfId="20523" xr:uid="{00000000-0005-0000-0000-000040500000}"/>
    <cellStyle name="Normal 4 2 2 5 4" xfId="12117" xr:uid="{00000000-0005-0000-0000-0000662F0000}"/>
    <cellStyle name="Normal 4 2 2 5 4 3" xfId="27211" xr:uid="{00000000-0005-0000-0000-0000606A0000}"/>
    <cellStyle name="Normal 4 2 2 5 5" xfId="7096" xr:uid="{00000000-0005-0000-0000-0000C91B0000}"/>
    <cellStyle name="Normal 4 2 2 5 5 3" xfId="22194" xr:uid="{00000000-0005-0000-0000-0000C7560000}"/>
    <cellStyle name="Normal 4 2 2 5 7" xfId="17181" xr:uid="{00000000-0005-0000-0000-000032430000}"/>
    <cellStyle name="Normal 4 2 2 6" xfId="2878" xr:uid="{00000000-0005-0000-0000-00004F0B0000}"/>
    <cellStyle name="Normal 4 2 2 6 2" xfId="12952" xr:uid="{00000000-0005-0000-0000-0000A9320000}"/>
    <cellStyle name="Normal 4 2 2 6 2 3" xfId="28046" xr:uid="{00000000-0005-0000-0000-0000A36D0000}"/>
    <cellStyle name="Normal 4 2 2 6 3" xfId="7932" xr:uid="{00000000-0005-0000-0000-00000D1F0000}"/>
    <cellStyle name="Normal 4 2 2 6 3 3" xfId="23029" xr:uid="{00000000-0005-0000-0000-00000A5A0000}"/>
    <cellStyle name="Normal 4 2 2 6 5" xfId="18016" xr:uid="{00000000-0005-0000-0000-000075460000}"/>
    <cellStyle name="Normal 4 2 2 7" xfId="4571" xr:uid="{00000000-0005-0000-0000-0000EC110000}"/>
    <cellStyle name="Normal 4 2 2 7 2" xfId="14623" xr:uid="{00000000-0005-0000-0000-000030390000}"/>
    <cellStyle name="Normal 4 2 2 7 2 3" xfId="29717" xr:uid="{00000000-0005-0000-0000-00002A740000}"/>
    <cellStyle name="Normal 4 2 2 7 3" xfId="9603" xr:uid="{00000000-0005-0000-0000-000094250000}"/>
    <cellStyle name="Normal 4 2 2 7 3 3" xfId="24700" xr:uid="{00000000-0005-0000-0000-000091600000}"/>
    <cellStyle name="Normal 4 2 2 7 5" xfId="19687" xr:uid="{00000000-0005-0000-0000-0000FC4C0000}"/>
    <cellStyle name="Normal 4 2 2 8" xfId="11281" xr:uid="{00000000-0005-0000-0000-0000222C0000}"/>
    <cellStyle name="Normal 4 2 2 8 3" xfId="26375" xr:uid="{00000000-0005-0000-0000-00001C670000}"/>
    <cellStyle name="Normal 4 2 2 9" xfId="6260" xr:uid="{00000000-0005-0000-0000-000085180000}"/>
    <cellStyle name="Normal 4 2 2 9 3" xfId="21358" xr:uid="{00000000-0005-0000-0000-000083530000}"/>
    <cellStyle name="Normal 4 2 3" xfId="1225" xr:uid="{00000000-0005-0000-0000-0000D9040000}"/>
    <cellStyle name="Normal 4 2 3 10" xfId="16397" xr:uid="{00000000-0005-0000-0000-000022400000}"/>
    <cellStyle name="Normal 4 2 3 2" xfId="1444" xr:uid="{00000000-0005-0000-0000-0000B4050000}"/>
    <cellStyle name="Normal 4 2 3 2 2" xfId="1865" xr:uid="{00000000-0005-0000-0000-000059070000}"/>
    <cellStyle name="Normal 4 2 3 2 2 2" xfId="2704" xr:uid="{00000000-0005-0000-0000-0000A00A0000}"/>
    <cellStyle name="Normal 4 2 3 2 2 2 2" xfId="4393" xr:uid="{00000000-0005-0000-0000-00003A110000}"/>
    <cellStyle name="Normal 4 2 3 2 2 2 2 2" xfId="14466" xr:uid="{00000000-0005-0000-0000-000093380000}"/>
    <cellStyle name="Normal 4 2 3 2 2 2 2 2 3" xfId="29560" xr:uid="{00000000-0005-0000-0000-00008D730000}"/>
    <cellStyle name="Normal 4 2 3 2 2 2 2 3" xfId="9446" xr:uid="{00000000-0005-0000-0000-0000F7240000}"/>
    <cellStyle name="Normal 4 2 3 2 2 2 2 3 3" xfId="24543" xr:uid="{00000000-0005-0000-0000-0000F45F0000}"/>
    <cellStyle name="Normal 4 2 3 2 2 2 2 5" xfId="19530" xr:uid="{00000000-0005-0000-0000-00005F4C0000}"/>
    <cellStyle name="Normal 4 2 3 2 2 2 3" xfId="6085" xr:uid="{00000000-0005-0000-0000-0000D6170000}"/>
    <cellStyle name="Normal 4 2 3 2 2 2 3 2" xfId="16137" xr:uid="{00000000-0005-0000-0000-00001A3F0000}"/>
    <cellStyle name="Normal 4 2 3 2 2 2 3 2 3" xfId="31231" xr:uid="{00000000-0005-0000-0000-0000147A0000}"/>
    <cellStyle name="Normal 4 2 3 2 2 2 3 3" xfId="11117" xr:uid="{00000000-0005-0000-0000-00007E2B0000}"/>
    <cellStyle name="Normal 4 2 3 2 2 2 3 3 3" xfId="26214" xr:uid="{00000000-0005-0000-0000-00007B660000}"/>
    <cellStyle name="Normal 4 2 3 2 2 2 3 5" xfId="21201" xr:uid="{00000000-0005-0000-0000-0000E6520000}"/>
    <cellStyle name="Normal 4 2 3 2 2 2 4" xfId="12795" xr:uid="{00000000-0005-0000-0000-00000C320000}"/>
    <cellStyle name="Normal 4 2 3 2 2 2 4 3" xfId="27889" xr:uid="{00000000-0005-0000-0000-0000066D0000}"/>
    <cellStyle name="Normal 4 2 3 2 2 2 5" xfId="7774" xr:uid="{00000000-0005-0000-0000-00006F1E0000}"/>
    <cellStyle name="Normal 4 2 3 2 2 2 5 3" xfId="22872" xr:uid="{00000000-0005-0000-0000-00006D590000}"/>
    <cellStyle name="Normal 4 2 3 2 2 2 7" xfId="17859" xr:uid="{00000000-0005-0000-0000-0000D8450000}"/>
    <cellStyle name="Normal 4 2 3 2 2 3" xfId="3556" xr:uid="{00000000-0005-0000-0000-0000F50D0000}"/>
    <cellStyle name="Normal 4 2 3 2 2 3 2" xfId="13630" xr:uid="{00000000-0005-0000-0000-00004F350000}"/>
    <cellStyle name="Normal 4 2 3 2 2 3 2 3" xfId="28724" xr:uid="{00000000-0005-0000-0000-000049700000}"/>
    <cellStyle name="Normal 4 2 3 2 2 3 3" xfId="8610" xr:uid="{00000000-0005-0000-0000-0000B3210000}"/>
    <cellStyle name="Normal 4 2 3 2 2 3 3 3" xfId="23707" xr:uid="{00000000-0005-0000-0000-0000B05C0000}"/>
    <cellStyle name="Normal 4 2 3 2 2 3 5" xfId="18694" xr:uid="{00000000-0005-0000-0000-00001B490000}"/>
    <cellStyle name="Normal 4 2 3 2 2 4" xfId="5249" xr:uid="{00000000-0005-0000-0000-000092140000}"/>
    <cellStyle name="Normal 4 2 3 2 2 4 2" xfId="15301" xr:uid="{00000000-0005-0000-0000-0000D63B0000}"/>
    <cellStyle name="Normal 4 2 3 2 2 4 2 3" xfId="30395" xr:uid="{00000000-0005-0000-0000-0000D0760000}"/>
    <cellStyle name="Normal 4 2 3 2 2 4 3" xfId="10281" xr:uid="{00000000-0005-0000-0000-00003A280000}"/>
    <cellStyle name="Normal 4 2 3 2 2 4 3 3" xfId="25378" xr:uid="{00000000-0005-0000-0000-000037630000}"/>
    <cellStyle name="Normal 4 2 3 2 2 4 5" xfId="20365" xr:uid="{00000000-0005-0000-0000-0000A24F0000}"/>
    <cellStyle name="Normal 4 2 3 2 2 5" xfId="11959" xr:uid="{00000000-0005-0000-0000-0000C82E0000}"/>
    <cellStyle name="Normal 4 2 3 2 2 5 3" xfId="27053" xr:uid="{00000000-0005-0000-0000-0000C2690000}"/>
    <cellStyle name="Normal 4 2 3 2 2 6" xfId="6938" xr:uid="{00000000-0005-0000-0000-00002B1B0000}"/>
    <cellStyle name="Normal 4 2 3 2 2 6 3" xfId="22036" xr:uid="{00000000-0005-0000-0000-000029560000}"/>
    <cellStyle name="Normal 4 2 3 2 2 8" xfId="17023" xr:uid="{00000000-0005-0000-0000-000094420000}"/>
    <cellStyle name="Normal 4 2 3 2 3" xfId="2286" xr:uid="{00000000-0005-0000-0000-0000FE080000}"/>
    <cellStyle name="Normal 4 2 3 2 3 2" xfId="3975" xr:uid="{00000000-0005-0000-0000-0000980F0000}"/>
    <cellStyle name="Normal 4 2 3 2 3 2 2" xfId="14048" xr:uid="{00000000-0005-0000-0000-0000F1360000}"/>
    <cellStyle name="Normal 4 2 3 2 3 2 2 3" xfId="29142" xr:uid="{00000000-0005-0000-0000-0000EB710000}"/>
    <cellStyle name="Normal 4 2 3 2 3 2 3" xfId="9028" xr:uid="{00000000-0005-0000-0000-000055230000}"/>
    <cellStyle name="Normal 4 2 3 2 3 2 3 3" xfId="24125" xr:uid="{00000000-0005-0000-0000-0000525E0000}"/>
    <cellStyle name="Normal 4 2 3 2 3 2 5" xfId="19112" xr:uid="{00000000-0005-0000-0000-0000BD4A0000}"/>
    <cellStyle name="Normal 4 2 3 2 3 3" xfId="5667" xr:uid="{00000000-0005-0000-0000-000034160000}"/>
    <cellStyle name="Normal 4 2 3 2 3 3 2" xfId="15719" xr:uid="{00000000-0005-0000-0000-0000783D0000}"/>
    <cellStyle name="Normal 4 2 3 2 3 3 2 3" xfId="30813" xr:uid="{00000000-0005-0000-0000-000072780000}"/>
    <cellStyle name="Normal 4 2 3 2 3 3 3" xfId="10699" xr:uid="{00000000-0005-0000-0000-0000DC290000}"/>
    <cellStyle name="Normal 4 2 3 2 3 3 3 3" xfId="25796" xr:uid="{00000000-0005-0000-0000-0000D9640000}"/>
    <cellStyle name="Normal 4 2 3 2 3 3 5" xfId="20783" xr:uid="{00000000-0005-0000-0000-000044510000}"/>
    <cellStyle name="Normal 4 2 3 2 3 4" xfId="12377" xr:uid="{00000000-0005-0000-0000-00006A300000}"/>
    <cellStyle name="Normal 4 2 3 2 3 4 3" xfId="27471" xr:uid="{00000000-0005-0000-0000-0000646B0000}"/>
    <cellStyle name="Normal 4 2 3 2 3 5" xfId="7356" xr:uid="{00000000-0005-0000-0000-0000CD1C0000}"/>
    <cellStyle name="Normal 4 2 3 2 3 5 3" xfId="22454" xr:uid="{00000000-0005-0000-0000-0000CB570000}"/>
    <cellStyle name="Normal 4 2 3 2 3 7" xfId="17441" xr:uid="{00000000-0005-0000-0000-000036440000}"/>
    <cellStyle name="Normal 4 2 3 2 4" xfId="3138" xr:uid="{00000000-0005-0000-0000-0000530C0000}"/>
    <cellStyle name="Normal 4 2 3 2 4 2" xfId="13212" xr:uid="{00000000-0005-0000-0000-0000AD330000}"/>
    <cellStyle name="Normal 4 2 3 2 4 2 3" xfId="28306" xr:uid="{00000000-0005-0000-0000-0000A76E0000}"/>
    <cellStyle name="Normal 4 2 3 2 4 3" xfId="8192" xr:uid="{00000000-0005-0000-0000-000011200000}"/>
    <cellStyle name="Normal 4 2 3 2 4 3 3" xfId="23289" xr:uid="{00000000-0005-0000-0000-00000E5B0000}"/>
    <cellStyle name="Normal 4 2 3 2 4 5" xfId="18276" xr:uid="{00000000-0005-0000-0000-000079470000}"/>
    <cellStyle name="Normal 4 2 3 2 5" xfId="4831" xr:uid="{00000000-0005-0000-0000-0000F0120000}"/>
    <cellStyle name="Normal 4 2 3 2 5 2" xfId="14883" xr:uid="{00000000-0005-0000-0000-0000343A0000}"/>
    <cellStyle name="Normal 4 2 3 2 5 2 3" xfId="29977" xr:uid="{00000000-0005-0000-0000-00002E750000}"/>
    <cellStyle name="Normal 4 2 3 2 5 3" xfId="9863" xr:uid="{00000000-0005-0000-0000-000098260000}"/>
    <cellStyle name="Normal 4 2 3 2 5 3 3" xfId="24960" xr:uid="{00000000-0005-0000-0000-000095610000}"/>
    <cellStyle name="Normal 4 2 3 2 5 5" xfId="19947" xr:uid="{00000000-0005-0000-0000-0000004E0000}"/>
    <cellStyle name="Normal 4 2 3 2 6" xfId="11541" xr:uid="{00000000-0005-0000-0000-0000262D0000}"/>
    <cellStyle name="Normal 4 2 3 2 6 3" xfId="26635" xr:uid="{00000000-0005-0000-0000-000020680000}"/>
    <cellStyle name="Normal 4 2 3 2 7" xfId="6520" xr:uid="{00000000-0005-0000-0000-000089190000}"/>
    <cellStyle name="Normal 4 2 3 2 7 3" xfId="21618" xr:uid="{00000000-0005-0000-0000-000087540000}"/>
    <cellStyle name="Normal 4 2 3 2 9" xfId="16605" xr:uid="{00000000-0005-0000-0000-0000F2400000}"/>
    <cellStyle name="Normal 4 2 3 3" xfId="1657" xr:uid="{00000000-0005-0000-0000-000089060000}"/>
    <cellStyle name="Normal 4 2 3 3 2" xfId="2496" xr:uid="{00000000-0005-0000-0000-0000D0090000}"/>
    <cellStyle name="Normal 4 2 3 3 2 2" xfId="4185" xr:uid="{00000000-0005-0000-0000-00006A100000}"/>
    <cellStyle name="Normal 4 2 3 3 2 2 2" xfId="14258" xr:uid="{00000000-0005-0000-0000-0000C3370000}"/>
    <cellStyle name="Normal 4 2 3 3 2 2 2 3" xfId="29352" xr:uid="{00000000-0005-0000-0000-0000BD720000}"/>
    <cellStyle name="Normal 4 2 3 3 2 2 3" xfId="9238" xr:uid="{00000000-0005-0000-0000-000027240000}"/>
    <cellStyle name="Normal 4 2 3 3 2 2 3 3" xfId="24335" xr:uid="{00000000-0005-0000-0000-0000245F0000}"/>
    <cellStyle name="Normal 4 2 3 3 2 2 5" xfId="19322" xr:uid="{00000000-0005-0000-0000-00008F4B0000}"/>
    <cellStyle name="Normal 4 2 3 3 2 3" xfId="5877" xr:uid="{00000000-0005-0000-0000-000006170000}"/>
    <cellStyle name="Normal 4 2 3 3 2 3 2" xfId="15929" xr:uid="{00000000-0005-0000-0000-00004A3E0000}"/>
    <cellStyle name="Normal 4 2 3 3 2 3 2 3" xfId="31023" xr:uid="{00000000-0005-0000-0000-000044790000}"/>
    <cellStyle name="Normal 4 2 3 3 2 3 3" xfId="10909" xr:uid="{00000000-0005-0000-0000-0000AE2A0000}"/>
    <cellStyle name="Normal 4 2 3 3 2 3 3 3" xfId="26006" xr:uid="{00000000-0005-0000-0000-0000AB650000}"/>
    <cellStyle name="Normal 4 2 3 3 2 3 5" xfId="20993" xr:uid="{00000000-0005-0000-0000-000016520000}"/>
    <cellStyle name="Normal 4 2 3 3 2 4" xfId="12587" xr:uid="{00000000-0005-0000-0000-00003C310000}"/>
    <cellStyle name="Normal 4 2 3 3 2 4 3" xfId="27681" xr:uid="{00000000-0005-0000-0000-0000366C0000}"/>
    <cellStyle name="Normal 4 2 3 3 2 5" xfId="7566" xr:uid="{00000000-0005-0000-0000-00009F1D0000}"/>
    <cellStyle name="Normal 4 2 3 3 2 5 3" xfId="22664" xr:uid="{00000000-0005-0000-0000-00009D580000}"/>
    <cellStyle name="Normal 4 2 3 3 2 7" xfId="17651" xr:uid="{00000000-0005-0000-0000-000008450000}"/>
    <cellStyle name="Normal 4 2 3 3 3" xfId="3348" xr:uid="{00000000-0005-0000-0000-0000250D0000}"/>
    <cellStyle name="Normal 4 2 3 3 3 2" xfId="13422" xr:uid="{00000000-0005-0000-0000-00007F340000}"/>
    <cellStyle name="Normal 4 2 3 3 3 2 3" xfId="28516" xr:uid="{00000000-0005-0000-0000-0000796F0000}"/>
    <cellStyle name="Normal 4 2 3 3 3 3" xfId="8402" xr:uid="{00000000-0005-0000-0000-0000E3200000}"/>
    <cellStyle name="Normal 4 2 3 3 3 3 3" xfId="23499" xr:uid="{00000000-0005-0000-0000-0000E05B0000}"/>
    <cellStyle name="Normal 4 2 3 3 3 5" xfId="18486" xr:uid="{00000000-0005-0000-0000-00004B480000}"/>
    <cellStyle name="Normal 4 2 3 3 4" xfId="5041" xr:uid="{00000000-0005-0000-0000-0000C2130000}"/>
    <cellStyle name="Normal 4 2 3 3 4 2" xfId="15093" xr:uid="{00000000-0005-0000-0000-0000063B0000}"/>
    <cellStyle name="Normal 4 2 3 3 4 2 3" xfId="30187" xr:uid="{00000000-0005-0000-0000-000000760000}"/>
    <cellStyle name="Normal 4 2 3 3 4 3" xfId="10073" xr:uid="{00000000-0005-0000-0000-00006A270000}"/>
    <cellStyle name="Normal 4 2 3 3 4 3 3" xfId="25170" xr:uid="{00000000-0005-0000-0000-000067620000}"/>
    <cellStyle name="Normal 4 2 3 3 4 5" xfId="20157" xr:uid="{00000000-0005-0000-0000-0000D24E0000}"/>
    <cellStyle name="Normal 4 2 3 3 5" xfId="11751" xr:uid="{00000000-0005-0000-0000-0000F82D0000}"/>
    <cellStyle name="Normal 4 2 3 3 5 3" xfId="26845" xr:uid="{00000000-0005-0000-0000-0000F2680000}"/>
    <cellStyle name="Normal 4 2 3 3 6" xfId="6730" xr:uid="{00000000-0005-0000-0000-00005B1A0000}"/>
    <cellStyle name="Normal 4 2 3 3 6 3" xfId="21828" xr:uid="{00000000-0005-0000-0000-000059550000}"/>
    <cellStyle name="Normal 4 2 3 3 8" xfId="16815" xr:uid="{00000000-0005-0000-0000-0000C4410000}"/>
    <cellStyle name="Normal 4 2 3 4" xfId="2078" xr:uid="{00000000-0005-0000-0000-00002E080000}"/>
    <cellStyle name="Normal 4 2 3 4 2" xfId="3767" xr:uid="{00000000-0005-0000-0000-0000C80E0000}"/>
    <cellStyle name="Normal 4 2 3 4 2 2" xfId="13840" xr:uid="{00000000-0005-0000-0000-000021360000}"/>
    <cellStyle name="Normal 4 2 3 4 2 2 3" xfId="28934" xr:uid="{00000000-0005-0000-0000-00001B710000}"/>
    <cellStyle name="Normal 4 2 3 4 2 3" xfId="8820" xr:uid="{00000000-0005-0000-0000-000085220000}"/>
    <cellStyle name="Normal 4 2 3 4 2 3 3" xfId="23917" xr:uid="{00000000-0005-0000-0000-0000825D0000}"/>
    <cellStyle name="Normal 4 2 3 4 2 5" xfId="18904" xr:uid="{00000000-0005-0000-0000-0000ED490000}"/>
    <cellStyle name="Normal 4 2 3 4 3" xfId="5459" xr:uid="{00000000-0005-0000-0000-000064150000}"/>
    <cellStyle name="Normal 4 2 3 4 3 2" xfId="15511" xr:uid="{00000000-0005-0000-0000-0000A83C0000}"/>
    <cellStyle name="Normal 4 2 3 4 3 2 3" xfId="30605" xr:uid="{00000000-0005-0000-0000-0000A2770000}"/>
    <cellStyle name="Normal 4 2 3 4 3 3" xfId="10491" xr:uid="{00000000-0005-0000-0000-00000C290000}"/>
    <cellStyle name="Normal 4 2 3 4 3 3 3" xfId="25588" xr:uid="{00000000-0005-0000-0000-000009640000}"/>
    <cellStyle name="Normal 4 2 3 4 3 5" xfId="20575" xr:uid="{00000000-0005-0000-0000-000074500000}"/>
    <cellStyle name="Normal 4 2 3 4 4" xfId="12169" xr:uid="{00000000-0005-0000-0000-00009A2F0000}"/>
    <cellStyle name="Normal 4 2 3 4 4 3" xfId="27263" xr:uid="{00000000-0005-0000-0000-0000946A0000}"/>
    <cellStyle name="Normal 4 2 3 4 5" xfId="7148" xr:uid="{00000000-0005-0000-0000-0000FD1B0000}"/>
    <cellStyle name="Normal 4 2 3 4 5 3" xfId="22246" xr:uid="{00000000-0005-0000-0000-0000FB560000}"/>
    <cellStyle name="Normal 4 2 3 4 7" xfId="17233" xr:uid="{00000000-0005-0000-0000-000066430000}"/>
    <cellStyle name="Normal 4 2 3 5" xfId="2930" xr:uid="{00000000-0005-0000-0000-0000830B0000}"/>
    <cellStyle name="Normal 4 2 3 5 2" xfId="13004" xr:uid="{00000000-0005-0000-0000-0000DD320000}"/>
    <cellStyle name="Normal 4 2 3 5 2 3" xfId="28098" xr:uid="{00000000-0005-0000-0000-0000D76D0000}"/>
    <cellStyle name="Normal 4 2 3 5 3" xfId="7984" xr:uid="{00000000-0005-0000-0000-0000411F0000}"/>
    <cellStyle name="Normal 4 2 3 5 3 3" xfId="23081" xr:uid="{00000000-0005-0000-0000-00003E5A0000}"/>
    <cellStyle name="Normal 4 2 3 5 5" xfId="18068" xr:uid="{00000000-0005-0000-0000-0000A9460000}"/>
    <cellStyle name="Normal 4 2 3 6" xfId="4623" xr:uid="{00000000-0005-0000-0000-000020120000}"/>
    <cellStyle name="Normal 4 2 3 6 2" xfId="14675" xr:uid="{00000000-0005-0000-0000-000064390000}"/>
    <cellStyle name="Normal 4 2 3 6 2 3" xfId="29769" xr:uid="{00000000-0005-0000-0000-00005E740000}"/>
    <cellStyle name="Normal 4 2 3 6 3" xfId="9655" xr:uid="{00000000-0005-0000-0000-0000C8250000}"/>
    <cellStyle name="Normal 4 2 3 6 3 3" xfId="24752" xr:uid="{00000000-0005-0000-0000-0000C5600000}"/>
    <cellStyle name="Normal 4 2 3 6 5" xfId="19739" xr:uid="{00000000-0005-0000-0000-0000304D0000}"/>
    <cellStyle name="Normal 4 2 3 7" xfId="11333" xr:uid="{00000000-0005-0000-0000-0000562C0000}"/>
    <cellStyle name="Normal 4 2 3 7 3" xfId="26427" xr:uid="{00000000-0005-0000-0000-000050670000}"/>
    <cellStyle name="Normal 4 2 3 8" xfId="6312" xr:uid="{00000000-0005-0000-0000-0000B9180000}"/>
    <cellStyle name="Normal 4 2 3 8 3" xfId="21410" xr:uid="{00000000-0005-0000-0000-0000B7530000}"/>
    <cellStyle name="Normal 4 2 4" xfId="1338" xr:uid="{00000000-0005-0000-0000-00004A050000}"/>
    <cellStyle name="Normal 4 2 4 2" xfId="1761" xr:uid="{00000000-0005-0000-0000-0000F1060000}"/>
    <cellStyle name="Normal 4 2 4 2 2" xfId="2600" xr:uid="{00000000-0005-0000-0000-0000380A0000}"/>
    <cellStyle name="Normal 4 2 4 2 2 2" xfId="4289" xr:uid="{00000000-0005-0000-0000-0000D2100000}"/>
    <cellStyle name="Normal 4 2 4 2 2 2 2" xfId="14362" xr:uid="{00000000-0005-0000-0000-00002B380000}"/>
    <cellStyle name="Normal 4 2 4 2 2 2 2 3" xfId="29456" xr:uid="{00000000-0005-0000-0000-000025730000}"/>
    <cellStyle name="Normal 4 2 4 2 2 2 3" xfId="9342" xr:uid="{00000000-0005-0000-0000-00008F240000}"/>
    <cellStyle name="Normal 4 2 4 2 2 2 3 3" xfId="24439" xr:uid="{00000000-0005-0000-0000-00008C5F0000}"/>
    <cellStyle name="Normal 4 2 4 2 2 2 5" xfId="19426" xr:uid="{00000000-0005-0000-0000-0000F74B0000}"/>
    <cellStyle name="Normal 4 2 4 2 2 3" xfId="5981" xr:uid="{00000000-0005-0000-0000-00006E170000}"/>
    <cellStyle name="Normal 4 2 4 2 2 3 2" xfId="16033" xr:uid="{00000000-0005-0000-0000-0000B23E0000}"/>
    <cellStyle name="Normal 4 2 4 2 2 3 2 3" xfId="31127" xr:uid="{00000000-0005-0000-0000-0000AC790000}"/>
    <cellStyle name="Normal 4 2 4 2 2 3 3" xfId="11013" xr:uid="{00000000-0005-0000-0000-0000162B0000}"/>
    <cellStyle name="Normal 4 2 4 2 2 3 3 3" xfId="26110" xr:uid="{00000000-0005-0000-0000-000013660000}"/>
    <cellStyle name="Normal 4 2 4 2 2 3 5" xfId="21097" xr:uid="{00000000-0005-0000-0000-00007E520000}"/>
    <cellStyle name="Normal 4 2 4 2 2 4" xfId="12691" xr:uid="{00000000-0005-0000-0000-0000A4310000}"/>
    <cellStyle name="Normal 4 2 4 2 2 4 3" xfId="27785" xr:uid="{00000000-0005-0000-0000-00009E6C0000}"/>
    <cellStyle name="Normal 4 2 4 2 2 5" xfId="7670" xr:uid="{00000000-0005-0000-0000-0000071E0000}"/>
    <cellStyle name="Normal 4 2 4 2 2 5 3" xfId="22768" xr:uid="{00000000-0005-0000-0000-000005590000}"/>
    <cellStyle name="Normal 4 2 4 2 2 7" xfId="17755" xr:uid="{00000000-0005-0000-0000-000070450000}"/>
    <cellStyle name="Normal 4 2 4 2 3" xfId="3452" xr:uid="{00000000-0005-0000-0000-00008D0D0000}"/>
    <cellStyle name="Normal 4 2 4 2 3 2" xfId="13526" xr:uid="{00000000-0005-0000-0000-0000E7340000}"/>
    <cellStyle name="Normal 4 2 4 2 3 2 3" xfId="28620" xr:uid="{00000000-0005-0000-0000-0000E16F0000}"/>
    <cellStyle name="Normal 4 2 4 2 3 3" xfId="8506" xr:uid="{00000000-0005-0000-0000-00004B210000}"/>
    <cellStyle name="Normal 4 2 4 2 3 3 3" xfId="23603" xr:uid="{00000000-0005-0000-0000-0000485C0000}"/>
    <cellStyle name="Normal 4 2 4 2 3 5" xfId="18590" xr:uid="{00000000-0005-0000-0000-0000B3480000}"/>
    <cellStyle name="Normal 4 2 4 2 4" xfId="5145" xr:uid="{00000000-0005-0000-0000-00002A140000}"/>
    <cellStyle name="Normal 4 2 4 2 4 2" xfId="15197" xr:uid="{00000000-0005-0000-0000-00006E3B0000}"/>
    <cellStyle name="Normal 4 2 4 2 4 2 3" xfId="30291" xr:uid="{00000000-0005-0000-0000-000068760000}"/>
    <cellStyle name="Normal 4 2 4 2 4 3" xfId="10177" xr:uid="{00000000-0005-0000-0000-0000D2270000}"/>
    <cellStyle name="Normal 4 2 4 2 4 3 3" xfId="25274" xr:uid="{00000000-0005-0000-0000-0000CF620000}"/>
    <cellStyle name="Normal 4 2 4 2 4 5" xfId="20261" xr:uid="{00000000-0005-0000-0000-00003A4F0000}"/>
    <cellStyle name="Normal 4 2 4 2 5" xfId="11855" xr:uid="{00000000-0005-0000-0000-0000602E0000}"/>
    <cellStyle name="Normal 4 2 4 2 5 3" xfId="26949" xr:uid="{00000000-0005-0000-0000-00005A690000}"/>
    <cellStyle name="Normal 4 2 4 2 6" xfId="6834" xr:uid="{00000000-0005-0000-0000-0000C31A0000}"/>
    <cellStyle name="Normal 4 2 4 2 6 3" xfId="21932" xr:uid="{00000000-0005-0000-0000-0000C1550000}"/>
    <cellStyle name="Normal 4 2 4 2 8" xfId="16919" xr:uid="{00000000-0005-0000-0000-00002C420000}"/>
    <cellStyle name="Normal 4 2 4 3" xfId="2182" xr:uid="{00000000-0005-0000-0000-000096080000}"/>
    <cellStyle name="Normal 4 2 4 3 2" xfId="3871" xr:uid="{00000000-0005-0000-0000-0000300F0000}"/>
    <cellStyle name="Normal 4 2 4 3 2 2" xfId="13944" xr:uid="{00000000-0005-0000-0000-000089360000}"/>
    <cellStyle name="Normal 4 2 4 3 2 2 3" xfId="29038" xr:uid="{00000000-0005-0000-0000-000083710000}"/>
    <cellStyle name="Normal 4 2 4 3 2 3" xfId="8924" xr:uid="{00000000-0005-0000-0000-0000ED220000}"/>
    <cellStyle name="Normal 4 2 4 3 2 3 3" xfId="24021" xr:uid="{00000000-0005-0000-0000-0000EA5D0000}"/>
    <cellStyle name="Normal 4 2 4 3 2 5" xfId="19008" xr:uid="{00000000-0005-0000-0000-0000554A0000}"/>
    <cellStyle name="Normal 4 2 4 3 3" xfId="5563" xr:uid="{00000000-0005-0000-0000-0000CC150000}"/>
    <cellStyle name="Normal 4 2 4 3 3 2" xfId="15615" xr:uid="{00000000-0005-0000-0000-0000103D0000}"/>
    <cellStyle name="Normal 4 2 4 3 3 2 3" xfId="30709" xr:uid="{00000000-0005-0000-0000-00000A780000}"/>
    <cellStyle name="Normal 4 2 4 3 3 3" xfId="10595" xr:uid="{00000000-0005-0000-0000-000074290000}"/>
    <cellStyle name="Normal 4 2 4 3 3 3 3" xfId="25692" xr:uid="{00000000-0005-0000-0000-000071640000}"/>
    <cellStyle name="Normal 4 2 4 3 3 5" xfId="20679" xr:uid="{00000000-0005-0000-0000-0000DC500000}"/>
    <cellStyle name="Normal 4 2 4 3 4" xfId="12273" xr:uid="{00000000-0005-0000-0000-000002300000}"/>
    <cellStyle name="Normal 4 2 4 3 4 3" xfId="27367" xr:uid="{00000000-0005-0000-0000-0000FC6A0000}"/>
    <cellStyle name="Normal 4 2 4 3 5" xfId="7252" xr:uid="{00000000-0005-0000-0000-0000651C0000}"/>
    <cellStyle name="Normal 4 2 4 3 5 3" xfId="22350" xr:uid="{00000000-0005-0000-0000-000063570000}"/>
    <cellStyle name="Normal 4 2 4 3 7" xfId="17337" xr:uid="{00000000-0005-0000-0000-0000CE430000}"/>
    <cellStyle name="Normal 4 2 4 4" xfId="3034" xr:uid="{00000000-0005-0000-0000-0000EB0B0000}"/>
    <cellStyle name="Normal 4 2 4 4 2" xfId="13108" xr:uid="{00000000-0005-0000-0000-000045330000}"/>
    <cellStyle name="Normal 4 2 4 4 2 3" xfId="28202" xr:uid="{00000000-0005-0000-0000-00003F6E0000}"/>
    <cellStyle name="Normal 4 2 4 4 3" xfId="8088" xr:uid="{00000000-0005-0000-0000-0000A91F0000}"/>
    <cellStyle name="Normal 4 2 4 4 3 3" xfId="23185" xr:uid="{00000000-0005-0000-0000-0000A65A0000}"/>
    <cellStyle name="Normal 4 2 4 4 5" xfId="18172" xr:uid="{00000000-0005-0000-0000-000011470000}"/>
    <cellStyle name="Normal 4 2 4 5" xfId="4727" xr:uid="{00000000-0005-0000-0000-000088120000}"/>
    <cellStyle name="Normal 4 2 4 5 2" xfId="14779" xr:uid="{00000000-0005-0000-0000-0000CC390000}"/>
    <cellStyle name="Normal 4 2 4 5 2 3" xfId="29873" xr:uid="{00000000-0005-0000-0000-0000C6740000}"/>
    <cellStyle name="Normal 4 2 4 5 3" xfId="9759" xr:uid="{00000000-0005-0000-0000-000030260000}"/>
    <cellStyle name="Normal 4 2 4 5 3 3" xfId="24856" xr:uid="{00000000-0005-0000-0000-00002D610000}"/>
    <cellStyle name="Normal 4 2 4 5 5" xfId="19843" xr:uid="{00000000-0005-0000-0000-0000984D0000}"/>
    <cellStyle name="Normal 4 2 4 6" xfId="11437" xr:uid="{00000000-0005-0000-0000-0000BE2C0000}"/>
    <cellStyle name="Normal 4 2 4 6 3" xfId="26531" xr:uid="{00000000-0005-0000-0000-0000B8670000}"/>
    <cellStyle name="Normal 4 2 4 7" xfId="6416" xr:uid="{00000000-0005-0000-0000-000021190000}"/>
    <cellStyle name="Normal 4 2 4 7 3" xfId="21514" xr:uid="{00000000-0005-0000-0000-00001F540000}"/>
    <cellStyle name="Normal 4 2 4 9" xfId="16501" xr:uid="{00000000-0005-0000-0000-00008A400000}"/>
    <cellStyle name="Normal 4 2 5" xfId="1551" xr:uid="{00000000-0005-0000-0000-00001F060000}"/>
    <cellStyle name="Normal 4 2 5 2" xfId="2392" xr:uid="{00000000-0005-0000-0000-000068090000}"/>
    <cellStyle name="Normal 4 2 5 2 2" xfId="4081" xr:uid="{00000000-0005-0000-0000-000002100000}"/>
    <cellStyle name="Normal 4 2 5 2 2 2" xfId="14154" xr:uid="{00000000-0005-0000-0000-00005B370000}"/>
    <cellStyle name="Normal 4 2 5 2 2 2 3" xfId="29248" xr:uid="{00000000-0005-0000-0000-000055720000}"/>
    <cellStyle name="Normal 4 2 5 2 2 3" xfId="9134" xr:uid="{00000000-0005-0000-0000-0000BF230000}"/>
    <cellStyle name="Normal 4 2 5 2 2 3 3" xfId="24231" xr:uid="{00000000-0005-0000-0000-0000BC5E0000}"/>
    <cellStyle name="Normal 4 2 5 2 2 5" xfId="19218" xr:uid="{00000000-0005-0000-0000-0000274B0000}"/>
    <cellStyle name="Normal 4 2 5 2 3" xfId="5773" xr:uid="{00000000-0005-0000-0000-00009E160000}"/>
    <cellStyle name="Normal 4 2 5 2 3 2" xfId="15825" xr:uid="{00000000-0005-0000-0000-0000E23D0000}"/>
    <cellStyle name="Normal 4 2 5 2 3 2 3" xfId="30919" xr:uid="{00000000-0005-0000-0000-0000DC780000}"/>
    <cellStyle name="Normal 4 2 5 2 3 3" xfId="10805" xr:uid="{00000000-0005-0000-0000-0000462A0000}"/>
    <cellStyle name="Normal 4 2 5 2 3 3 3" xfId="25902" xr:uid="{00000000-0005-0000-0000-000043650000}"/>
    <cellStyle name="Normal 4 2 5 2 3 5" xfId="20889" xr:uid="{00000000-0005-0000-0000-0000AE510000}"/>
    <cellStyle name="Normal 4 2 5 2 4" xfId="12483" xr:uid="{00000000-0005-0000-0000-0000D4300000}"/>
    <cellStyle name="Normal 4 2 5 2 4 3" xfId="27577" xr:uid="{00000000-0005-0000-0000-0000CE6B0000}"/>
    <cellStyle name="Normal 4 2 5 2 5" xfId="7462" xr:uid="{00000000-0005-0000-0000-0000371D0000}"/>
    <cellStyle name="Normal 4 2 5 2 5 3" xfId="22560" xr:uid="{00000000-0005-0000-0000-000035580000}"/>
    <cellStyle name="Normal 4 2 5 2 7" xfId="17547" xr:uid="{00000000-0005-0000-0000-0000A0440000}"/>
    <cellStyle name="Normal 4 2 5 3" xfId="3244" xr:uid="{00000000-0005-0000-0000-0000BD0C0000}"/>
    <cellStyle name="Normal 4 2 5 3 2" xfId="13318" xr:uid="{00000000-0005-0000-0000-000017340000}"/>
    <cellStyle name="Normal 4 2 5 3 2 3" xfId="28412" xr:uid="{00000000-0005-0000-0000-0000116F0000}"/>
    <cellStyle name="Normal 4 2 5 3 3" xfId="8298" xr:uid="{00000000-0005-0000-0000-00007B200000}"/>
    <cellStyle name="Normal 4 2 5 3 3 3" xfId="23395" xr:uid="{00000000-0005-0000-0000-0000785B0000}"/>
    <cellStyle name="Normal 4 2 5 3 5" xfId="18382" xr:uid="{00000000-0005-0000-0000-0000E3470000}"/>
    <cellStyle name="Normal 4 2 5 4" xfId="4937" xr:uid="{00000000-0005-0000-0000-00005A130000}"/>
    <cellStyle name="Normal 4 2 5 4 2" xfId="14989" xr:uid="{00000000-0005-0000-0000-00009E3A0000}"/>
    <cellStyle name="Normal 4 2 5 4 2 3" xfId="30083" xr:uid="{00000000-0005-0000-0000-000098750000}"/>
    <cellStyle name="Normal 4 2 5 4 3" xfId="9969" xr:uid="{00000000-0005-0000-0000-000002270000}"/>
    <cellStyle name="Normal 4 2 5 4 3 3" xfId="25066" xr:uid="{00000000-0005-0000-0000-0000FF610000}"/>
    <cellStyle name="Normal 4 2 5 4 5" xfId="20053" xr:uid="{00000000-0005-0000-0000-00006A4E0000}"/>
    <cellStyle name="Normal 4 2 5 5" xfId="11647" xr:uid="{00000000-0005-0000-0000-0000902D0000}"/>
    <cellStyle name="Normal 4 2 5 5 3" xfId="26741" xr:uid="{00000000-0005-0000-0000-00008A680000}"/>
    <cellStyle name="Normal 4 2 5 6" xfId="6626" xr:uid="{00000000-0005-0000-0000-0000F3190000}"/>
    <cellStyle name="Normal 4 2 5 6 3" xfId="21724" xr:uid="{00000000-0005-0000-0000-0000F1540000}"/>
    <cellStyle name="Normal 4 2 5 8" xfId="16711" xr:uid="{00000000-0005-0000-0000-00005C410000}"/>
    <cellStyle name="Normal 4 2 6" xfId="1972" xr:uid="{00000000-0005-0000-0000-0000C4070000}"/>
    <cellStyle name="Normal 4 2 6 2" xfId="3663" xr:uid="{00000000-0005-0000-0000-0000600E0000}"/>
    <cellStyle name="Normal 4 2 6 2 2" xfId="13736" xr:uid="{00000000-0005-0000-0000-0000B9350000}"/>
    <cellStyle name="Normal 4 2 6 2 2 3" xfId="28830" xr:uid="{00000000-0005-0000-0000-0000B3700000}"/>
    <cellStyle name="Normal 4 2 6 2 3" xfId="8716" xr:uid="{00000000-0005-0000-0000-00001D220000}"/>
    <cellStyle name="Normal 4 2 6 2 3 3" xfId="23813" xr:uid="{00000000-0005-0000-0000-00001A5D0000}"/>
    <cellStyle name="Normal 4 2 6 2 5" xfId="18800" xr:uid="{00000000-0005-0000-0000-000085490000}"/>
    <cellStyle name="Normal 4 2 6 3" xfId="5355" xr:uid="{00000000-0005-0000-0000-0000FC140000}"/>
    <cellStyle name="Normal 4 2 6 3 2" xfId="15407" xr:uid="{00000000-0005-0000-0000-0000403C0000}"/>
    <cellStyle name="Normal 4 2 6 3 2 3" xfId="30501" xr:uid="{00000000-0005-0000-0000-00003A770000}"/>
    <cellStyle name="Normal 4 2 6 3 3" xfId="10387" xr:uid="{00000000-0005-0000-0000-0000A4280000}"/>
    <cellStyle name="Normal 4 2 6 3 3 3" xfId="25484" xr:uid="{00000000-0005-0000-0000-0000A1630000}"/>
    <cellStyle name="Normal 4 2 6 3 5" xfId="20471" xr:uid="{00000000-0005-0000-0000-00000C500000}"/>
    <cellStyle name="Normal 4 2 6 4" xfId="12065" xr:uid="{00000000-0005-0000-0000-0000322F0000}"/>
    <cellStyle name="Normal 4 2 6 4 3" xfId="27159" xr:uid="{00000000-0005-0000-0000-00002C6A0000}"/>
    <cellStyle name="Normal 4 2 6 5" xfId="7044" xr:uid="{00000000-0005-0000-0000-0000951B0000}"/>
    <cellStyle name="Normal 4 2 6 5 3" xfId="22142" xr:uid="{00000000-0005-0000-0000-000093560000}"/>
    <cellStyle name="Normal 4 2 6 7" xfId="17129" xr:uid="{00000000-0005-0000-0000-0000FE420000}"/>
    <cellStyle name="Normal 4 2 7" xfId="2822" xr:uid="{00000000-0005-0000-0000-0000170B0000}"/>
    <cellStyle name="Normal 4 2 7 2" xfId="12900" xr:uid="{00000000-0005-0000-0000-000075320000}"/>
    <cellStyle name="Normal 4 2 7 2 3" xfId="27994" xr:uid="{00000000-0005-0000-0000-00006F6D0000}"/>
    <cellStyle name="Normal 4 2 7 3" xfId="7880" xr:uid="{00000000-0005-0000-0000-0000D91E0000}"/>
    <cellStyle name="Normal 4 2 7 3 3" xfId="22977" xr:uid="{00000000-0005-0000-0000-0000D6590000}"/>
    <cellStyle name="Normal 4 2 7 5" xfId="17964" xr:uid="{00000000-0005-0000-0000-000041460000}"/>
    <cellStyle name="Normal 4 2 8" xfId="4516" xr:uid="{00000000-0005-0000-0000-0000B5110000}"/>
    <cellStyle name="Normal 4 2 8 2" xfId="14571" xr:uid="{00000000-0005-0000-0000-0000FC380000}"/>
    <cellStyle name="Normal 4 2 8 2 3" xfId="29665" xr:uid="{00000000-0005-0000-0000-0000F6730000}"/>
    <cellStyle name="Normal 4 2 8 3" xfId="9551" xr:uid="{00000000-0005-0000-0000-000060250000}"/>
    <cellStyle name="Normal 4 2 8 3 3" xfId="24648" xr:uid="{00000000-0005-0000-0000-00005D600000}"/>
    <cellStyle name="Normal 4 2 8 5" xfId="19635" xr:uid="{00000000-0005-0000-0000-0000C84C0000}"/>
    <cellStyle name="Normal 4 2 9" xfId="11227" xr:uid="{00000000-0005-0000-0000-0000EC2B0000}"/>
    <cellStyle name="Normal 4 2 9 3" xfId="26323" xr:uid="{00000000-0005-0000-0000-0000E8660000}"/>
    <cellStyle name="Normal 4 3" xfId="406" xr:uid="{00000000-0005-0000-0000-0000A1010000}"/>
    <cellStyle name="Normal 40" xfId="163" xr:uid="{00000000-0005-0000-0000-0000AA000000}"/>
    <cellStyle name="Normal 40 2" xfId="846" xr:uid="{00000000-0005-0000-0000-00005D030000}"/>
    <cellStyle name="Normal 40 2 10" xfId="6207" xr:uid="{00000000-0005-0000-0000-000050180000}"/>
    <cellStyle name="Normal 40 2 10 3" xfId="21307" xr:uid="{00000000-0005-0000-0000-000050530000}"/>
    <cellStyle name="Normal 40 2 12" xfId="16292" xr:uid="{00000000-0005-0000-0000-0000B93F0000}"/>
    <cellStyle name="Normal 40 2 2" xfId="1172" xr:uid="{00000000-0005-0000-0000-0000A4040000}"/>
    <cellStyle name="Normal 40 2 2 11" xfId="16346" xr:uid="{00000000-0005-0000-0000-0000EF3F0000}"/>
    <cellStyle name="Normal 40 2 2 2" xfId="1280" xr:uid="{00000000-0005-0000-0000-000010050000}"/>
    <cellStyle name="Normal 40 2 2 2 10" xfId="16450" xr:uid="{00000000-0005-0000-0000-000057400000}"/>
    <cellStyle name="Normal 40 2 2 2 2" xfId="1497" xr:uid="{00000000-0005-0000-0000-0000E9050000}"/>
    <cellStyle name="Normal 40 2 2 2 2 2" xfId="1918" xr:uid="{00000000-0005-0000-0000-00008E070000}"/>
    <cellStyle name="Normal 40 2 2 2 2 2 2" xfId="2757" xr:uid="{00000000-0005-0000-0000-0000D50A0000}"/>
    <cellStyle name="Normal 40 2 2 2 2 2 2 2" xfId="4446" xr:uid="{00000000-0005-0000-0000-00006F110000}"/>
    <cellStyle name="Normal 40 2 2 2 2 2 2 2 2" xfId="14519" xr:uid="{00000000-0005-0000-0000-0000C8380000}"/>
    <cellStyle name="Normal 40 2 2 2 2 2 2 2 2 3" xfId="29613" xr:uid="{00000000-0005-0000-0000-0000C2730000}"/>
    <cellStyle name="Normal 40 2 2 2 2 2 2 2 3" xfId="9499" xr:uid="{00000000-0005-0000-0000-00002C250000}"/>
    <cellStyle name="Normal 40 2 2 2 2 2 2 2 3 3" xfId="24596" xr:uid="{00000000-0005-0000-0000-000029600000}"/>
    <cellStyle name="Normal 40 2 2 2 2 2 2 2 5" xfId="19583" xr:uid="{00000000-0005-0000-0000-0000944C0000}"/>
    <cellStyle name="Normal 40 2 2 2 2 2 2 3" xfId="6138" xr:uid="{00000000-0005-0000-0000-00000B180000}"/>
    <cellStyle name="Normal 40 2 2 2 2 2 2 3 2" xfId="16190" xr:uid="{00000000-0005-0000-0000-00004F3F0000}"/>
    <cellStyle name="Normal 40 2 2 2 2 2 2 3 2 3" xfId="31284" xr:uid="{00000000-0005-0000-0000-0000497A0000}"/>
    <cellStyle name="Normal 40 2 2 2 2 2 2 3 3" xfId="11170" xr:uid="{00000000-0005-0000-0000-0000B32B0000}"/>
    <cellStyle name="Normal 40 2 2 2 2 2 2 3 3 3" xfId="26267" xr:uid="{00000000-0005-0000-0000-0000B0660000}"/>
    <cellStyle name="Normal 40 2 2 2 2 2 2 3 5" xfId="21254" xr:uid="{00000000-0005-0000-0000-00001B530000}"/>
    <cellStyle name="Normal 40 2 2 2 2 2 2 4" xfId="12848" xr:uid="{00000000-0005-0000-0000-000041320000}"/>
    <cellStyle name="Normal 40 2 2 2 2 2 2 4 3" xfId="27942" xr:uid="{00000000-0005-0000-0000-00003B6D0000}"/>
    <cellStyle name="Normal 40 2 2 2 2 2 2 5" xfId="7827" xr:uid="{00000000-0005-0000-0000-0000A41E0000}"/>
    <cellStyle name="Normal 40 2 2 2 2 2 2 5 3" xfId="22925" xr:uid="{00000000-0005-0000-0000-0000A2590000}"/>
    <cellStyle name="Normal 40 2 2 2 2 2 2 7" xfId="17912" xr:uid="{00000000-0005-0000-0000-00000D460000}"/>
    <cellStyle name="Normal 40 2 2 2 2 2 3" xfId="3609" xr:uid="{00000000-0005-0000-0000-00002A0E0000}"/>
    <cellStyle name="Normal 40 2 2 2 2 2 3 2" xfId="13683" xr:uid="{00000000-0005-0000-0000-000084350000}"/>
    <cellStyle name="Normal 40 2 2 2 2 2 3 2 3" xfId="28777" xr:uid="{00000000-0005-0000-0000-00007E700000}"/>
    <cellStyle name="Normal 40 2 2 2 2 2 3 3" xfId="8663" xr:uid="{00000000-0005-0000-0000-0000E8210000}"/>
    <cellStyle name="Normal 40 2 2 2 2 2 3 3 3" xfId="23760" xr:uid="{00000000-0005-0000-0000-0000E55C0000}"/>
    <cellStyle name="Normal 40 2 2 2 2 2 3 5" xfId="18747" xr:uid="{00000000-0005-0000-0000-000050490000}"/>
    <cellStyle name="Normal 40 2 2 2 2 2 4" xfId="5302" xr:uid="{00000000-0005-0000-0000-0000C7140000}"/>
    <cellStyle name="Normal 40 2 2 2 2 2 4 2" xfId="15354" xr:uid="{00000000-0005-0000-0000-00000B3C0000}"/>
    <cellStyle name="Normal 40 2 2 2 2 2 4 2 3" xfId="30448" xr:uid="{00000000-0005-0000-0000-000005770000}"/>
    <cellStyle name="Normal 40 2 2 2 2 2 4 3" xfId="10334" xr:uid="{00000000-0005-0000-0000-00006F280000}"/>
    <cellStyle name="Normal 40 2 2 2 2 2 4 3 3" xfId="25431" xr:uid="{00000000-0005-0000-0000-00006C630000}"/>
    <cellStyle name="Normal 40 2 2 2 2 2 4 5" xfId="20418" xr:uid="{00000000-0005-0000-0000-0000D74F0000}"/>
    <cellStyle name="Normal 40 2 2 2 2 2 5" xfId="12012" xr:uid="{00000000-0005-0000-0000-0000FD2E0000}"/>
    <cellStyle name="Normal 40 2 2 2 2 2 5 3" xfId="27106" xr:uid="{00000000-0005-0000-0000-0000F7690000}"/>
    <cellStyle name="Normal 40 2 2 2 2 2 6" xfId="6991" xr:uid="{00000000-0005-0000-0000-0000601B0000}"/>
    <cellStyle name="Normal 40 2 2 2 2 2 6 3" xfId="22089" xr:uid="{00000000-0005-0000-0000-00005E560000}"/>
    <cellStyle name="Normal 40 2 2 2 2 2 8" xfId="17076" xr:uid="{00000000-0005-0000-0000-0000C9420000}"/>
    <cellStyle name="Normal 40 2 2 2 2 3" xfId="2339" xr:uid="{00000000-0005-0000-0000-000033090000}"/>
    <cellStyle name="Normal 40 2 2 2 2 3 2" xfId="4028" xr:uid="{00000000-0005-0000-0000-0000CD0F0000}"/>
    <cellStyle name="Normal 40 2 2 2 2 3 2 2" xfId="14101" xr:uid="{00000000-0005-0000-0000-000026370000}"/>
    <cellStyle name="Normal 40 2 2 2 2 3 2 2 3" xfId="29195" xr:uid="{00000000-0005-0000-0000-000020720000}"/>
    <cellStyle name="Normal 40 2 2 2 2 3 2 3" xfId="9081" xr:uid="{00000000-0005-0000-0000-00008A230000}"/>
    <cellStyle name="Normal 40 2 2 2 2 3 2 3 3" xfId="24178" xr:uid="{00000000-0005-0000-0000-0000875E0000}"/>
    <cellStyle name="Normal 40 2 2 2 2 3 2 5" xfId="19165" xr:uid="{00000000-0005-0000-0000-0000F24A0000}"/>
    <cellStyle name="Normal 40 2 2 2 2 3 3" xfId="5720" xr:uid="{00000000-0005-0000-0000-000069160000}"/>
    <cellStyle name="Normal 40 2 2 2 2 3 3 2" xfId="15772" xr:uid="{00000000-0005-0000-0000-0000AD3D0000}"/>
    <cellStyle name="Normal 40 2 2 2 2 3 3 2 3" xfId="30866" xr:uid="{00000000-0005-0000-0000-0000A7780000}"/>
    <cellStyle name="Normal 40 2 2 2 2 3 3 3" xfId="10752" xr:uid="{00000000-0005-0000-0000-0000112A0000}"/>
    <cellStyle name="Normal 40 2 2 2 2 3 3 3 3" xfId="25849" xr:uid="{00000000-0005-0000-0000-00000E650000}"/>
    <cellStyle name="Normal 40 2 2 2 2 3 3 5" xfId="20836" xr:uid="{00000000-0005-0000-0000-000079510000}"/>
    <cellStyle name="Normal 40 2 2 2 2 3 4" xfId="12430" xr:uid="{00000000-0005-0000-0000-00009F300000}"/>
    <cellStyle name="Normal 40 2 2 2 2 3 4 3" xfId="27524" xr:uid="{00000000-0005-0000-0000-0000996B0000}"/>
    <cellStyle name="Normal 40 2 2 2 2 3 5" xfId="7409" xr:uid="{00000000-0005-0000-0000-0000021D0000}"/>
    <cellStyle name="Normal 40 2 2 2 2 3 5 3" xfId="22507" xr:uid="{00000000-0005-0000-0000-000000580000}"/>
    <cellStyle name="Normal 40 2 2 2 2 3 7" xfId="17494" xr:uid="{00000000-0005-0000-0000-00006B440000}"/>
    <cellStyle name="Normal 40 2 2 2 2 4" xfId="3191" xr:uid="{00000000-0005-0000-0000-0000880C0000}"/>
    <cellStyle name="Normal 40 2 2 2 2 4 2" xfId="13265" xr:uid="{00000000-0005-0000-0000-0000E2330000}"/>
    <cellStyle name="Normal 40 2 2 2 2 4 2 3" xfId="28359" xr:uid="{00000000-0005-0000-0000-0000DC6E0000}"/>
    <cellStyle name="Normal 40 2 2 2 2 4 3" xfId="8245" xr:uid="{00000000-0005-0000-0000-000046200000}"/>
    <cellStyle name="Normal 40 2 2 2 2 4 3 3" xfId="23342" xr:uid="{00000000-0005-0000-0000-0000435B0000}"/>
    <cellStyle name="Normal 40 2 2 2 2 4 5" xfId="18329" xr:uid="{00000000-0005-0000-0000-0000AE470000}"/>
    <cellStyle name="Normal 40 2 2 2 2 5" xfId="4884" xr:uid="{00000000-0005-0000-0000-000025130000}"/>
    <cellStyle name="Normal 40 2 2 2 2 5 2" xfId="14936" xr:uid="{00000000-0005-0000-0000-0000693A0000}"/>
    <cellStyle name="Normal 40 2 2 2 2 5 2 3" xfId="30030" xr:uid="{00000000-0005-0000-0000-000063750000}"/>
    <cellStyle name="Normal 40 2 2 2 2 5 3" xfId="9916" xr:uid="{00000000-0005-0000-0000-0000CD260000}"/>
    <cellStyle name="Normal 40 2 2 2 2 5 3 3" xfId="25013" xr:uid="{00000000-0005-0000-0000-0000CA610000}"/>
    <cellStyle name="Normal 40 2 2 2 2 5 5" xfId="20000" xr:uid="{00000000-0005-0000-0000-0000354E0000}"/>
    <cellStyle name="Normal 40 2 2 2 2 6" xfId="11594" xr:uid="{00000000-0005-0000-0000-00005B2D0000}"/>
    <cellStyle name="Normal 40 2 2 2 2 6 3" xfId="26688" xr:uid="{00000000-0005-0000-0000-000055680000}"/>
    <cellStyle name="Normal 40 2 2 2 2 7" xfId="6573" xr:uid="{00000000-0005-0000-0000-0000BE190000}"/>
    <cellStyle name="Normal 40 2 2 2 2 7 3" xfId="21671" xr:uid="{00000000-0005-0000-0000-0000BC540000}"/>
    <cellStyle name="Normal 40 2 2 2 2 9" xfId="16658" xr:uid="{00000000-0005-0000-0000-000027410000}"/>
    <cellStyle name="Normal 40 2 2 2 3" xfId="1710" xr:uid="{00000000-0005-0000-0000-0000BE060000}"/>
    <cellStyle name="Normal 40 2 2 2 3 2" xfId="2549" xr:uid="{00000000-0005-0000-0000-0000050A0000}"/>
    <cellStyle name="Normal 40 2 2 2 3 2 2" xfId="4238" xr:uid="{00000000-0005-0000-0000-00009F100000}"/>
    <cellStyle name="Normal 40 2 2 2 3 2 2 2" xfId="14311" xr:uid="{00000000-0005-0000-0000-0000F8370000}"/>
    <cellStyle name="Normal 40 2 2 2 3 2 2 2 3" xfId="29405" xr:uid="{00000000-0005-0000-0000-0000F2720000}"/>
    <cellStyle name="Normal 40 2 2 2 3 2 2 3" xfId="9291" xr:uid="{00000000-0005-0000-0000-00005C240000}"/>
    <cellStyle name="Normal 40 2 2 2 3 2 2 3 3" xfId="24388" xr:uid="{00000000-0005-0000-0000-0000595F0000}"/>
    <cellStyle name="Normal 40 2 2 2 3 2 2 5" xfId="19375" xr:uid="{00000000-0005-0000-0000-0000C44B0000}"/>
    <cellStyle name="Normal 40 2 2 2 3 2 3" xfId="5930" xr:uid="{00000000-0005-0000-0000-00003B170000}"/>
    <cellStyle name="Normal 40 2 2 2 3 2 3 2" xfId="15982" xr:uid="{00000000-0005-0000-0000-00007F3E0000}"/>
    <cellStyle name="Normal 40 2 2 2 3 2 3 2 3" xfId="31076" xr:uid="{00000000-0005-0000-0000-000079790000}"/>
    <cellStyle name="Normal 40 2 2 2 3 2 3 3" xfId="10962" xr:uid="{00000000-0005-0000-0000-0000E32A0000}"/>
    <cellStyle name="Normal 40 2 2 2 3 2 3 3 3" xfId="26059" xr:uid="{00000000-0005-0000-0000-0000E0650000}"/>
    <cellStyle name="Normal 40 2 2 2 3 2 3 5" xfId="21046" xr:uid="{00000000-0005-0000-0000-00004B520000}"/>
    <cellStyle name="Normal 40 2 2 2 3 2 4" xfId="12640" xr:uid="{00000000-0005-0000-0000-000071310000}"/>
    <cellStyle name="Normal 40 2 2 2 3 2 4 3" xfId="27734" xr:uid="{00000000-0005-0000-0000-00006B6C0000}"/>
    <cellStyle name="Normal 40 2 2 2 3 2 5" xfId="7619" xr:uid="{00000000-0005-0000-0000-0000D41D0000}"/>
    <cellStyle name="Normal 40 2 2 2 3 2 5 3" xfId="22717" xr:uid="{00000000-0005-0000-0000-0000D2580000}"/>
    <cellStyle name="Normal 40 2 2 2 3 2 7" xfId="17704" xr:uid="{00000000-0005-0000-0000-00003D450000}"/>
    <cellStyle name="Normal 40 2 2 2 3 3" xfId="3401" xr:uid="{00000000-0005-0000-0000-00005A0D0000}"/>
    <cellStyle name="Normal 40 2 2 2 3 3 2" xfId="13475" xr:uid="{00000000-0005-0000-0000-0000B4340000}"/>
    <cellStyle name="Normal 40 2 2 2 3 3 2 3" xfId="28569" xr:uid="{00000000-0005-0000-0000-0000AE6F0000}"/>
    <cellStyle name="Normal 40 2 2 2 3 3 3" xfId="8455" xr:uid="{00000000-0005-0000-0000-000018210000}"/>
    <cellStyle name="Normal 40 2 2 2 3 3 3 3" xfId="23552" xr:uid="{00000000-0005-0000-0000-0000155C0000}"/>
    <cellStyle name="Normal 40 2 2 2 3 3 5" xfId="18539" xr:uid="{00000000-0005-0000-0000-000080480000}"/>
    <cellStyle name="Normal 40 2 2 2 3 4" xfId="5094" xr:uid="{00000000-0005-0000-0000-0000F7130000}"/>
    <cellStyle name="Normal 40 2 2 2 3 4 2" xfId="15146" xr:uid="{00000000-0005-0000-0000-00003B3B0000}"/>
    <cellStyle name="Normal 40 2 2 2 3 4 2 3" xfId="30240" xr:uid="{00000000-0005-0000-0000-000035760000}"/>
    <cellStyle name="Normal 40 2 2 2 3 4 3" xfId="10126" xr:uid="{00000000-0005-0000-0000-00009F270000}"/>
    <cellStyle name="Normal 40 2 2 2 3 4 3 3" xfId="25223" xr:uid="{00000000-0005-0000-0000-00009C620000}"/>
    <cellStyle name="Normal 40 2 2 2 3 4 5" xfId="20210" xr:uid="{00000000-0005-0000-0000-0000074F0000}"/>
    <cellStyle name="Normal 40 2 2 2 3 5" xfId="11804" xr:uid="{00000000-0005-0000-0000-00002D2E0000}"/>
    <cellStyle name="Normal 40 2 2 2 3 5 3" xfId="26898" xr:uid="{00000000-0005-0000-0000-000027690000}"/>
    <cellStyle name="Normal 40 2 2 2 3 6" xfId="6783" xr:uid="{00000000-0005-0000-0000-0000901A0000}"/>
    <cellStyle name="Normal 40 2 2 2 3 6 3" xfId="21881" xr:uid="{00000000-0005-0000-0000-00008E550000}"/>
    <cellStyle name="Normal 40 2 2 2 3 8" xfId="16868" xr:uid="{00000000-0005-0000-0000-0000F9410000}"/>
    <cellStyle name="Normal 40 2 2 2 4" xfId="2131" xr:uid="{00000000-0005-0000-0000-000063080000}"/>
    <cellStyle name="Normal 40 2 2 2 4 2" xfId="3820" xr:uid="{00000000-0005-0000-0000-0000FD0E0000}"/>
    <cellStyle name="Normal 40 2 2 2 4 2 2" xfId="13893" xr:uid="{00000000-0005-0000-0000-000056360000}"/>
    <cellStyle name="Normal 40 2 2 2 4 2 2 3" xfId="28987" xr:uid="{00000000-0005-0000-0000-000050710000}"/>
    <cellStyle name="Normal 40 2 2 2 4 2 3" xfId="8873" xr:uid="{00000000-0005-0000-0000-0000BA220000}"/>
    <cellStyle name="Normal 40 2 2 2 4 2 3 3" xfId="23970" xr:uid="{00000000-0005-0000-0000-0000B75D0000}"/>
    <cellStyle name="Normal 40 2 2 2 4 2 5" xfId="18957" xr:uid="{00000000-0005-0000-0000-0000224A0000}"/>
    <cellStyle name="Normal 40 2 2 2 4 3" xfId="5512" xr:uid="{00000000-0005-0000-0000-000099150000}"/>
    <cellStyle name="Normal 40 2 2 2 4 3 2" xfId="15564" xr:uid="{00000000-0005-0000-0000-0000DD3C0000}"/>
    <cellStyle name="Normal 40 2 2 2 4 3 2 3" xfId="30658" xr:uid="{00000000-0005-0000-0000-0000D7770000}"/>
    <cellStyle name="Normal 40 2 2 2 4 3 3" xfId="10544" xr:uid="{00000000-0005-0000-0000-000041290000}"/>
    <cellStyle name="Normal 40 2 2 2 4 3 3 3" xfId="25641" xr:uid="{00000000-0005-0000-0000-00003E640000}"/>
    <cellStyle name="Normal 40 2 2 2 4 3 5" xfId="20628" xr:uid="{00000000-0005-0000-0000-0000A9500000}"/>
    <cellStyle name="Normal 40 2 2 2 4 4" xfId="12222" xr:uid="{00000000-0005-0000-0000-0000CF2F0000}"/>
    <cellStyle name="Normal 40 2 2 2 4 4 3" xfId="27316" xr:uid="{00000000-0005-0000-0000-0000C96A0000}"/>
    <cellStyle name="Normal 40 2 2 2 4 5" xfId="7201" xr:uid="{00000000-0005-0000-0000-0000321C0000}"/>
    <cellStyle name="Normal 40 2 2 2 4 5 3" xfId="22299" xr:uid="{00000000-0005-0000-0000-000030570000}"/>
    <cellStyle name="Normal 40 2 2 2 4 7" xfId="17286" xr:uid="{00000000-0005-0000-0000-00009B430000}"/>
    <cellStyle name="Normal 40 2 2 2 5" xfId="2983" xr:uid="{00000000-0005-0000-0000-0000B80B0000}"/>
    <cellStyle name="Normal 40 2 2 2 5 2" xfId="13057" xr:uid="{00000000-0005-0000-0000-000012330000}"/>
    <cellStyle name="Normal 40 2 2 2 5 2 3" xfId="28151" xr:uid="{00000000-0005-0000-0000-00000C6E0000}"/>
    <cellStyle name="Normal 40 2 2 2 5 3" xfId="8037" xr:uid="{00000000-0005-0000-0000-0000761F0000}"/>
    <cellStyle name="Normal 40 2 2 2 5 3 3" xfId="23134" xr:uid="{00000000-0005-0000-0000-0000735A0000}"/>
    <cellStyle name="Normal 40 2 2 2 5 5" xfId="18121" xr:uid="{00000000-0005-0000-0000-0000DE460000}"/>
    <cellStyle name="Normal 40 2 2 2 6" xfId="4676" xr:uid="{00000000-0005-0000-0000-000055120000}"/>
    <cellStyle name="Normal 40 2 2 2 6 2" xfId="14728" xr:uid="{00000000-0005-0000-0000-000099390000}"/>
    <cellStyle name="Normal 40 2 2 2 6 2 3" xfId="29822" xr:uid="{00000000-0005-0000-0000-000093740000}"/>
    <cellStyle name="Normal 40 2 2 2 6 3" xfId="9708" xr:uid="{00000000-0005-0000-0000-0000FD250000}"/>
    <cellStyle name="Normal 40 2 2 2 6 3 3" xfId="24805" xr:uid="{00000000-0005-0000-0000-0000FA600000}"/>
    <cellStyle name="Normal 40 2 2 2 6 5" xfId="19792" xr:uid="{00000000-0005-0000-0000-0000654D0000}"/>
    <cellStyle name="Normal 40 2 2 2 7" xfId="11386" xr:uid="{00000000-0005-0000-0000-00008B2C0000}"/>
    <cellStyle name="Normal 40 2 2 2 7 3" xfId="26480" xr:uid="{00000000-0005-0000-0000-000085670000}"/>
    <cellStyle name="Normal 40 2 2 2 8" xfId="6365" xr:uid="{00000000-0005-0000-0000-0000EE180000}"/>
    <cellStyle name="Normal 40 2 2 2 8 3" xfId="21463" xr:uid="{00000000-0005-0000-0000-0000EC530000}"/>
    <cellStyle name="Normal 40 2 2 3" xfId="1393" xr:uid="{00000000-0005-0000-0000-000081050000}"/>
    <cellStyle name="Normal 40 2 2 3 2" xfId="1814" xr:uid="{00000000-0005-0000-0000-000026070000}"/>
    <cellStyle name="Normal 40 2 2 3 2 2" xfId="2653" xr:uid="{00000000-0005-0000-0000-00006D0A0000}"/>
    <cellStyle name="Normal 40 2 2 3 2 2 2" xfId="4342" xr:uid="{00000000-0005-0000-0000-000007110000}"/>
    <cellStyle name="Normal 40 2 2 3 2 2 2 2" xfId="14415" xr:uid="{00000000-0005-0000-0000-000060380000}"/>
    <cellStyle name="Normal 40 2 2 3 2 2 2 2 3" xfId="29509" xr:uid="{00000000-0005-0000-0000-00005A730000}"/>
    <cellStyle name="Normal 40 2 2 3 2 2 2 3" xfId="9395" xr:uid="{00000000-0005-0000-0000-0000C4240000}"/>
    <cellStyle name="Normal 40 2 2 3 2 2 2 3 3" xfId="24492" xr:uid="{00000000-0005-0000-0000-0000C15F0000}"/>
    <cellStyle name="Normal 40 2 2 3 2 2 2 5" xfId="19479" xr:uid="{00000000-0005-0000-0000-00002C4C0000}"/>
    <cellStyle name="Normal 40 2 2 3 2 2 3" xfId="6034" xr:uid="{00000000-0005-0000-0000-0000A3170000}"/>
    <cellStyle name="Normal 40 2 2 3 2 2 3 2" xfId="16086" xr:uid="{00000000-0005-0000-0000-0000E73E0000}"/>
    <cellStyle name="Normal 40 2 2 3 2 2 3 2 3" xfId="31180" xr:uid="{00000000-0005-0000-0000-0000E1790000}"/>
    <cellStyle name="Normal 40 2 2 3 2 2 3 3" xfId="11066" xr:uid="{00000000-0005-0000-0000-00004B2B0000}"/>
    <cellStyle name="Normal 40 2 2 3 2 2 3 3 3" xfId="26163" xr:uid="{00000000-0005-0000-0000-000048660000}"/>
    <cellStyle name="Normal 40 2 2 3 2 2 3 5" xfId="21150" xr:uid="{00000000-0005-0000-0000-0000B3520000}"/>
    <cellStyle name="Normal 40 2 2 3 2 2 4" xfId="12744" xr:uid="{00000000-0005-0000-0000-0000D9310000}"/>
    <cellStyle name="Normal 40 2 2 3 2 2 4 3" xfId="27838" xr:uid="{00000000-0005-0000-0000-0000D36C0000}"/>
    <cellStyle name="Normal 40 2 2 3 2 2 5" xfId="7723" xr:uid="{00000000-0005-0000-0000-00003C1E0000}"/>
    <cellStyle name="Normal 40 2 2 3 2 2 5 3" xfId="22821" xr:uid="{00000000-0005-0000-0000-00003A590000}"/>
    <cellStyle name="Normal 40 2 2 3 2 2 7" xfId="17808" xr:uid="{00000000-0005-0000-0000-0000A5450000}"/>
    <cellStyle name="Normal 40 2 2 3 2 3" xfId="3505" xr:uid="{00000000-0005-0000-0000-0000C20D0000}"/>
    <cellStyle name="Normal 40 2 2 3 2 3 2" xfId="13579" xr:uid="{00000000-0005-0000-0000-00001C350000}"/>
    <cellStyle name="Normal 40 2 2 3 2 3 2 3" xfId="28673" xr:uid="{00000000-0005-0000-0000-000016700000}"/>
    <cellStyle name="Normal 40 2 2 3 2 3 3" xfId="8559" xr:uid="{00000000-0005-0000-0000-000080210000}"/>
    <cellStyle name="Normal 40 2 2 3 2 3 3 3" xfId="23656" xr:uid="{00000000-0005-0000-0000-00007D5C0000}"/>
    <cellStyle name="Normal 40 2 2 3 2 3 5" xfId="18643" xr:uid="{00000000-0005-0000-0000-0000E8480000}"/>
    <cellStyle name="Normal 40 2 2 3 2 4" xfId="5198" xr:uid="{00000000-0005-0000-0000-00005F140000}"/>
    <cellStyle name="Normal 40 2 2 3 2 4 2" xfId="15250" xr:uid="{00000000-0005-0000-0000-0000A33B0000}"/>
    <cellStyle name="Normal 40 2 2 3 2 4 2 3" xfId="30344" xr:uid="{00000000-0005-0000-0000-00009D760000}"/>
    <cellStyle name="Normal 40 2 2 3 2 4 3" xfId="10230" xr:uid="{00000000-0005-0000-0000-000007280000}"/>
    <cellStyle name="Normal 40 2 2 3 2 4 3 3" xfId="25327" xr:uid="{00000000-0005-0000-0000-000004630000}"/>
    <cellStyle name="Normal 40 2 2 3 2 4 5" xfId="20314" xr:uid="{00000000-0005-0000-0000-00006F4F0000}"/>
    <cellStyle name="Normal 40 2 2 3 2 5" xfId="11908" xr:uid="{00000000-0005-0000-0000-0000952E0000}"/>
    <cellStyle name="Normal 40 2 2 3 2 5 3" xfId="27002" xr:uid="{00000000-0005-0000-0000-00008F690000}"/>
    <cellStyle name="Normal 40 2 2 3 2 6" xfId="6887" xr:uid="{00000000-0005-0000-0000-0000F81A0000}"/>
    <cellStyle name="Normal 40 2 2 3 2 6 3" xfId="21985" xr:uid="{00000000-0005-0000-0000-0000F6550000}"/>
    <cellStyle name="Normal 40 2 2 3 2 8" xfId="16972" xr:uid="{00000000-0005-0000-0000-000061420000}"/>
    <cellStyle name="Normal 40 2 2 3 3" xfId="2235" xr:uid="{00000000-0005-0000-0000-0000CB080000}"/>
    <cellStyle name="Normal 40 2 2 3 3 2" xfId="3924" xr:uid="{00000000-0005-0000-0000-0000650F0000}"/>
    <cellStyle name="Normal 40 2 2 3 3 2 2" xfId="13997" xr:uid="{00000000-0005-0000-0000-0000BE360000}"/>
    <cellStyle name="Normal 40 2 2 3 3 2 2 3" xfId="29091" xr:uid="{00000000-0005-0000-0000-0000B8710000}"/>
    <cellStyle name="Normal 40 2 2 3 3 2 3" xfId="8977" xr:uid="{00000000-0005-0000-0000-000022230000}"/>
    <cellStyle name="Normal 40 2 2 3 3 2 3 3" xfId="24074" xr:uid="{00000000-0005-0000-0000-00001F5E0000}"/>
    <cellStyle name="Normal 40 2 2 3 3 2 5" xfId="19061" xr:uid="{00000000-0005-0000-0000-00008A4A0000}"/>
    <cellStyle name="Normal 40 2 2 3 3 3" xfId="5616" xr:uid="{00000000-0005-0000-0000-000001160000}"/>
    <cellStyle name="Normal 40 2 2 3 3 3 2" xfId="15668" xr:uid="{00000000-0005-0000-0000-0000453D0000}"/>
    <cellStyle name="Normal 40 2 2 3 3 3 2 3" xfId="30762" xr:uid="{00000000-0005-0000-0000-00003F780000}"/>
    <cellStyle name="Normal 40 2 2 3 3 3 3" xfId="10648" xr:uid="{00000000-0005-0000-0000-0000A9290000}"/>
    <cellStyle name="Normal 40 2 2 3 3 3 3 3" xfId="25745" xr:uid="{00000000-0005-0000-0000-0000A6640000}"/>
    <cellStyle name="Normal 40 2 2 3 3 3 5" xfId="20732" xr:uid="{00000000-0005-0000-0000-000011510000}"/>
    <cellStyle name="Normal 40 2 2 3 3 4" xfId="12326" xr:uid="{00000000-0005-0000-0000-000037300000}"/>
    <cellStyle name="Normal 40 2 2 3 3 4 3" xfId="27420" xr:uid="{00000000-0005-0000-0000-0000316B0000}"/>
    <cellStyle name="Normal 40 2 2 3 3 5" xfId="7305" xr:uid="{00000000-0005-0000-0000-00009A1C0000}"/>
    <cellStyle name="Normal 40 2 2 3 3 5 3" xfId="22403" xr:uid="{00000000-0005-0000-0000-000098570000}"/>
    <cellStyle name="Normal 40 2 2 3 3 7" xfId="17390" xr:uid="{00000000-0005-0000-0000-000003440000}"/>
    <cellStyle name="Normal 40 2 2 3 4" xfId="3087" xr:uid="{00000000-0005-0000-0000-0000200C0000}"/>
    <cellStyle name="Normal 40 2 2 3 4 2" xfId="13161" xr:uid="{00000000-0005-0000-0000-00007A330000}"/>
    <cellStyle name="Normal 40 2 2 3 4 2 3" xfId="28255" xr:uid="{00000000-0005-0000-0000-0000746E0000}"/>
    <cellStyle name="Normal 40 2 2 3 4 3" xfId="8141" xr:uid="{00000000-0005-0000-0000-0000DE1F0000}"/>
    <cellStyle name="Normal 40 2 2 3 4 3 3" xfId="23238" xr:uid="{00000000-0005-0000-0000-0000DB5A0000}"/>
    <cellStyle name="Normal 40 2 2 3 4 5" xfId="18225" xr:uid="{00000000-0005-0000-0000-000046470000}"/>
    <cellStyle name="Normal 40 2 2 3 5" xfId="4780" xr:uid="{00000000-0005-0000-0000-0000BD120000}"/>
    <cellStyle name="Normal 40 2 2 3 5 2" xfId="14832" xr:uid="{00000000-0005-0000-0000-0000013A0000}"/>
    <cellStyle name="Normal 40 2 2 3 5 2 3" xfId="29926" xr:uid="{00000000-0005-0000-0000-0000FB740000}"/>
    <cellStyle name="Normal 40 2 2 3 5 3" xfId="9812" xr:uid="{00000000-0005-0000-0000-000065260000}"/>
    <cellStyle name="Normal 40 2 2 3 5 3 3" xfId="24909" xr:uid="{00000000-0005-0000-0000-000062610000}"/>
    <cellStyle name="Normal 40 2 2 3 5 5" xfId="19896" xr:uid="{00000000-0005-0000-0000-0000CD4D0000}"/>
    <cellStyle name="Normal 40 2 2 3 6" xfId="11490" xr:uid="{00000000-0005-0000-0000-0000F32C0000}"/>
    <cellStyle name="Normal 40 2 2 3 6 3" xfId="26584" xr:uid="{00000000-0005-0000-0000-0000ED670000}"/>
    <cellStyle name="Normal 40 2 2 3 7" xfId="6469" xr:uid="{00000000-0005-0000-0000-000056190000}"/>
    <cellStyle name="Normal 40 2 2 3 7 3" xfId="21567" xr:uid="{00000000-0005-0000-0000-000054540000}"/>
    <cellStyle name="Normal 40 2 2 3 9" xfId="16554" xr:uid="{00000000-0005-0000-0000-0000BF400000}"/>
    <cellStyle name="Normal 40 2 2 4" xfId="1606" xr:uid="{00000000-0005-0000-0000-000056060000}"/>
    <cellStyle name="Normal 40 2 2 4 2" xfId="2445" xr:uid="{00000000-0005-0000-0000-00009D090000}"/>
    <cellStyle name="Normal 40 2 2 4 2 2" xfId="4134" xr:uid="{00000000-0005-0000-0000-000037100000}"/>
    <cellStyle name="Normal 40 2 2 4 2 2 2" xfId="14207" xr:uid="{00000000-0005-0000-0000-000090370000}"/>
    <cellStyle name="Normal 40 2 2 4 2 2 2 3" xfId="29301" xr:uid="{00000000-0005-0000-0000-00008A720000}"/>
    <cellStyle name="Normal 40 2 2 4 2 2 3" xfId="9187" xr:uid="{00000000-0005-0000-0000-0000F4230000}"/>
    <cellStyle name="Normal 40 2 2 4 2 2 3 3" xfId="24284" xr:uid="{00000000-0005-0000-0000-0000F15E0000}"/>
    <cellStyle name="Normal 40 2 2 4 2 2 5" xfId="19271" xr:uid="{00000000-0005-0000-0000-00005C4B0000}"/>
    <cellStyle name="Normal 40 2 2 4 2 3" xfId="5826" xr:uid="{00000000-0005-0000-0000-0000D3160000}"/>
    <cellStyle name="Normal 40 2 2 4 2 3 2" xfId="15878" xr:uid="{00000000-0005-0000-0000-0000173E0000}"/>
    <cellStyle name="Normal 40 2 2 4 2 3 2 3" xfId="30972" xr:uid="{00000000-0005-0000-0000-000011790000}"/>
    <cellStyle name="Normal 40 2 2 4 2 3 3" xfId="10858" xr:uid="{00000000-0005-0000-0000-00007B2A0000}"/>
    <cellStyle name="Normal 40 2 2 4 2 3 3 3" xfId="25955" xr:uid="{00000000-0005-0000-0000-000078650000}"/>
    <cellStyle name="Normal 40 2 2 4 2 3 5" xfId="20942" xr:uid="{00000000-0005-0000-0000-0000E3510000}"/>
    <cellStyle name="Normal 40 2 2 4 2 4" xfId="12536" xr:uid="{00000000-0005-0000-0000-000009310000}"/>
    <cellStyle name="Normal 40 2 2 4 2 4 3" xfId="27630" xr:uid="{00000000-0005-0000-0000-0000036C0000}"/>
    <cellStyle name="Normal 40 2 2 4 2 5" xfId="7515" xr:uid="{00000000-0005-0000-0000-00006C1D0000}"/>
    <cellStyle name="Normal 40 2 2 4 2 5 3" xfId="22613" xr:uid="{00000000-0005-0000-0000-00006A580000}"/>
    <cellStyle name="Normal 40 2 2 4 2 7" xfId="17600" xr:uid="{00000000-0005-0000-0000-0000D5440000}"/>
    <cellStyle name="Normal 40 2 2 4 3" xfId="3297" xr:uid="{00000000-0005-0000-0000-0000F20C0000}"/>
    <cellStyle name="Normal 40 2 2 4 3 2" xfId="13371" xr:uid="{00000000-0005-0000-0000-00004C340000}"/>
    <cellStyle name="Normal 40 2 2 4 3 2 3" xfId="28465" xr:uid="{00000000-0005-0000-0000-0000466F0000}"/>
    <cellStyle name="Normal 40 2 2 4 3 3" xfId="8351" xr:uid="{00000000-0005-0000-0000-0000B0200000}"/>
    <cellStyle name="Normal 40 2 2 4 3 3 3" xfId="23448" xr:uid="{00000000-0005-0000-0000-0000AD5B0000}"/>
    <cellStyle name="Normal 40 2 2 4 3 5" xfId="18435" xr:uid="{00000000-0005-0000-0000-000018480000}"/>
    <cellStyle name="Normal 40 2 2 4 4" xfId="4990" xr:uid="{00000000-0005-0000-0000-00008F130000}"/>
    <cellStyle name="Normal 40 2 2 4 4 2" xfId="15042" xr:uid="{00000000-0005-0000-0000-0000D33A0000}"/>
    <cellStyle name="Normal 40 2 2 4 4 2 3" xfId="30136" xr:uid="{00000000-0005-0000-0000-0000CD750000}"/>
    <cellStyle name="Normal 40 2 2 4 4 3" xfId="10022" xr:uid="{00000000-0005-0000-0000-000037270000}"/>
    <cellStyle name="Normal 40 2 2 4 4 3 3" xfId="25119" xr:uid="{00000000-0005-0000-0000-000034620000}"/>
    <cellStyle name="Normal 40 2 2 4 4 5" xfId="20106" xr:uid="{00000000-0005-0000-0000-00009F4E0000}"/>
    <cellStyle name="Normal 40 2 2 4 5" xfId="11700" xr:uid="{00000000-0005-0000-0000-0000C52D0000}"/>
    <cellStyle name="Normal 40 2 2 4 5 3" xfId="26794" xr:uid="{00000000-0005-0000-0000-0000BF680000}"/>
    <cellStyle name="Normal 40 2 2 4 6" xfId="6679" xr:uid="{00000000-0005-0000-0000-0000281A0000}"/>
    <cellStyle name="Normal 40 2 2 4 6 3" xfId="21777" xr:uid="{00000000-0005-0000-0000-000026550000}"/>
    <cellStyle name="Normal 40 2 2 4 8" xfId="16764" xr:uid="{00000000-0005-0000-0000-000091410000}"/>
    <cellStyle name="Normal 40 2 2 5" xfId="2027" xr:uid="{00000000-0005-0000-0000-0000FB070000}"/>
    <cellStyle name="Normal 40 2 2 5 2" xfId="3716" xr:uid="{00000000-0005-0000-0000-0000950E0000}"/>
    <cellStyle name="Normal 40 2 2 5 2 2" xfId="13789" xr:uid="{00000000-0005-0000-0000-0000EE350000}"/>
    <cellStyle name="Normal 40 2 2 5 2 2 3" xfId="28883" xr:uid="{00000000-0005-0000-0000-0000E8700000}"/>
    <cellStyle name="Normal 40 2 2 5 2 3" xfId="8769" xr:uid="{00000000-0005-0000-0000-000052220000}"/>
    <cellStyle name="Normal 40 2 2 5 2 3 3" xfId="23866" xr:uid="{00000000-0005-0000-0000-00004F5D0000}"/>
    <cellStyle name="Normal 40 2 2 5 2 5" xfId="18853" xr:uid="{00000000-0005-0000-0000-0000BA490000}"/>
    <cellStyle name="Normal 40 2 2 5 3" xfId="5408" xr:uid="{00000000-0005-0000-0000-000031150000}"/>
    <cellStyle name="Normal 40 2 2 5 3 2" xfId="15460" xr:uid="{00000000-0005-0000-0000-0000753C0000}"/>
    <cellStyle name="Normal 40 2 2 5 3 2 3" xfId="30554" xr:uid="{00000000-0005-0000-0000-00006F770000}"/>
    <cellStyle name="Normal 40 2 2 5 3 3" xfId="10440" xr:uid="{00000000-0005-0000-0000-0000D9280000}"/>
    <cellStyle name="Normal 40 2 2 5 3 3 3" xfId="25537" xr:uid="{00000000-0005-0000-0000-0000D6630000}"/>
    <cellStyle name="Normal 40 2 2 5 3 5" xfId="20524" xr:uid="{00000000-0005-0000-0000-000041500000}"/>
    <cellStyle name="Normal 40 2 2 5 4" xfId="12118" xr:uid="{00000000-0005-0000-0000-0000672F0000}"/>
    <cellStyle name="Normal 40 2 2 5 4 3" xfId="27212" xr:uid="{00000000-0005-0000-0000-0000616A0000}"/>
    <cellStyle name="Normal 40 2 2 5 5" xfId="7097" xr:uid="{00000000-0005-0000-0000-0000CA1B0000}"/>
    <cellStyle name="Normal 40 2 2 5 5 3" xfId="22195" xr:uid="{00000000-0005-0000-0000-0000C8560000}"/>
    <cellStyle name="Normal 40 2 2 5 7" xfId="17182" xr:uid="{00000000-0005-0000-0000-000033430000}"/>
    <cellStyle name="Normal 40 2 2 6" xfId="2879" xr:uid="{00000000-0005-0000-0000-0000500B0000}"/>
    <cellStyle name="Normal 40 2 2 6 2" xfId="12953" xr:uid="{00000000-0005-0000-0000-0000AA320000}"/>
    <cellStyle name="Normal 40 2 2 6 2 3" xfId="28047" xr:uid="{00000000-0005-0000-0000-0000A46D0000}"/>
    <cellStyle name="Normal 40 2 2 6 3" xfId="7933" xr:uid="{00000000-0005-0000-0000-00000E1F0000}"/>
    <cellStyle name="Normal 40 2 2 6 3 3" xfId="23030" xr:uid="{00000000-0005-0000-0000-00000B5A0000}"/>
    <cellStyle name="Normal 40 2 2 6 5" xfId="18017" xr:uid="{00000000-0005-0000-0000-000076460000}"/>
    <cellStyle name="Normal 40 2 2 7" xfId="4572" xr:uid="{00000000-0005-0000-0000-0000ED110000}"/>
    <cellStyle name="Normal 40 2 2 7 2" xfId="14624" xr:uid="{00000000-0005-0000-0000-000031390000}"/>
    <cellStyle name="Normal 40 2 2 7 2 3" xfId="29718" xr:uid="{00000000-0005-0000-0000-00002B740000}"/>
    <cellStyle name="Normal 40 2 2 7 3" xfId="9604" xr:uid="{00000000-0005-0000-0000-000095250000}"/>
    <cellStyle name="Normal 40 2 2 7 3 3" xfId="24701" xr:uid="{00000000-0005-0000-0000-000092600000}"/>
    <cellStyle name="Normal 40 2 2 7 5" xfId="19688" xr:uid="{00000000-0005-0000-0000-0000FD4C0000}"/>
    <cellStyle name="Normal 40 2 2 8" xfId="11282" xr:uid="{00000000-0005-0000-0000-0000232C0000}"/>
    <cellStyle name="Normal 40 2 2 8 3" xfId="26376" xr:uid="{00000000-0005-0000-0000-00001D670000}"/>
    <cellStyle name="Normal 40 2 2 9" xfId="6261" xr:uid="{00000000-0005-0000-0000-000086180000}"/>
    <cellStyle name="Normal 40 2 2 9 3" xfId="21359" xr:uid="{00000000-0005-0000-0000-000084530000}"/>
    <cellStyle name="Normal 40 2 3" xfId="1226" xr:uid="{00000000-0005-0000-0000-0000DA040000}"/>
    <cellStyle name="Normal 40 2 3 10" xfId="16398" xr:uid="{00000000-0005-0000-0000-000023400000}"/>
    <cellStyle name="Normal 40 2 3 2" xfId="1445" xr:uid="{00000000-0005-0000-0000-0000B5050000}"/>
    <cellStyle name="Normal 40 2 3 2 2" xfId="1866" xr:uid="{00000000-0005-0000-0000-00005A070000}"/>
    <cellStyle name="Normal 40 2 3 2 2 2" xfId="2705" xr:uid="{00000000-0005-0000-0000-0000A10A0000}"/>
    <cellStyle name="Normal 40 2 3 2 2 2 2" xfId="4394" xr:uid="{00000000-0005-0000-0000-00003B110000}"/>
    <cellStyle name="Normal 40 2 3 2 2 2 2 2" xfId="14467" xr:uid="{00000000-0005-0000-0000-000094380000}"/>
    <cellStyle name="Normal 40 2 3 2 2 2 2 2 3" xfId="29561" xr:uid="{00000000-0005-0000-0000-00008E730000}"/>
    <cellStyle name="Normal 40 2 3 2 2 2 2 3" xfId="9447" xr:uid="{00000000-0005-0000-0000-0000F8240000}"/>
    <cellStyle name="Normal 40 2 3 2 2 2 2 3 3" xfId="24544" xr:uid="{00000000-0005-0000-0000-0000F55F0000}"/>
    <cellStyle name="Normal 40 2 3 2 2 2 2 5" xfId="19531" xr:uid="{00000000-0005-0000-0000-0000604C0000}"/>
    <cellStyle name="Normal 40 2 3 2 2 2 3" xfId="6086" xr:uid="{00000000-0005-0000-0000-0000D7170000}"/>
    <cellStyle name="Normal 40 2 3 2 2 2 3 2" xfId="16138" xr:uid="{00000000-0005-0000-0000-00001B3F0000}"/>
    <cellStyle name="Normal 40 2 3 2 2 2 3 2 3" xfId="31232" xr:uid="{00000000-0005-0000-0000-0000157A0000}"/>
    <cellStyle name="Normal 40 2 3 2 2 2 3 3" xfId="11118" xr:uid="{00000000-0005-0000-0000-00007F2B0000}"/>
    <cellStyle name="Normal 40 2 3 2 2 2 3 3 3" xfId="26215" xr:uid="{00000000-0005-0000-0000-00007C660000}"/>
    <cellStyle name="Normal 40 2 3 2 2 2 3 5" xfId="21202" xr:uid="{00000000-0005-0000-0000-0000E7520000}"/>
    <cellStyle name="Normal 40 2 3 2 2 2 4" xfId="12796" xr:uid="{00000000-0005-0000-0000-00000D320000}"/>
    <cellStyle name="Normal 40 2 3 2 2 2 4 3" xfId="27890" xr:uid="{00000000-0005-0000-0000-0000076D0000}"/>
    <cellStyle name="Normal 40 2 3 2 2 2 5" xfId="7775" xr:uid="{00000000-0005-0000-0000-0000701E0000}"/>
    <cellStyle name="Normal 40 2 3 2 2 2 5 3" xfId="22873" xr:uid="{00000000-0005-0000-0000-00006E590000}"/>
    <cellStyle name="Normal 40 2 3 2 2 2 7" xfId="17860" xr:uid="{00000000-0005-0000-0000-0000D9450000}"/>
    <cellStyle name="Normal 40 2 3 2 2 3" xfId="3557" xr:uid="{00000000-0005-0000-0000-0000F60D0000}"/>
    <cellStyle name="Normal 40 2 3 2 2 3 2" xfId="13631" xr:uid="{00000000-0005-0000-0000-000050350000}"/>
    <cellStyle name="Normal 40 2 3 2 2 3 2 3" xfId="28725" xr:uid="{00000000-0005-0000-0000-00004A700000}"/>
    <cellStyle name="Normal 40 2 3 2 2 3 3" xfId="8611" xr:uid="{00000000-0005-0000-0000-0000B4210000}"/>
    <cellStyle name="Normal 40 2 3 2 2 3 3 3" xfId="23708" xr:uid="{00000000-0005-0000-0000-0000B15C0000}"/>
    <cellStyle name="Normal 40 2 3 2 2 3 5" xfId="18695" xr:uid="{00000000-0005-0000-0000-00001C490000}"/>
    <cellStyle name="Normal 40 2 3 2 2 4" xfId="5250" xr:uid="{00000000-0005-0000-0000-000093140000}"/>
    <cellStyle name="Normal 40 2 3 2 2 4 2" xfId="15302" xr:uid="{00000000-0005-0000-0000-0000D73B0000}"/>
    <cellStyle name="Normal 40 2 3 2 2 4 2 3" xfId="30396" xr:uid="{00000000-0005-0000-0000-0000D1760000}"/>
    <cellStyle name="Normal 40 2 3 2 2 4 3" xfId="10282" xr:uid="{00000000-0005-0000-0000-00003B280000}"/>
    <cellStyle name="Normal 40 2 3 2 2 4 3 3" xfId="25379" xr:uid="{00000000-0005-0000-0000-000038630000}"/>
    <cellStyle name="Normal 40 2 3 2 2 4 5" xfId="20366" xr:uid="{00000000-0005-0000-0000-0000A34F0000}"/>
    <cellStyle name="Normal 40 2 3 2 2 5" xfId="11960" xr:uid="{00000000-0005-0000-0000-0000C92E0000}"/>
    <cellStyle name="Normal 40 2 3 2 2 5 3" xfId="27054" xr:uid="{00000000-0005-0000-0000-0000C3690000}"/>
    <cellStyle name="Normal 40 2 3 2 2 6" xfId="6939" xr:uid="{00000000-0005-0000-0000-00002C1B0000}"/>
    <cellStyle name="Normal 40 2 3 2 2 6 3" xfId="22037" xr:uid="{00000000-0005-0000-0000-00002A560000}"/>
    <cellStyle name="Normal 40 2 3 2 2 8" xfId="17024" xr:uid="{00000000-0005-0000-0000-000095420000}"/>
    <cellStyle name="Normal 40 2 3 2 3" xfId="2287" xr:uid="{00000000-0005-0000-0000-0000FF080000}"/>
    <cellStyle name="Normal 40 2 3 2 3 2" xfId="3976" xr:uid="{00000000-0005-0000-0000-0000990F0000}"/>
    <cellStyle name="Normal 40 2 3 2 3 2 2" xfId="14049" xr:uid="{00000000-0005-0000-0000-0000F2360000}"/>
    <cellStyle name="Normal 40 2 3 2 3 2 2 3" xfId="29143" xr:uid="{00000000-0005-0000-0000-0000EC710000}"/>
    <cellStyle name="Normal 40 2 3 2 3 2 3" xfId="9029" xr:uid="{00000000-0005-0000-0000-000056230000}"/>
    <cellStyle name="Normal 40 2 3 2 3 2 3 3" xfId="24126" xr:uid="{00000000-0005-0000-0000-0000535E0000}"/>
    <cellStyle name="Normal 40 2 3 2 3 2 5" xfId="19113" xr:uid="{00000000-0005-0000-0000-0000BE4A0000}"/>
    <cellStyle name="Normal 40 2 3 2 3 3" xfId="5668" xr:uid="{00000000-0005-0000-0000-000035160000}"/>
    <cellStyle name="Normal 40 2 3 2 3 3 2" xfId="15720" xr:uid="{00000000-0005-0000-0000-0000793D0000}"/>
    <cellStyle name="Normal 40 2 3 2 3 3 2 3" xfId="30814" xr:uid="{00000000-0005-0000-0000-000073780000}"/>
    <cellStyle name="Normal 40 2 3 2 3 3 3" xfId="10700" xr:uid="{00000000-0005-0000-0000-0000DD290000}"/>
    <cellStyle name="Normal 40 2 3 2 3 3 3 3" xfId="25797" xr:uid="{00000000-0005-0000-0000-0000DA640000}"/>
    <cellStyle name="Normal 40 2 3 2 3 3 5" xfId="20784" xr:uid="{00000000-0005-0000-0000-000045510000}"/>
    <cellStyle name="Normal 40 2 3 2 3 4" xfId="12378" xr:uid="{00000000-0005-0000-0000-00006B300000}"/>
    <cellStyle name="Normal 40 2 3 2 3 4 3" xfId="27472" xr:uid="{00000000-0005-0000-0000-0000656B0000}"/>
    <cellStyle name="Normal 40 2 3 2 3 5" xfId="7357" xr:uid="{00000000-0005-0000-0000-0000CE1C0000}"/>
    <cellStyle name="Normal 40 2 3 2 3 5 3" xfId="22455" xr:uid="{00000000-0005-0000-0000-0000CC570000}"/>
    <cellStyle name="Normal 40 2 3 2 3 7" xfId="17442" xr:uid="{00000000-0005-0000-0000-000037440000}"/>
    <cellStyle name="Normal 40 2 3 2 4" xfId="3139" xr:uid="{00000000-0005-0000-0000-0000540C0000}"/>
    <cellStyle name="Normal 40 2 3 2 4 2" xfId="13213" xr:uid="{00000000-0005-0000-0000-0000AE330000}"/>
    <cellStyle name="Normal 40 2 3 2 4 2 3" xfId="28307" xr:uid="{00000000-0005-0000-0000-0000A86E0000}"/>
    <cellStyle name="Normal 40 2 3 2 4 3" xfId="8193" xr:uid="{00000000-0005-0000-0000-000012200000}"/>
    <cellStyle name="Normal 40 2 3 2 4 3 3" xfId="23290" xr:uid="{00000000-0005-0000-0000-00000F5B0000}"/>
    <cellStyle name="Normal 40 2 3 2 4 5" xfId="18277" xr:uid="{00000000-0005-0000-0000-00007A470000}"/>
    <cellStyle name="Normal 40 2 3 2 5" xfId="4832" xr:uid="{00000000-0005-0000-0000-0000F1120000}"/>
    <cellStyle name="Normal 40 2 3 2 5 2" xfId="14884" xr:uid="{00000000-0005-0000-0000-0000353A0000}"/>
    <cellStyle name="Normal 40 2 3 2 5 2 3" xfId="29978" xr:uid="{00000000-0005-0000-0000-00002F750000}"/>
    <cellStyle name="Normal 40 2 3 2 5 3" xfId="9864" xr:uid="{00000000-0005-0000-0000-000099260000}"/>
    <cellStyle name="Normal 40 2 3 2 5 3 3" xfId="24961" xr:uid="{00000000-0005-0000-0000-000096610000}"/>
    <cellStyle name="Normal 40 2 3 2 5 5" xfId="19948" xr:uid="{00000000-0005-0000-0000-0000014E0000}"/>
    <cellStyle name="Normal 40 2 3 2 6" xfId="11542" xr:uid="{00000000-0005-0000-0000-0000272D0000}"/>
    <cellStyle name="Normal 40 2 3 2 6 3" xfId="26636" xr:uid="{00000000-0005-0000-0000-000021680000}"/>
    <cellStyle name="Normal 40 2 3 2 7" xfId="6521" xr:uid="{00000000-0005-0000-0000-00008A190000}"/>
    <cellStyle name="Normal 40 2 3 2 7 3" xfId="21619" xr:uid="{00000000-0005-0000-0000-000088540000}"/>
    <cellStyle name="Normal 40 2 3 2 9" xfId="16606" xr:uid="{00000000-0005-0000-0000-0000F3400000}"/>
    <cellStyle name="Normal 40 2 3 3" xfId="1658" xr:uid="{00000000-0005-0000-0000-00008A060000}"/>
    <cellStyle name="Normal 40 2 3 3 2" xfId="2497" xr:uid="{00000000-0005-0000-0000-0000D1090000}"/>
    <cellStyle name="Normal 40 2 3 3 2 2" xfId="4186" xr:uid="{00000000-0005-0000-0000-00006B100000}"/>
    <cellStyle name="Normal 40 2 3 3 2 2 2" xfId="14259" xr:uid="{00000000-0005-0000-0000-0000C4370000}"/>
    <cellStyle name="Normal 40 2 3 3 2 2 2 3" xfId="29353" xr:uid="{00000000-0005-0000-0000-0000BE720000}"/>
    <cellStyle name="Normal 40 2 3 3 2 2 3" xfId="9239" xr:uid="{00000000-0005-0000-0000-000028240000}"/>
    <cellStyle name="Normal 40 2 3 3 2 2 3 3" xfId="24336" xr:uid="{00000000-0005-0000-0000-0000255F0000}"/>
    <cellStyle name="Normal 40 2 3 3 2 2 5" xfId="19323" xr:uid="{00000000-0005-0000-0000-0000904B0000}"/>
    <cellStyle name="Normal 40 2 3 3 2 3" xfId="5878" xr:uid="{00000000-0005-0000-0000-000007170000}"/>
    <cellStyle name="Normal 40 2 3 3 2 3 2" xfId="15930" xr:uid="{00000000-0005-0000-0000-00004B3E0000}"/>
    <cellStyle name="Normal 40 2 3 3 2 3 2 3" xfId="31024" xr:uid="{00000000-0005-0000-0000-000045790000}"/>
    <cellStyle name="Normal 40 2 3 3 2 3 3" xfId="10910" xr:uid="{00000000-0005-0000-0000-0000AF2A0000}"/>
    <cellStyle name="Normal 40 2 3 3 2 3 3 3" xfId="26007" xr:uid="{00000000-0005-0000-0000-0000AC650000}"/>
    <cellStyle name="Normal 40 2 3 3 2 3 5" xfId="20994" xr:uid="{00000000-0005-0000-0000-000017520000}"/>
    <cellStyle name="Normal 40 2 3 3 2 4" xfId="12588" xr:uid="{00000000-0005-0000-0000-00003D310000}"/>
    <cellStyle name="Normal 40 2 3 3 2 4 3" xfId="27682" xr:uid="{00000000-0005-0000-0000-0000376C0000}"/>
    <cellStyle name="Normal 40 2 3 3 2 5" xfId="7567" xr:uid="{00000000-0005-0000-0000-0000A01D0000}"/>
    <cellStyle name="Normal 40 2 3 3 2 5 3" xfId="22665" xr:uid="{00000000-0005-0000-0000-00009E580000}"/>
    <cellStyle name="Normal 40 2 3 3 2 7" xfId="17652" xr:uid="{00000000-0005-0000-0000-000009450000}"/>
    <cellStyle name="Normal 40 2 3 3 3" xfId="3349" xr:uid="{00000000-0005-0000-0000-0000260D0000}"/>
    <cellStyle name="Normal 40 2 3 3 3 2" xfId="13423" xr:uid="{00000000-0005-0000-0000-000080340000}"/>
    <cellStyle name="Normal 40 2 3 3 3 2 3" xfId="28517" xr:uid="{00000000-0005-0000-0000-00007A6F0000}"/>
    <cellStyle name="Normal 40 2 3 3 3 3" xfId="8403" xr:uid="{00000000-0005-0000-0000-0000E4200000}"/>
    <cellStyle name="Normal 40 2 3 3 3 3 3" xfId="23500" xr:uid="{00000000-0005-0000-0000-0000E15B0000}"/>
    <cellStyle name="Normal 40 2 3 3 3 5" xfId="18487" xr:uid="{00000000-0005-0000-0000-00004C480000}"/>
    <cellStyle name="Normal 40 2 3 3 4" xfId="5042" xr:uid="{00000000-0005-0000-0000-0000C3130000}"/>
    <cellStyle name="Normal 40 2 3 3 4 2" xfId="15094" xr:uid="{00000000-0005-0000-0000-0000073B0000}"/>
    <cellStyle name="Normal 40 2 3 3 4 2 3" xfId="30188" xr:uid="{00000000-0005-0000-0000-000001760000}"/>
    <cellStyle name="Normal 40 2 3 3 4 3" xfId="10074" xr:uid="{00000000-0005-0000-0000-00006B270000}"/>
    <cellStyle name="Normal 40 2 3 3 4 3 3" xfId="25171" xr:uid="{00000000-0005-0000-0000-000068620000}"/>
    <cellStyle name="Normal 40 2 3 3 4 5" xfId="20158" xr:uid="{00000000-0005-0000-0000-0000D34E0000}"/>
    <cellStyle name="Normal 40 2 3 3 5" xfId="11752" xr:uid="{00000000-0005-0000-0000-0000F92D0000}"/>
    <cellStyle name="Normal 40 2 3 3 5 3" xfId="26846" xr:uid="{00000000-0005-0000-0000-0000F3680000}"/>
    <cellStyle name="Normal 40 2 3 3 6" xfId="6731" xr:uid="{00000000-0005-0000-0000-00005C1A0000}"/>
    <cellStyle name="Normal 40 2 3 3 6 3" xfId="21829" xr:uid="{00000000-0005-0000-0000-00005A550000}"/>
    <cellStyle name="Normal 40 2 3 3 8" xfId="16816" xr:uid="{00000000-0005-0000-0000-0000C5410000}"/>
    <cellStyle name="Normal 40 2 3 4" xfId="2079" xr:uid="{00000000-0005-0000-0000-00002F080000}"/>
    <cellStyle name="Normal 40 2 3 4 2" xfId="3768" xr:uid="{00000000-0005-0000-0000-0000C90E0000}"/>
    <cellStyle name="Normal 40 2 3 4 2 2" xfId="13841" xr:uid="{00000000-0005-0000-0000-000022360000}"/>
    <cellStyle name="Normal 40 2 3 4 2 2 3" xfId="28935" xr:uid="{00000000-0005-0000-0000-00001C710000}"/>
    <cellStyle name="Normal 40 2 3 4 2 3" xfId="8821" xr:uid="{00000000-0005-0000-0000-000086220000}"/>
    <cellStyle name="Normal 40 2 3 4 2 3 3" xfId="23918" xr:uid="{00000000-0005-0000-0000-0000835D0000}"/>
    <cellStyle name="Normal 40 2 3 4 2 5" xfId="18905" xr:uid="{00000000-0005-0000-0000-0000EE490000}"/>
    <cellStyle name="Normal 40 2 3 4 3" xfId="5460" xr:uid="{00000000-0005-0000-0000-000065150000}"/>
    <cellStyle name="Normal 40 2 3 4 3 2" xfId="15512" xr:uid="{00000000-0005-0000-0000-0000A93C0000}"/>
    <cellStyle name="Normal 40 2 3 4 3 2 3" xfId="30606" xr:uid="{00000000-0005-0000-0000-0000A3770000}"/>
    <cellStyle name="Normal 40 2 3 4 3 3" xfId="10492" xr:uid="{00000000-0005-0000-0000-00000D290000}"/>
    <cellStyle name="Normal 40 2 3 4 3 3 3" xfId="25589" xr:uid="{00000000-0005-0000-0000-00000A640000}"/>
    <cellStyle name="Normal 40 2 3 4 3 5" xfId="20576" xr:uid="{00000000-0005-0000-0000-000075500000}"/>
    <cellStyle name="Normal 40 2 3 4 4" xfId="12170" xr:uid="{00000000-0005-0000-0000-00009B2F0000}"/>
    <cellStyle name="Normal 40 2 3 4 4 3" xfId="27264" xr:uid="{00000000-0005-0000-0000-0000956A0000}"/>
    <cellStyle name="Normal 40 2 3 4 5" xfId="7149" xr:uid="{00000000-0005-0000-0000-0000FE1B0000}"/>
    <cellStyle name="Normal 40 2 3 4 5 3" xfId="22247" xr:uid="{00000000-0005-0000-0000-0000FC560000}"/>
    <cellStyle name="Normal 40 2 3 4 7" xfId="17234" xr:uid="{00000000-0005-0000-0000-000067430000}"/>
    <cellStyle name="Normal 40 2 3 5" xfId="2931" xr:uid="{00000000-0005-0000-0000-0000840B0000}"/>
    <cellStyle name="Normal 40 2 3 5 2" xfId="13005" xr:uid="{00000000-0005-0000-0000-0000DE320000}"/>
    <cellStyle name="Normal 40 2 3 5 2 3" xfId="28099" xr:uid="{00000000-0005-0000-0000-0000D86D0000}"/>
    <cellStyle name="Normal 40 2 3 5 3" xfId="7985" xr:uid="{00000000-0005-0000-0000-0000421F0000}"/>
    <cellStyle name="Normal 40 2 3 5 3 3" xfId="23082" xr:uid="{00000000-0005-0000-0000-00003F5A0000}"/>
    <cellStyle name="Normal 40 2 3 5 5" xfId="18069" xr:uid="{00000000-0005-0000-0000-0000AA460000}"/>
    <cellStyle name="Normal 40 2 3 6" xfId="4624" xr:uid="{00000000-0005-0000-0000-000021120000}"/>
    <cellStyle name="Normal 40 2 3 6 2" xfId="14676" xr:uid="{00000000-0005-0000-0000-000065390000}"/>
    <cellStyle name="Normal 40 2 3 6 2 3" xfId="29770" xr:uid="{00000000-0005-0000-0000-00005F740000}"/>
    <cellStyle name="Normal 40 2 3 6 3" xfId="9656" xr:uid="{00000000-0005-0000-0000-0000C9250000}"/>
    <cellStyle name="Normal 40 2 3 6 3 3" xfId="24753" xr:uid="{00000000-0005-0000-0000-0000C6600000}"/>
    <cellStyle name="Normal 40 2 3 6 5" xfId="19740" xr:uid="{00000000-0005-0000-0000-0000314D0000}"/>
    <cellStyle name="Normal 40 2 3 7" xfId="11334" xr:uid="{00000000-0005-0000-0000-0000572C0000}"/>
    <cellStyle name="Normal 40 2 3 7 3" xfId="26428" xr:uid="{00000000-0005-0000-0000-000051670000}"/>
    <cellStyle name="Normal 40 2 3 8" xfId="6313" xr:uid="{00000000-0005-0000-0000-0000BA180000}"/>
    <cellStyle name="Normal 40 2 3 8 3" xfId="21411" xr:uid="{00000000-0005-0000-0000-0000B8530000}"/>
    <cellStyle name="Normal 40 2 4" xfId="1339" xr:uid="{00000000-0005-0000-0000-00004B050000}"/>
    <cellStyle name="Normal 40 2 4 2" xfId="1762" xr:uid="{00000000-0005-0000-0000-0000F2060000}"/>
    <cellStyle name="Normal 40 2 4 2 2" xfId="2601" xr:uid="{00000000-0005-0000-0000-0000390A0000}"/>
    <cellStyle name="Normal 40 2 4 2 2 2" xfId="4290" xr:uid="{00000000-0005-0000-0000-0000D3100000}"/>
    <cellStyle name="Normal 40 2 4 2 2 2 2" xfId="14363" xr:uid="{00000000-0005-0000-0000-00002C380000}"/>
    <cellStyle name="Normal 40 2 4 2 2 2 2 3" xfId="29457" xr:uid="{00000000-0005-0000-0000-000026730000}"/>
    <cellStyle name="Normal 40 2 4 2 2 2 3" xfId="9343" xr:uid="{00000000-0005-0000-0000-000090240000}"/>
    <cellStyle name="Normal 40 2 4 2 2 2 3 3" xfId="24440" xr:uid="{00000000-0005-0000-0000-00008D5F0000}"/>
    <cellStyle name="Normal 40 2 4 2 2 2 5" xfId="19427" xr:uid="{00000000-0005-0000-0000-0000F84B0000}"/>
    <cellStyle name="Normal 40 2 4 2 2 3" xfId="5982" xr:uid="{00000000-0005-0000-0000-00006F170000}"/>
    <cellStyle name="Normal 40 2 4 2 2 3 2" xfId="16034" xr:uid="{00000000-0005-0000-0000-0000B33E0000}"/>
    <cellStyle name="Normal 40 2 4 2 2 3 2 3" xfId="31128" xr:uid="{00000000-0005-0000-0000-0000AD790000}"/>
    <cellStyle name="Normal 40 2 4 2 2 3 3" xfId="11014" xr:uid="{00000000-0005-0000-0000-0000172B0000}"/>
    <cellStyle name="Normal 40 2 4 2 2 3 3 3" xfId="26111" xr:uid="{00000000-0005-0000-0000-000014660000}"/>
    <cellStyle name="Normal 40 2 4 2 2 3 5" xfId="21098" xr:uid="{00000000-0005-0000-0000-00007F520000}"/>
    <cellStyle name="Normal 40 2 4 2 2 4" xfId="12692" xr:uid="{00000000-0005-0000-0000-0000A5310000}"/>
    <cellStyle name="Normal 40 2 4 2 2 4 3" xfId="27786" xr:uid="{00000000-0005-0000-0000-00009F6C0000}"/>
    <cellStyle name="Normal 40 2 4 2 2 5" xfId="7671" xr:uid="{00000000-0005-0000-0000-0000081E0000}"/>
    <cellStyle name="Normal 40 2 4 2 2 5 3" xfId="22769" xr:uid="{00000000-0005-0000-0000-000006590000}"/>
    <cellStyle name="Normal 40 2 4 2 2 7" xfId="17756" xr:uid="{00000000-0005-0000-0000-000071450000}"/>
    <cellStyle name="Normal 40 2 4 2 3" xfId="3453" xr:uid="{00000000-0005-0000-0000-00008E0D0000}"/>
    <cellStyle name="Normal 40 2 4 2 3 2" xfId="13527" xr:uid="{00000000-0005-0000-0000-0000E8340000}"/>
    <cellStyle name="Normal 40 2 4 2 3 2 3" xfId="28621" xr:uid="{00000000-0005-0000-0000-0000E26F0000}"/>
    <cellStyle name="Normal 40 2 4 2 3 3" xfId="8507" xr:uid="{00000000-0005-0000-0000-00004C210000}"/>
    <cellStyle name="Normal 40 2 4 2 3 3 3" xfId="23604" xr:uid="{00000000-0005-0000-0000-0000495C0000}"/>
    <cellStyle name="Normal 40 2 4 2 3 5" xfId="18591" xr:uid="{00000000-0005-0000-0000-0000B4480000}"/>
    <cellStyle name="Normal 40 2 4 2 4" xfId="5146" xr:uid="{00000000-0005-0000-0000-00002B140000}"/>
    <cellStyle name="Normal 40 2 4 2 4 2" xfId="15198" xr:uid="{00000000-0005-0000-0000-00006F3B0000}"/>
    <cellStyle name="Normal 40 2 4 2 4 2 3" xfId="30292" xr:uid="{00000000-0005-0000-0000-000069760000}"/>
    <cellStyle name="Normal 40 2 4 2 4 3" xfId="10178" xr:uid="{00000000-0005-0000-0000-0000D3270000}"/>
    <cellStyle name="Normal 40 2 4 2 4 3 3" xfId="25275" xr:uid="{00000000-0005-0000-0000-0000D0620000}"/>
    <cellStyle name="Normal 40 2 4 2 4 5" xfId="20262" xr:uid="{00000000-0005-0000-0000-00003B4F0000}"/>
    <cellStyle name="Normal 40 2 4 2 5" xfId="11856" xr:uid="{00000000-0005-0000-0000-0000612E0000}"/>
    <cellStyle name="Normal 40 2 4 2 5 3" xfId="26950" xr:uid="{00000000-0005-0000-0000-00005B690000}"/>
    <cellStyle name="Normal 40 2 4 2 6" xfId="6835" xr:uid="{00000000-0005-0000-0000-0000C41A0000}"/>
    <cellStyle name="Normal 40 2 4 2 6 3" xfId="21933" xr:uid="{00000000-0005-0000-0000-0000C2550000}"/>
    <cellStyle name="Normal 40 2 4 2 8" xfId="16920" xr:uid="{00000000-0005-0000-0000-00002D420000}"/>
    <cellStyle name="Normal 40 2 4 3" xfId="2183" xr:uid="{00000000-0005-0000-0000-000097080000}"/>
    <cellStyle name="Normal 40 2 4 3 2" xfId="3872" xr:uid="{00000000-0005-0000-0000-0000310F0000}"/>
    <cellStyle name="Normal 40 2 4 3 2 2" xfId="13945" xr:uid="{00000000-0005-0000-0000-00008A360000}"/>
    <cellStyle name="Normal 40 2 4 3 2 2 3" xfId="29039" xr:uid="{00000000-0005-0000-0000-000084710000}"/>
    <cellStyle name="Normal 40 2 4 3 2 3" xfId="8925" xr:uid="{00000000-0005-0000-0000-0000EE220000}"/>
    <cellStyle name="Normal 40 2 4 3 2 3 3" xfId="24022" xr:uid="{00000000-0005-0000-0000-0000EB5D0000}"/>
    <cellStyle name="Normal 40 2 4 3 2 5" xfId="19009" xr:uid="{00000000-0005-0000-0000-0000564A0000}"/>
    <cellStyle name="Normal 40 2 4 3 3" xfId="5564" xr:uid="{00000000-0005-0000-0000-0000CD150000}"/>
    <cellStyle name="Normal 40 2 4 3 3 2" xfId="15616" xr:uid="{00000000-0005-0000-0000-0000113D0000}"/>
    <cellStyle name="Normal 40 2 4 3 3 2 3" xfId="30710" xr:uid="{00000000-0005-0000-0000-00000B780000}"/>
    <cellStyle name="Normal 40 2 4 3 3 3" xfId="10596" xr:uid="{00000000-0005-0000-0000-000075290000}"/>
    <cellStyle name="Normal 40 2 4 3 3 3 3" xfId="25693" xr:uid="{00000000-0005-0000-0000-000072640000}"/>
    <cellStyle name="Normal 40 2 4 3 3 5" xfId="20680" xr:uid="{00000000-0005-0000-0000-0000DD500000}"/>
    <cellStyle name="Normal 40 2 4 3 4" xfId="12274" xr:uid="{00000000-0005-0000-0000-000003300000}"/>
    <cellStyle name="Normal 40 2 4 3 4 3" xfId="27368" xr:uid="{00000000-0005-0000-0000-0000FD6A0000}"/>
    <cellStyle name="Normal 40 2 4 3 5" xfId="7253" xr:uid="{00000000-0005-0000-0000-0000661C0000}"/>
    <cellStyle name="Normal 40 2 4 3 5 3" xfId="22351" xr:uid="{00000000-0005-0000-0000-000064570000}"/>
    <cellStyle name="Normal 40 2 4 3 7" xfId="17338" xr:uid="{00000000-0005-0000-0000-0000CF430000}"/>
    <cellStyle name="Normal 40 2 4 4" xfId="3035" xr:uid="{00000000-0005-0000-0000-0000EC0B0000}"/>
    <cellStyle name="Normal 40 2 4 4 2" xfId="13109" xr:uid="{00000000-0005-0000-0000-000046330000}"/>
    <cellStyle name="Normal 40 2 4 4 2 3" xfId="28203" xr:uid="{00000000-0005-0000-0000-0000406E0000}"/>
    <cellStyle name="Normal 40 2 4 4 3" xfId="8089" xr:uid="{00000000-0005-0000-0000-0000AA1F0000}"/>
    <cellStyle name="Normal 40 2 4 4 3 3" xfId="23186" xr:uid="{00000000-0005-0000-0000-0000A75A0000}"/>
    <cellStyle name="Normal 40 2 4 4 5" xfId="18173" xr:uid="{00000000-0005-0000-0000-000012470000}"/>
    <cellStyle name="Normal 40 2 4 5" xfId="4728" xr:uid="{00000000-0005-0000-0000-000089120000}"/>
    <cellStyle name="Normal 40 2 4 5 2" xfId="14780" xr:uid="{00000000-0005-0000-0000-0000CD390000}"/>
    <cellStyle name="Normal 40 2 4 5 2 3" xfId="29874" xr:uid="{00000000-0005-0000-0000-0000C7740000}"/>
    <cellStyle name="Normal 40 2 4 5 3" xfId="9760" xr:uid="{00000000-0005-0000-0000-000031260000}"/>
    <cellStyle name="Normal 40 2 4 5 3 3" xfId="24857" xr:uid="{00000000-0005-0000-0000-00002E610000}"/>
    <cellStyle name="Normal 40 2 4 5 5" xfId="19844" xr:uid="{00000000-0005-0000-0000-0000994D0000}"/>
    <cellStyle name="Normal 40 2 4 6" xfId="11438" xr:uid="{00000000-0005-0000-0000-0000BF2C0000}"/>
    <cellStyle name="Normal 40 2 4 6 3" xfId="26532" xr:uid="{00000000-0005-0000-0000-0000B9670000}"/>
    <cellStyle name="Normal 40 2 4 7" xfId="6417" xr:uid="{00000000-0005-0000-0000-000022190000}"/>
    <cellStyle name="Normal 40 2 4 7 3" xfId="21515" xr:uid="{00000000-0005-0000-0000-000020540000}"/>
    <cellStyle name="Normal 40 2 4 9" xfId="16502" xr:uid="{00000000-0005-0000-0000-00008B400000}"/>
    <cellStyle name="Normal 40 2 5" xfId="1552" xr:uid="{00000000-0005-0000-0000-000020060000}"/>
    <cellStyle name="Normal 40 2 5 2" xfId="2393" xr:uid="{00000000-0005-0000-0000-000069090000}"/>
    <cellStyle name="Normal 40 2 5 2 2" xfId="4082" xr:uid="{00000000-0005-0000-0000-000003100000}"/>
    <cellStyle name="Normal 40 2 5 2 2 2" xfId="14155" xr:uid="{00000000-0005-0000-0000-00005C370000}"/>
    <cellStyle name="Normal 40 2 5 2 2 2 3" xfId="29249" xr:uid="{00000000-0005-0000-0000-000056720000}"/>
    <cellStyle name="Normal 40 2 5 2 2 3" xfId="9135" xr:uid="{00000000-0005-0000-0000-0000C0230000}"/>
    <cellStyle name="Normal 40 2 5 2 2 3 3" xfId="24232" xr:uid="{00000000-0005-0000-0000-0000BD5E0000}"/>
    <cellStyle name="Normal 40 2 5 2 2 5" xfId="19219" xr:uid="{00000000-0005-0000-0000-0000284B0000}"/>
    <cellStyle name="Normal 40 2 5 2 3" xfId="5774" xr:uid="{00000000-0005-0000-0000-00009F160000}"/>
    <cellStyle name="Normal 40 2 5 2 3 2" xfId="15826" xr:uid="{00000000-0005-0000-0000-0000E33D0000}"/>
    <cellStyle name="Normal 40 2 5 2 3 2 3" xfId="30920" xr:uid="{00000000-0005-0000-0000-0000DD780000}"/>
    <cellStyle name="Normal 40 2 5 2 3 3" xfId="10806" xr:uid="{00000000-0005-0000-0000-0000472A0000}"/>
    <cellStyle name="Normal 40 2 5 2 3 3 3" xfId="25903" xr:uid="{00000000-0005-0000-0000-000044650000}"/>
    <cellStyle name="Normal 40 2 5 2 3 5" xfId="20890" xr:uid="{00000000-0005-0000-0000-0000AF510000}"/>
    <cellStyle name="Normal 40 2 5 2 4" xfId="12484" xr:uid="{00000000-0005-0000-0000-0000D5300000}"/>
    <cellStyle name="Normal 40 2 5 2 4 3" xfId="27578" xr:uid="{00000000-0005-0000-0000-0000CF6B0000}"/>
    <cellStyle name="Normal 40 2 5 2 5" xfId="7463" xr:uid="{00000000-0005-0000-0000-0000381D0000}"/>
    <cellStyle name="Normal 40 2 5 2 5 3" xfId="22561" xr:uid="{00000000-0005-0000-0000-000036580000}"/>
    <cellStyle name="Normal 40 2 5 2 7" xfId="17548" xr:uid="{00000000-0005-0000-0000-0000A1440000}"/>
    <cellStyle name="Normal 40 2 5 3" xfId="3245" xr:uid="{00000000-0005-0000-0000-0000BE0C0000}"/>
    <cellStyle name="Normal 40 2 5 3 2" xfId="13319" xr:uid="{00000000-0005-0000-0000-000018340000}"/>
    <cellStyle name="Normal 40 2 5 3 2 3" xfId="28413" xr:uid="{00000000-0005-0000-0000-0000126F0000}"/>
    <cellStyle name="Normal 40 2 5 3 3" xfId="8299" xr:uid="{00000000-0005-0000-0000-00007C200000}"/>
    <cellStyle name="Normal 40 2 5 3 3 3" xfId="23396" xr:uid="{00000000-0005-0000-0000-0000795B0000}"/>
    <cellStyle name="Normal 40 2 5 3 5" xfId="18383" xr:uid="{00000000-0005-0000-0000-0000E4470000}"/>
    <cellStyle name="Normal 40 2 5 4" xfId="4938" xr:uid="{00000000-0005-0000-0000-00005B130000}"/>
    <cellStyle name="Normal 40 2 5 4 2" xfId="14990" xr:uid="{00000000-0005-0000-0000-00009F3A0000}"/>
    <cellStyle name="Normal 40 2 5 4 2 3" xfId="30084" xr:uid="{00000000-0005-0000-0000-000099750000}"/>
    <cellStyle name="Normal 40 2 5 4 3" xfId="9970" xr:uid="{00000000-0005-0000-0000-000003270000}"/>
    <cellStyle name="Normal 40 2 5 4 3 3" xfId="25067" xr:uid="{00000000-0005-0000-0000-000000620000}"/>
    <cellStyle name="Normal 40 2 5 4 5" xfId="20054" xr:uid="{00000000-0005-0000-0000-00006B4E0000}"/>
    <cellStyle name="Normal 40 2 5 5" xfId="11648" xr:uid="{00000000-0005-0000-0000-0000912D0000}"/>
    <cellStyle name="Normal 40 2 5 5 3" xfId="26742" xr:uid="{00000000-0005-0000-0000-00008B680000}"/>
    <cellStyle name="Normal 40 2 5 6" xfId="6627" xr:uid="{00000000-0005-0000-0000-0000F4190000}"/>
    <cellStyle name="Normal 40 2 5 6 3" xfId="21725" xr:uid="{00000000-0005-0000-0000-0000F2540000}"/>
    <cellStyle name="Normal 40 2 5 8" xfId="16712" xr:uid="{00000000-0005-0000-0000-00005D410000}"/>
    <cellStyle name="Normal 40 2 6" xfId="1973" xr:uid="{00000000-0005-0000-0000-0000C5070000}"/>
    <cellStyle name="Normal 40 2 6 2" xfId="3664" xr:uid="{00000000-0005-0000-0000-0000610E0000}"/>
    <cellStyle name="Normal 40 2 6 2 2" xfId="13737" xr:uid="{00000000-0005-0000-0000-0000BA350000}"/>
    <cellStyle name="Normal 40 2 6 2 2 3" xfId="28831" xr:uid="{00000000-0005-0000-0000-0000B4700000}"/>
    <cellStyle name="Normal 40 2 6 2 3" xfId="8717" xr:uid="{00000000-0005-0000-0000-00001E220000}"/>
    <cellStyle name="Normal 40 2 6 2 3 3" xfId="23814" xr:uid="{00000000-0005-0000-0000-00001B5D0000}"/>
    <cellStyle name="Normal 40 2 6 2 5" xfId="18801" xr:uid="{00000000-0005-0000-0000-000086490000}"/>
    <cellStyle name="Normal 40 2 6 3" xfId="5356" xr:uid="{00000000-0005-0000-0000-0000FD140000}"/>
    <cellStyle name="Normal 40 2 6 3 2" xfId="15408" xr:uid="{00000000-0005-0000-0000-0000413C0000}"/>
    <cellStyle name="Normal 40 2 6 3 2 3" xfId="30502" xr:uid="{00000000-0005-0000-0000-00003B770000}"/>
    <cellStyle name="Normal 40 2 6 3 3" xfId="10388" xr:uid="{00000000-0005-0000-0000-0000A5280000}"/>
    <cellStyle name="Normal 40 2 6 3 3 3" xfId="25485" xr:uid="{00000000-0005-0000-0000-0000A2630000}"/>
    <cellStyle name="Normal 40 2 6 3 5" xfId="20472" xr:uid="{00000000-0005-0000-0000-00000D500000}"/>
    <cellStyle name="Normal 40 2 6 4" xfId="12066" xr:uid="{00000000-0005-0000-0000-0000332F0000}"/>
    <cellStyle name="Normal 40 2 6 4 3" xfId="27160" xr:uid="{00000000-0005-0000-0000-00002D6A0000}"/>
    <cellStyle name="Normal 40 2 6 5" xfId="7045" xr:uid="{00000000-0005-0000-0000-0000961B0000}"/>
    <cellStyle name="Normal 40 2 6 5 3" xfId="22143" xr:uid="{00000000-0005-0000-0000-000094560000}"/>
    <cellStyle name="Normal 40 2 6 7" xfId="17130" xr:uid="{00000000-0005-0000-0000-0000FF420000}"/>
    <cellStyle name="Normal 40 2 7" xfId="2823" xr:uid="{00000000-0005-0000-0000-0000180B0000}"/>
    <cellStyle name="Normal 40 2 7 2" xfId="12901" xr:uid="{00000000-0005-0000-0000-000076320000}"/>
    <cellStyle name="Normal 40 2 7 2 3" xfId="27995" xr:uid="{00000000-0005-0000-0000-0000706D0000}"/>
    <cellStyle name="Normal 40 2 7 3" xfId="7881" xr:uid="{00000000-0005-0000-0000-0000DA1E0000}"/>
    <cellStyle name="Normal 40 2 7 3 3" xfId="22978" xr:uid="{00000000-0005-0000-0000-0000D7590000}"/>
    <cellStyle name="Normal 40 2 7 5" xfId="17965" xr:uid="{00000000-0005-0000-0000-000042460000}"/>
    <cellStyle name="Normal 40 2 8" xfId="4517" xr:uid="{00000000-0005-0000-0000-0000B6110000}"/>
    <cellStyle name="Normal 40 2 8 2" xfId="14572" xr:uid="{00000000-0005-0000-0000-0000FD380000}"/>
    <cellStyle name="Normal 40 2 8 2 3" xfId="29666" xr:uid="{00000000-0005-0000-0000-0000F7730000}"/>
    <cellStyle name="Normal 40 2 8 3" xfId="9552" xr:uid="{00000000-0005-0000-0000-000061250000}"/>
    <cellStyle name="Normal 40 2 8 3 3" xfId="24649" xr:uid="{00000000-0005-0000-0000-00005E600000}"/>
    <cellStyle name="Normal 40 2 8 5" xfId="19636" xr:uid="{00000000-0005-0000-0000-0000C94C0000}"/>
    <cellStyle name="Normal 40 2 9" xfId="11228" xr:uid="{00000000-0005-0000-0000-0000ED2B0000}"/>
    <cellStyle name="Normal 40 2 9 3" xfId="26324" xr:uid="{00000000-0005-0000-0000-0000E9660000}"/>
    <cellStyle name="Normal 41" xfId="164" xr:uid="{00000000-0005-0000-0000-0000AB000000}"/>
    <cellStyle name="Normal 41 2" xfId="847" xr:uid="{00000000-0005-0000-0000-00005E030000}"/>
    <cellStyle name="Normal 41 2 10" xfId="6208" xr:uid="{00000000-0005-0000-0000-000051180000}"/>
    <cellStyle name="Normal 41 2 10 3" xfId="21308" xr:uid="{00000000-0005-0000-0000-000051530000}"/>
    <cellStyle name="Normal 41 2 12" xfId="16293" xr:uid="{00000000-0005-0000-0000-0000BA3F0000}"/>
    <cellStyle name="Normal 41 2 2" xfId="1173" xr:uid="{00000000-0005-0000-0000-0000A5040000}"/>
    <cellStyle name="Normal 41 2 2 11" xfId="16347" xr:uid="{00000000-0005-0000-0000-0000F03F0000}"/>
    <cellStyle name="Normal 41 2 2 2" xfId="1281" xr:uid="{00000000-0005-0000-0000-000011050000}"/>
    <cellStyle name="Normal 41 2 2 2 10" xfId="16451" xr:uid="{00000000-0005-0000-0000-000058400000}"/>
    <cellStyle name="Normal 41 2 2 2 2" xfId="1498" xr:uid="{00000000-0005-0000-0000-0000EA050000}"/>
    <cellStyle name="Normal 41 2 2 2 2 2" xfId="1919" xr:uid="{00000000-0005-0000-0000-00008F070000}"/>
    <cellStyle name="Normal 41 2 2 2 2 2 2" xfId="2758" xr:uid="{00000000-0005-0000-0000-0000D60A0000}"/>
    <cellStyle name="Normal 41 2 2 2 2 2 2 2" xfId="4447" xr:uid="{00000000-0005-0000-0000-000070110000}"/>
    <cellStyle name="Normal 41 2 2 2 2 2 2 2 2" xfId="14520" xr:uid="{00000000-0005-0000-0000-0000C9380000}"/>
    <cellStyle name="Normal 41 2 2 2 2 2 2 2 2 3" xfId="29614" xr:uid="{00000000-0005-0000-0000-0000C3730000}"/>
    <cellStyle name="Normal 41 2 2 2 2 2 2 2 3" xfId="9500" xr:uid="{00000000-0005-0000-0000-00002D250000}"/>
    <cellStyle name="Normal 41 2 2 2 2 2 2 2 3 3" xfId="24597" xr:uid="{00000000-0005-0000-0000-00002A600000}"/>
    <cellStyle name="Normal 41 2 2 2 2 2 2 2 5" xfId="19584" xr:uid="{00000000-0005-0000-0000-0000954C0000}"/>
    <cellStyle name="Normal 41 2 2 2 2 2 2 3" xfId="6139" xr:uid="{00000000-0005-0000-0000-00000C180000}"/>
    <cellStyle name="Normal 41 2 2 2 2 2 2 3 2" xfId="16191" xr:uid="{00000000-0005-0000-0000-0000503F0000}"/>
    <cellStyle name="Normal 41 2 2 2 2 2 2 3 2 3" xfId="31285" xr:uid="{00000000-0005-0000-0000-00004A7A0000}"/>
    <cellStyle name="Normal 41 2 2 2 2 2 2 3 3" xfId="11171" xr:uid="{00000000-0005-0000-0000-0000B42B0000}"/>
    <cellStyle name="Normal 41 2 2 2 2 2 2 3 3 3" xfId="26268" xr:uid="{00000000-0005-0000-0000-0000B1660000}"/>
    <cellStyle name="Normal 41 2 2 2 2 2 2 3 5" xfId="21255" xr:uid="{00000000-0005-0000-0000-00001C530000}"/>
    <cellStyle name="Normal 41 2 2 2 2 2 2 4" xfId="12849" xr:uid="{00000000-0005-0000-0000-000042320000}"/>
    <cellStyle name="Normal 41 2 2 2 2 2 2 4 3" xfId="27943" xr:uid="{00000000-0005-0000-0000-00003C6D0000}"/>
    <cellStyle name="Normal 41 2 2 2 2 2 2 5" xfId="7828" xr:uid="{00000000-0005-0000-0000-0000A51E0000}"/>
    <cellStyle name="Normal 41 2 2 2 2 2 2 5 3" xfId="22926" xr:uid="{00000000-0005-0000-0000-0000A3590000}"/>
    <cellStyle name="Normal 41 2 2 2 2 2 2 7" xfId="17913" xr:uid="{00000000-0005-0000-0000-00000E460000}"/>
    <cellStyle name="Normal 41 2 2 2 2 2 3" xfId="3610" xr:uid="{00000000-0005-0000-0000-00002B0E0000}"/>
    <cellStyle name="Normal 41 2 2 2 2 2 3 2" xfId="13684" xr:uid="{00000000-0005-0000-0000-000085350000}"/>
    <cellStyle name="Normal 41 2 2 2 2 2 3 2 3" xfId="28778" xr:uid="{00000000-0005-0000-0000-00007F700000}"/>
    <cellStyle name="Normal 41 2 2 2 2 2 3 3" xfId="8664" xr:uid="{00000000-0005-0000-0000-0000E9210000}"/>
    <cellStyle name="Normal 41 2 2 2 2 2 3 3 3" xfId="23761" xr:uid="{00000000-0005-0000-0000-0000E65C0000}"/>
    <cellStyle name="Normal 41 2 2 2 2 2 3 5" xfId="18748" xr:uid="{00000000-0005-0000-0000-000051490000}"/>
    <cellStyle name="Normal 41 2 2 2 2 2 4" xfId="5303" xr:uid="{00000000-0005-0000-0000-0000C8140000}"/>
    <cellStyle name="Normal 41 2 2 2 2 2 4 2" xfId="15355" xr:uid="{00000000-0005-0000-0000-00000C3C0000}"/>
    <cellStyle name="Normal 41 2 2 2 2 2 4 2 3" xfId="30449" xr:uid="{00000000-0005-0000-0000-000006770000}"/>
    <cellStyle name="Normal 41 2 2 2 2 2 4 3" xfId="10335" xr:uid="{00000000-0005-0000-0000-000070280000}"/>
    <cellStyle name="Normal 41 2 2 2 2 2 4 3 3" xfId="25432" xr:uid="{00000000-0005-0000-0000-00006D630000}"/>
    <cellStyle name="Normal 41 2 2 2 2 2 4 5" xfId="20419" xr:uid="{00000000-0005-0000-0000-0000D84F0000}"/>
    <cellStyle name="Normal 41 2 2 2 2 2 5" xfId="12013" xr:uid="{00000000-0005-0000-0000-0000FE2E0000}"/>
    <cellStyle name="Normal 41 2 2 2 2 2 5 3" xfId="27107" xr:uid="{00000000-0005-0000-0000-0000F8690000}"/>
    <cellStyle name="Normal 41 2 2 2 2 2 6" xfId="6992" xr:uid="{00000000-0005-0000-0000-0000611B0000}"/>
    <cellStyle name="Normal 41 2 2 2 2 2 6 3" xfId="22090" xr:uid="{00000000-0005-0000-0000-00005F560000}"/>
    <cellStyle name="Normal 41 2 2 2 2 2 8" xfId="17077" xr:uid="{00000000-0005-0000-0000-0000CA420000}"/>
    <cellStyle name="Normal 41 2 2 2 2 3" xfId="2340" xr:uid="{00000000-0005-0000-0000-000034090000}"/>
    <cellStyle name="Normal 41 2 2 2 2 3 2" xfId="4029" xr:uid="{00000000-0005-0000-0000-0000CE0F0000}"/>
    <cellStyle name="Normal 41 2 2 2 2 3 2 2" xfId="14102" xr:uid="{00000000-0005-0000-0000-000027370000}"/>
    <cellStyle name="Normal 41 2 2 2 2 3 2 2 3" xfId="29196" xr:uid="{00000000-0005-0000-0000-000021720000}"/>
    <cellStyle name="Normal 41 2 2 2 2 3 2 3" xfId="9082" xr:uid="{00000000-0005-0000-0000-00008B230000}"/>
    <cellStyle name="Normal 41 2 2 2 2 3 2 3 3" xfId="24179" xr:uid="{00000000-0005-0000-0000-0000885E0000}"/>
    <cellStyle name="Normal 41 2 2 2 2 3 2 5" xfId="19166" xr:uid="{00000000-0005-0000-0000-0000F34A0000}"/>
    <cellStyle name="Normal 41 2 2 2 2 3 3" xfId="5721" xr:uid="{00000000-0005-0000-0000-00006A160000}"/>
    <cellStyle name="Normal 41 2 2 2 2 3 3 2" xfId="15773" xr:uid="{00000000-0005-0000-0000-0000AE3D0000}"/>
    <cellStyle name="Normal 41 2 2 2 2 3 3 2 3" xfId="30867" xr:uid="{00000000-0005-0000-0000-0000A8780000}"/>
    <cellStyle name="Normal 41 2 2 2 2 3 3 3" xfId="10753" xr:uid="{00000000-0005-0000-0000-0000122A0000}"/>
    <cellStyle name="Normal 41 2 2 2 2 3 3 3 3" xfId="25850" xr:uid="{00000000-0005-0000-0000-00000F650000}"/>
    <cellStyle name="Normal 41 2 2 2 2 3 3 5" xfId="20837" xr:uid="{00000000-0005-0000-0000-00007A510000}"/>
    <cellStyle name="Normal 41 2 2 2 2 3 4" xfId="12431" xr:uid="{00000000-0005-0000-0000-0000A0300000}"/>
    <cellStyle name="Normal 41 2 2 2 2 3 4 3" xfId="27525" xr:uid="{00000000-0005-0000-0000-00009A6B0000}"/>
    <cellStyle name="Normal 41 2 2 2 2 3 5" xfId="7410" xr:uid="{00000000-0005-0000-0000-0000031D0000}"/>
    <cellStyle name="Normal 41 2 2 2 2 3 5 3" xfId="22508" xr:uid="{00000000-0005-0000-0000-000001580000}"/>
    <cellStyle name="Normal 41 2 2 2 2 3 7" xfId="17495" xr:uid="{00000000-0005-0000-0000-00006C440000}"/>
    <cellStyle name="Normal 41 2 2 2 2 4" xfId="3192" xr:uid="{00000000-0005-0000-0000-0000890C0000}"/>
    <cellStyle name="Normal 41 2 2 2 2 4 2" xfId="13266" xr:uid="{00000000-0005-0000-0000-0000E3330000}"/>
    <cellStyle name="Normal 41 2 2 2 2 4 2 3" xfId="28360" xr:uid="{00000000-0005-0000-0000-0000DD6E0000}"/>
    <cellStyle name="Normal 41 2 2 2 2 4 3" xfId="8246" xr:uid="{00000000-0005-0000-0000-000047200000}"/>
    <cellStyle name="Normal 41 2 2 2 2 4 3 3" xfId="23343" xr:uid="{00000000-0005-0000-0000-0000445B0000}"/>
    <cellStyle name="Normal 41 2 2 2 2 4 5" xfId="18330" xr:uid="{00000000-0005-0000-0000-0000AF470000}"/>
    <cellStyle name="Normal 41 2 2 2 2 5" xfId="4885" xr:uid="{00000000-0005-0000-0000-000026130000}"/>
    <cellStyle name="Normal 41 2 2 2 2 5 2" xfId="14937" xr:uid="{00000000-0005-0000-0000-00006A3A0000}"/>
    <cellStyle name="Normal 41 2 2 2 2 5 2 3" xfId="30031" xr:uid="{00000000-0005-0000-0000-000064750000}"/>
    <cellStyle name="Normal 41 2 2 2 2 5 3" xfId="9917" xr:uid="{00000000-0005-0000-0000-0000CE260000}"/>
    <cellStyle name="Normal 41 2 2 2 2 5 3 3" xfId="25014" xr:uid="{00000000-0005-0000-0000-0000CB610000}"/>
    <cellStyle name="Normal 41 2 2 2 2 5 5" xfId="20001" xr:uid="{00000000-0005-0000-0000-0000364E0000}"/>
    <cellStyle name="Normal 41 2 2 2 2 6" xfId="11595" xr:uid="{00000000-0005-0000-0000-00005C2D0000}"/>
    <cellStyle name="Normal 41 2 2 2 2 6 3" xfId="26689" xr:uid="{00000000-0005-0000-0000-000056680000}"/>
    <cellStyle name="Normal 41 2 2 2 2 7" xfId="6574" xr:uid="{00000000-0005-0000-0000-0000BF190000}"/>
    <cellStyle name="Normal 41 2 2 2 2 7 3" xfId="21672" xr:uid="{00000000-0005-0000-0000-0000BD540000}"/>
    <cellStyle name="Normal 41 2 2 2 2 9" xfId="16659" xr:uid="{00000000-0005-0000-0000-000028410000}"/>
    <cellStyle name="Normal 41 2 2 2 3" xfId="1711" xr:uid="{00000000-0005-0000-0000-0000BF060000}"/>
    <cellStyle name="Normal 41 2 2 2 3 2" xfId="2550" xr:uid="{00000000-0005-0000-0000-0000060A0000}"/>
    <cellStyle name="Normal 41 2 2 2 3 2 2" xfId="4239" xr:uid="{00000000-0005-0000-0000-0000A0100000}"/>
    <cellStyle name="Normal 41 2 2 2 3 2 2 2" xfId="14312" xr:uid="{00000000-0005-0000-0000-0000F9370000}"/>
    <cellStyle name="Normal 41 2 2 2 3 2 2 2 3" xfId="29406" xr:uid="{00000000-0005-0000-0000-0000F3720000}"/>
    <cellStyle name="Normal 41 2 2 2 3 2 2 3" xfId="9292" xr:uid="{00000000-0005-0000-0000-00005D240000}"/>
    <cellStyle name="Normal 41 2 2 2 3 2 2 3 3" xfId="24389" xr:uid="{00000000-0005-0000-0000-00005A5F0000}"/>
    <cellStyle name="Normal 41 2 2 2 3 2 2 5" xfId="19376" xr:uid="{00000000-0005-0000-0000-0000C54B0000}"/>
    <cellStyle name="Normal 41 2 2 2 3 2 3" xfId="5931" xr:uid="{00000000-0005-0000-0000-00003C170000}"/>
    <cellStyle name="Normal 41 2 2 2 3 2 3 2" xfId="15983" xr:uid="{00000000-0005-0000-0000-0000803E0000}"/>
    <cellStyle name="Normal 41 2 2 2 3 2 3 2 3" xfId="31077" xr:uid="{00000000-0005-0000-0000-00007A790000}"/>
    <cellStyle name="Normal 41 2 2 2 3 2 3 3" xfId="10963" xr:uid="{00000000-0005-0000-0000-0000E42A0000}"/>
    <cellStyle name="Normal 41 2 2 2 3 2 3 3 3" xfId="26060" xr:uid="{00000000-0005-0000-0000-0000E1650000}"/>
    <cellStyle name="Normal 41 2 2 2 3 2 3 5" xfId="21047" xr:uid="{00000000-0005-0000-0000-00004C520000}"/>
    <cellStyle name="Normal 41 2 2 2 3 2 4" xfId="12641" xr:uid="{00000000-0005-0000-0000-000072310000}"/>
    <cellStyle name="Normal 41 2 2 2 3 2 4 3" xfId="27735" xr:uid="{00000000-0005-0000-0000-00006C6C0000}"/>
    <cellStyle name="Normal 41 2 2 2 3 2 5" xfId="7620" xr:uid="{00000000-0005-0000-0000-0000D51D0000}"/>
    <cellStyle name="Normal 41 2 2 2 3 2 5 3" xfId="22718" xr:uid="{00000000-0005-0000-0000-0000D3580000}"/>
    <cellStyle name="Normal 41 2 2 2 3 2 7" xfId="17705" xr:uid="{00000000-0005-0000-0000-00003E450000}"/>
    <cellStyle name="Normal 41 2 2 2 3 3" xfId="3402" xr:uid="{00000000-0005-0000-0000-00005B0D0000}"/>
    <cellStyle name="Normal 41 2 2 2 3 3 2" xfId="13476" xr:uid="{00000000-0005-0000-0000-0000B5340000}"/>
    <cellStyle name="Normal 41 2 2 2 3 3 2 3" xfId="28570" xr:uid="{00000000-0005-0000-0000-0000AF6F0000}"/>
    <cellStyle name="Normal 41 2 2 2 3 3 3" xfId="8456" xr:uid="{00000000-0005-0000-0000-000019210000}"/>
    <cellStyle name="Normal 41 2 2 2 3 3 3 3" xfId="23553" xr:uid="{00000000-0005-0000-0000-0000165C0000}"/>
    <cellStyle name="Normal 41 2 2 2 3 3 5" xfId="18540" xr:uid="{00000000-0005-0000-0000-000081480000}"/>
    <cellStyle name="Normal 41 2 2 2 3 4" xfId="5095" xr:uid="{00000000-0005-0000-0000-0000F8130000}"/>
    <cellStyle name="Normal 41 2 2 2 3 4 2" xfId="15147" xr:uid="{00000000-0005-0000-0000-00003C3B0000}"/>
    <cellStyle name="Normal 41 2 2 2 3 4 2 3" xfId="30241" xr:uid="{00000000-0005-0000-0000-000036760000}"/>
    <cellStyle name="Normal 41 2 2 2 3 4 3" xfId="10127" xr:uid="{00000000-0005-0000-0000-0000A0270000}"/>
    <cellStyle name="Normal 41 2 2 2 3 4 3 3" xfId="25224" xr:uid="{00000000-0005-0000-0000-00009D620000}"/>
    <cellStyle name="Normal 41 2 2 2 3 4 5" xfId="20211" xr:uid="{00000000-0005-0000-0000-0000084F0000}"/>
    <cellStyle name="Normal 41 2 2 2 3 5" xfId="11805" xr:uid="{00000000-0005-0000-0000-00002E2E0000}"/>
    <cellStyle name="Normal 41 2 2 2 3 5 3" xfId="26899" xr:uid="{00000000-0005-0000-0000-000028690000}"/>
    <cellStyle name="Normal 41 2 2 2 3 6" xfId="6784" xr:uid="{00000000-0005-0000-0000-0000911A0000}"/>
    <cellStyle name="Normal 41 2 2 2 3 6 3" xfId="21882" xr:uid="{00000000-0005-0000-0000-00008F550000}"/>
    <cellStyle name="Normal 41 2 2 2 3 8" xfId="16869" xr:uid="{00000000-0005-0000-0000-0000FA410000}"/>
    <cellStyle name="Normal 41 2 2 2 4" xfId="2132" xr:uid="{00000000-0005-0000-0000-000064080000}"/>
    <cellStyle name="Normal 41 2 2 2 4 2" xfId="3821" xr:uid="{00000000-0005-0000-0000-0000FE0E0000}"/>
    <cellStyle name="Normal 41 2 2 2 4 2 2" xfId="13894" xr:uid="{00000000-0005-0000-0000-000057360000}"/>
    <cellStyle name="Normal 41 2 2 2 4 2 2 3" xfId="28988" xr:uid="{00000000-0005-0000-0000-000051710000}"/>
    <cellStyle name="Normal 41 2 2 2 4 2 3" xfId="8874" xr:uid="{00000000-0005-0000-0000-0000BB220000}"/>
    <cellStyle name="Normal 41 2 2 2 4 2 3 3" xfId="23971" xr:uid="{00000000-0005-0000-0000-0000B85D0000}"/>
    <cellStyle name="Normal 41 2 2 2 4 2 5" xfId="18958" xr:uid="{00000000-0005-0000-0000-0000234A0000}"/>
    <cellStyle name="Normal 41 2 2 2 4 3" xfId="5513" xr:uid="{00000000-0005-0000-0000-00009A150000}"/>
    <cellStyle name="Normal 41 2 2 2 4 3 2" xfId="15565" xr:uid="{00000000-0005-0000-0000-0000DE3C0000}"/>
    <cellStyle name="Normal 41 2 2 2 4 3 2 3" xfId="30659" xr:uid="{00000000-0005-0000-0000-0000D8770000}"/>
    <cellStyle name="Normal 41 2 2 2 4 3 3" xfId="10545" xr:uid="{00000000-0005-0000-0000-000042290000}"/>
    <cellStyle name="Normal 41 2 2 2 4 3 3 3" xfId="25642" xr:uid="{00000000-0005-0000-0000-00003F640000}"/>
    <cellStyle name="Normal 41 2 2 2 4 3 5" xfId="20629" xr:uid="{00000000-0005-0000-0000-0000AA500000}"/>
    <cellStyle name="Normal 41 2 2 2 4 4" xfId="12223" xr:uid="{00000000-0005-0000-0000-0000D02F0000}"/>
    <cellStyle name="Normal 41 2 2 2 4 4 3" xfId="27317" xr:uid="{00000000-0005-0000-0000-0000CA6A0000}"/>
    <cellStyle name="Normal 41 2 2 2 4 5" xfId="7202" xr:uid="{00000000-0005-0000-0000-0000331C0000}"/>
    <cellStyle name="Normal 41 2 2 2 4 5 3" xfId="22300" xr:uid="{00000000-0005-0000-0000-000031570000}"/>
    <cellStyle name="Normal 41 2 2 2 4 7" xfId="17287" xr:uid="{00000000-0005-0000-0000-00009C430000}"/>
    <cellStyle name="Normal 41 2 2 2 5" xfId="2984" xr:uid="{00000000-0005-0000-0000-0000B90B0000}"/>
    <cellStyle name="Normal 41 2 2 2 5 2" xfId="13058" xr:uid="{00000000-0005-0000-0000-000013330000}"/>
    <cellStyle name="Normal 41 2 2 2 5 2 3" xfId="28152" xr:uid="{00000000-0005-0000-0000-00000D6E0000}"/>
    <cellStyle name="Normal 41 2 2 2 5 3" xfId="8038" xr:uid="{00000000-0005-0000-0000-0000771F0000}"/>
    <cellStyle name="Normal 41 2 2 2 5 3 3" xfId="23135" xr:uid="{00000000-0005-0000-0000-0000745A0000}"/>
    <cellStyle name="Normal 41 2 2 2 5 5" xfId="18122" xr:uid="{00000000-0005-0000-0000-0000DF460000}"/>
    <cellStyle name="Normal 41 2 2 2 6" xfId="4677" xr:uid="{00000000-0005-0000-0000-000056120000}"/>
    <cellStyle name="Normal 41 2 2 2 6 2" xfId="14729" xr:uid="{00000000-0005-0000-0000-00009A390000}"/>
    <cellStyle name="Normal 41 2 2 2 6 2 3" xfId="29823" xr:uid="{00000000-0005-0000-0000-000094740000}"/>
    <cellStyle name="Normal 41 2 2 2 6 3" xfId="9709" xr:uid="{00000000-0005-0000-0000-0000FE250000}"/>
    <cellStyle name="Normal 41 2 2 2 6 3 3" xfId="24806" xr:uid="{00000000-0005-0000-0000-0000FB600000}"/>
    <cellStyle name="Normal 41 2 2 2 6 5" xfId="19793" xr:uid="{00000000-0005-0000-0000-0000664D0000}"/>
    <cellStyle name="Normal 41 2 2 2 7" xfId="11387" xr:uid="{00000000-0005-0000-0000-00008C2C0000}"/>
    <cellStyle name="Normal 41 2 2 2 7 3" xfId="26481" xr:uid="{00000000-0005-0000-0000-000086670000}"/>
    <cellStyle name="Normal 41 2 2 2 8" xfId="6366" xr:uid="{00000000-0005-0000-0000-0000EF180000}"/>
    <cellStyle name="Normal 41 2 2 2 8 3" xfId="21464" xr:uid="{00000000-0005-0000-0000-0000ED530000}"/>
    <cellStyle name="Normal 41 2 2 3" xfId="1394" xr:uid="{00000000-0005-0000-0000-000082050000}"/>
    <cellStyle name="Normal 41 2 2 3 2" xfId="1815" xr:uid="{00000000-0005-0000-0000-000027070000}"/>
    <cellStyle name="Normal 41 2 2 3 2 2" xfId="2654" xr:uid="{00000000-0005-0000-0000-00006E0A0000}"/>
    <cellStyle name="Normal 41 2 2 3 2 2 2" xfId="4343" xr:uid="{00000000-0005-0000-0000-000008110000}"/>
    <cellStyle name="Normal 41 2 2 3 2 2 2 2" xfId="14416" xr:uid="{00000000-0005-0000-0000-000061380000}"/>
    <cellStyle name="Normal 41 2 2 3 2 2 2 2 3" xfId="29510" xr:uid="{00000000-0005-0000-0000-00005B730000}"/>
    <cellStyle name="Normal 41 2 2 3 2 2 2 3" xfId="9396" xr:uid="{00000000-0005-0000-0000-0000C5240000}"/>
    <cellStyle name="Normal 41 2 2 3 2 2 2 3 3" xfId="24493" xr:uid="{00000000-0005-0000-0000-0000C25F0000}"/>
    <cellStyle name="Normal 41 2 2 3 2 2 2 5" xfId="19480" xr:uid="{00000000-0005-0000-0000-00002D4C0000}"/>
    <cellStyle name="Normal 41 2 2 3 2 2 3" xfId="6035" xr:uid="{00000000-0005-0000-0000-0000A4170000}"/>
    <cellStyle name="Normal 41 2 2 3 2 2 3 2" xfId="16087" xr:uid="{00000000-0005-0000-0000-0000E83E0000}"/>
    <cellStyle name="Normal 41 2 2 3 2 2 3 2 3" xfId="31181" xr:uid="{00000000-0005-0000-0000-0000E2790000}"/>
    <cellStyle name="Normal 41 2 2 3 2 2 3 3" xfId="11067" xr:uid="{00000000-0005-0000-0000-00004C2B0000}"/>
    <cellStyle name="Normal 41 2 2 3 2 2 3 3 3" xfId="26164" xr:uid="{00000000-0005-0000-0000-000049660000}"/>
    <cellStyle name="Normal 41 2 2 3 2 2 3 5" xfId="21151" xr:uid="{00000000-0005-0000-0000-0000B4520000}"/>
    <cellStyle name="Normal 41 2 2 3 2 2 4" xfId="12745" xr:uid="{00000000-0005-0000-0000-0000DA310000}"/>
    <cellStyle name="Normal 41 2 2 3 2 2 4 3" xfId="27839" xr:uid="{00000000-0005-0000-0000-0000D46C0000}"/>
    <cellStyle name="Normal 41 2 2 3 2 2 5" xfId="7724" xr:uid="{00000000-0005-0000-0000-00003D1E0000}"/>
    <cellStyle name="Normal 41 2 2 3 2 2 5 3" xfId="22822" xr:uid="{00000000-0005-0000-0000-00003B590000}"/>
    <cellStyle name="Normal 41 2 2 3 2 2 7" xfId="17809" xr:uid="{00000000-0005-0000-0000-0000A6450000}"/>
    <cellStyle name="Normal 41 2 2 3 2 3" xfId="3506" xr:uid="{00000000-0005-0000-0000-0000C30D0000}"/>
    <cellStyle name="Normal 41 2 2 3 2 3 2" xfId="13580" xr:uid="{00000000-0005-0000-0000-00001D350000}"/>
    <cellStyle name="Normal 41 2 2 3 2 3 2 3" xfId="28674" xr:uid="{00000000-0005-0000-0000-000017700000}"/>
    <cellStyle name="Normal 41 2 2 3 2 3 3" xfId="8560" xr:uid="{00000000-0005-0000-0000-000081210000}"/>
    <cellStyle name="Normal 41 2 2 3 2 3 3 3" xfId="23657" xr:uid="{00000000-0005-0000-0000-00007E5C0000}"/>
    <cellStyle name="Normal 41 2 2 3 2 3 5" xfId="18644" xr:uid="{00000000-0005-0000-0000-0000E9480000}"/>
    <cellStyle name="Normal 41 2 2 3 2 4" xfId="5199" xr:uid="{00000000-0005-0000-0000-000060140000}"/>
    <cellStyle name="Normal 41 2 2 3 2 4 2" xfId="15251" xr:uid="{00000000-0005-0000-0000-0000A43B0000}"/>
    <cellStyle name="Normal 41 2 2 3 2 4 2 3" xfId="30345" xr:uid="{00000000-0005-0000-0000-00009E760000}"/>
    <cellStyle name="Normal 41 2 2 3 2 4 3" xfId="10231" xr:uid="{00000000-0005-0000-0000-000008280000}"/>
    <cellStyle name="Normal 41 2 2 3 2 4 3 3" xfId="25328" xr:uid="{00000000-0005-0000-0000-000005630000}"/>
    <cellStyle name="Normal 41 2 2 3 2 4 5" xfId="20315" xr:uid="{00000000-0005-0000-0000-0000704F0000}"/>
    <cellStyle name="Normal 41 2 2 3 2 5" xfId="11909" xr:uid="{00000000-0005-0000-0000-0000962E0000}"/>
    <cellStyle name="Normal 41 2 2 3 2 5 3" xfId="27003" xr:uid="{00000000-0005-0000-0000-000090690000}"/>
    <cellStyle name="Normal 41 2 2 3 2 6" xfId="6888" xr:uid="{00000000-0005-0000-0000-0000F91A0000}"/>
    <cellStyle name="Normal 41 2 2 3 2 6 3" xfId="21986" xr:uid="{00000000-0005-0000-0000-0000F7550000}"/>
    <cellStyle name="Normal 41 2 2 3 2 8" xfId="16973" xr:uid="{00000000-0005-0000-0000-000062420000}"/>
    <cellStyle name="Normal 41 2 2 3 3" xfId="2236" xr:uid="{00000000-0005-0000-0000-0000CC080000}"/>
    <cellStyle name="Normal 41 2 2 3 3 2" xfId="3925" xr:uid="{00000000-0005-0000-0000-0000660F0000}"/>
    <cellStyle name="Normal 41 2 2 3 3 2 2" xfId="13998" xr:uid="{00000000-0005-0000-0000-0000BF360000}"/>
    <cellStyle name="Normal 41 2 2 3 3 2 2 3" xfId="29092" xr:uid="{00000000-0005-0000-0000-0000B9710000}"/>
    <cellStyle name="Normal 41 2 2 3 3 2 3" xfId="8978" xr:uid="{00000000-0005-0000-0000-000023230000}"/>
    <cellStyle name="Normal 41 2 2 3 3 2 3 3" xfId="24075" xr:uid="{00000000-0005-0000-0000-0000205E0000}"/>
    <cellStyle name="Normal 41 2 2 3 3 2 5" xfId="19062" xr:uid="{00000000-0005-0000-0000-00008B4A0000}"/>
    <cellStyle name="Normal 41 2 2 3 3 3" xfId="5617" xr:uid="{00000000-0005-0000-0000-000002160000}"/>
    <cellStyle name="Normal 41 2 2 3 3 3 2" xfId="15669" xr:uid="{00000000-0005-0000-0000-0000463D0000}"/>
    <cellStyle name="Normal 41 2 2 3 3 3 2 3" xfId="30763" xr:uid="{00000000-0005-0000-0000-000040780000}"/>
    <cellStyle name="Normal 41 2 2 3 3 3 3" xfId="10649" xr:uid="{00000000-0005-0000-0000-0000AA290000}"/>
    <cellStyle name="Normal 41 2 2 3 3 3 3 3" xfId="25746" xr:uid="{00000000-0005-0000-0000-0000A7640000}"/>
    <cellStyle name="Normal 41 2 2 3 3 3 5" xfId="20733" xr:uid="{00000000-0005-0000-0000-000012510000}"/>
    <cellStyle name="Normal 41 2 2 3 3 4" xfId="12327" xr:uid="{00000000-0005-0000-0000-000038300000}"/>
    <cellStyle name="Normal 41 2 2 3 3 4 3" xfId="27421" xr:uid="{00000000-0005-0000-0000-0000326B0000}"/>
    <cellStyle name="Normal 41 2 2 3 3 5" xfId="7306" xr:uid="{00000000-0005-0000-0000-00009B1C0000}"/>
    <cellStyle name="Normal 41 2 2 3 3 5 3" xfId="22404" xr:uid="{00000000-0005-0000-0000-000099570000}"/>
    <cellStyle name="Normal 41 2 2 3 3 7" xfId="17391" xr:uid="{00000000-0005-0000-0000-000004440000}"/>
    <cellStyle name="Normal 41 2 2 3 4" xfId="3088" xr:uid="{00000000-0005-0000-0000-0000210C0000}"/>
    <cellStyle name="Normal 41 2 2 3 4 2" xfId="13162" xr:uid="{00000000-0005-0000-0000-00007B330000}"/>
    <cellStyle name="Normal 41 2 2 3 4 2 3" xfId="28256" xr:uid="{00000000-0005-0000-0000-0000756E0000}"/>
    <cellStyle name="Normal 41 2 2 3 4 3" xfId="8142" xr:uid="{00000000-0005-0000-0000-0000DF1F0000}"/>
    <cellStyle name="Normal 41 2 2 3 4 3 3" xfId="23239" xr:uid="{00000000-0005-0000-0000-0000DC5A0000}"/>
    <cellStyle name="Normal 41 2 2 3 4 5" xfId="18226" xr:uid="{00000000-0005-0000-0000-000047470000}"/>
    <cellStyle name="Normal 41 2 2 3 5" xfId="4781" xr:uid="{00000000-0005-0000-0000-0000BE120000}"/>
    <cellStyle name="Normal 41 2 2 3 5 2" xfId="14833" xr:uid="{00000000-0005-0000-0000-0000023A0000}"/>
    <cellStyle name="Normal 41 2 2 3 5 2 3" xfId="29927" xr:uid="{00000000-0005-0000-0000-0000FC740000}"/>
    <cellStyle name="Normal 41 2 2 3 5 3" xfId="9813" xr:uid="{00000000-0005-0000-0000-000066260000}"/>
    <cellStyle name="Normal 41 2 2 3 5 3 3" xfId="24910" xr:uid="{00000000-0005-0000-0000-000063610000}"/>
    <cellStyle name="Normal 41 2 2 3 5 5" xfId="19897" xr:uid="{00000000-0005-0000-0000-0000CE4D0000}"/>
    <cellStyle name="Normal 41 2 2 3 6" xfId="11491" xr:uid="{00000000-0005-0000-0000-0000F42C0000}"/>
    <cellStyle name="Normal 41 2 2 3 6 3" xfId="26585" xr:uid="{00000000-0005-0000-0000-0000EE670000}"/>
    <cellStyle name="Normal 41 2 2 3 7" xfId="6470" xr:uid="{00000000-0005-0000-0000-000057190000}"/>
    <cellStyle name="Normal 41 2 2 3 7 3" xfId="21568" xr:uid="{00000000-0005-0000-0000-000055540000}"/>
    <cellStyle name="Normal 41 2 2 3 9" xfId="16555" xr:uid="{00000000-0005-0000-0000-0000C0400000}"/>
    <cellStyle name="Normal 41 2 2 4" xfId="1607" xr:uid="{00000000-0005-0000-0000-000057060000}"/>
    <cellStyle name="Normal 41 2 2 4 2" xfId="2446" xr:uid="{00000000-0005-0000-0000-00009E090000}"/>
    <cellStyle name="Normal 41 2 2 4 2 2" xfId="4135" xr:uid="{00000000-0005-0000-0000-000038100000}"/>
    <cellStyle name="Normal 41 2 2 4 2 2 2" xfId="14208" xr:uid="{00000000-0005-0000-0000-000091370000}"/>
    <cellStyle name="Normal 41 2 2 4 2 2 2 3" xfId="29302" xr:uid="{00000000-0005-0000-0000-00008B720000}"/>
    <cellStyle name="Normal 41 2 2 4 2 2 3" xfId="9188" xr:uid="{00000000-0005-0000-0000-0000F5230000}"/>
    <cellStyle name="Normal 41 2 2 4 2 2 3 3" xfId="24285" xr:uid="{00000000-0005-0000-0000-0000F25E0000}"/>
    <cellStyle name="Normal 41 2 2 4 2 2 5" xfId="19272" xr:uid="{00000000-0005-0000-0000-00005D4B0000}"/>
    <cellStyle name="Normal 41 2 2 4 2 3" xfId="5827" xr:uid="{00000000-0005-0000-0000-0000D4160000}"/>
    <cellStyle name="Normal 41 2 2 4 2 3 2" xfId="15879" xr:uid="{00000000-0005-0000-0000-0000183E0000}"/>
    <cellStyle name="Normal 41 2 2 4 2 3 2 3" xfId="30973" xr:uid="{00000000-0005-0000-0000-000012790000}"/>
    <cellStyle name="Normal 41 2 2 4 2 3 3" xfId="10859" xr:uid="{00000000-0005-0000-0000-00007C2A0000}"/>
    <cellStyle name="Normal 41 2 2 4 2 3 3 3" xfId="25956" xr:uid="{00000000-0005-0000-0000-000079650000}"/>
    <cellStyle name="Normal 41 2 2 4 2 3 5" xfId="20943" xr:uid="{00000000-0005-0000-0000-0000E4510000}"/>
    <cellStyle name="Normal 41 2 2 4 2 4" xfId="12537" xr:uid="{00000000-0005-0000-0000-00000A310000}"/>
    <cellStyle name="Normal 41 2 2 4 2 4 3" xfId="27631" xr:uid="{00000000-0005-0000-0000-0000046C0000}"/>
    <cellStyle name="Normal 41 2 2 4 2 5" xfId="7516" xr:uid="{00000000-0005-0000-0000-00006D1D0000}"/>
    <cellStyle name="Normal 41 2 2 4 2 5 3" xfId="22614" xr:uid="{00000000-0005-0000-0000-00006B580000}"/>
    <cellStyle name="Normal 41 2 2 4 2 7" xfId="17601" xr:uid="{00000000-0005-0000-0000-0000D6440000}"/>
    <cellStyle name="Normal 41 2 2 4 3" xfId="3298" xr:uid="{00000000-0005-0000-0000-0000F30C0000}"/>
    <cellStyle name="Normal 41 2 2 4 3 2" xfId="13372" xr:uid="{00000000-0005-0000-0000-00004D340000}"/>
    <cellStyle name="Normal 41 2 2 4 3 2 3" xfId="28466" xr:uid="{00000000-0005-0000-0000-0000476F0000}"/>
    <cellStyle name="Normal 41 2 2 4 3 3" xfId="8352" xr:uid="{00000000-0005-0000-0000-0000B1200000}"/>
    <cellStyle name="Normal 41 2 2 4 3 3 3" xfId="23449" xr:uid="{00000000-0005-0000-0000-0000AE5B0000}"/>
    <cellStyle name="Normal 41 2 2 4 3 5" xfId="18436" xr:uid="{00000000-0005-0000-0000-000019480000}"/>
    <cellStyle name="Normal 41 2 2 4 4" xfId="4991" xr:uid="{00000000-0005-0000-0000-000090130000}"/>
    <cellStyle name="Normal 41 2 2 4 4 2" xfId="15043" xr:uid="{00000000-0005-0000-0000-0000D43A0000}"/>
    <cellStyle name="Normal 41 2 2 4 4 2 3" xfId="30137" xr:uid="{00000000-0005-0000-0000-0000CE750000}"/>
    <cellStyle name="Normal 41 2 2 4 4 3" xfId="10023" xr:uid="{00000000-0005-0000-0000-000038270000}"/>
    <cellStyle name="Normal 41 2 2 4 4 3 3" xfId="25120" xr:uid="{00000000-0005-0000-0000-000035620000}"/>
    <cellStyle name="Normal 41 2 2 4 4 5" xfId="20107" xr:uid="{00000000-0005-0000-0000-0000A04E0000}"/>
    <cellStyle name="Normal 41 2 2 4 5" xfId="11701" xr:uid="{00000000-0005-0000-0000-0000C62D0000}"/>
    <cellStyle name="Normal 41 2 2 4 5 3" xfId="26795" xr:uid="{00000000-0005-0000-0000-0000C0680000}"/>
    <cellStyle name="Normal 41 2 2 4 6" xfId="6680" xr:uid="{00000000-0005-0000-0000-0000291A0000}"/>
    <cellStyle name="Normal 41 2 2 4 6 3" xfId="21778" xr:uid="{00000000-0005-0000-0000-000027550000}"/>
    <cellStyle name="Normal 41 2 2 4 8" xfId="16765" xr:uid="{00000000-0005-0000-0000-000092410000}"/>
    <cellStyle name="Normal 41 2 2 5" xfId="2028" xr:uid="{00000000-0005-0000-0000-0000FC070000}"/>
    <cellStyle name="Normal 41 2 2 5 2" xfId="3717" xr:uid="{00000000-0005-0000-0000-0000960E0000}"/>
    <cellStyle name="Normal 41 2 2 5 2 2" xfId="13790" xr:uid="{00000000-0005-0000-0000-0000EF350000}"/>
    <cellStyle name="Normal 41 2 2 5 2 2 3" xfId="28884" xr:uid="{00000000-0005-0000-0000-0000E9700000}"/>
    <cellStyle name="Normal 41 2 2 5 2 3" xfId="8770" xr:uid="{00000000-0005-0000-0000-000053220000}"/>
    <cellStyle name="Normal 41 2 2 5 2 3 3" xfId="23867" xr:uid="{00000000-0005-0000-0000-0000505D0000}"/>
    <cellStyle name="Normal 41 2 2 5 2 5" xfId="18854" xr:uid="{00000000-0005-0000-0000-0000BB490000}"/>
    <cellStyle name="Normal 41 2 2 5 3" xfId="5409" xr:uid="{00000000-0005-0000-0000-000032150000}"/>
    <cellStyle name="Normal 41 2 2 5 3 2" xfId="15461" xr:uid="{00000000-0005-0000-0000-0000763C0000}"/>
    <cellStyle name="Normal 41 2 2 5 3 2 3" xfId="30555" xr:uid="{00000000-0005-0000-0000-000070770000}"/>
    <cellStyle name="Normal 41 2 2 5 3 3" xfId="10441" xr:uid="{00000000-0005-0000-0000-0000DA280000}"/>
    <cellStyle name="Normal 41 2 2 5 3 3 3" xfId="25538" xr:uid="{00000000-0005-0000-0000-0000D7630000}"/>
    <cellStyle name="Normal 41 2 2 5 3 5" xfId="20525" xr:uid="{00000000-0005-0000-0000-000042500000}"/>
    <cellStyle name="Normal 41 2 2 5 4" xfId="12119" xr:uid="{00000000-0005-0000-0000-0000682F0000}"/>
    <cellStyle name="Normal 41 2 2 5 4 3" xfId="27213" xr:uid="{00000000-0005-0000-0000-0000626A0000}"/>
    <cellStyle name="Normal 41 2 2 5 5" xfId="7098" xr:uid="{00000000-0005-0000-0000-0000CB1B0000}"/>
    <cellStyle name="Normal 41 2 2 5 5 3" xfId="22196" xr:uid="{00000000-0005-0000-0000-0000C9560000}"/>
    <cellStyle name="Normal 41 2 2 5 7" xfId="17183" xr:uid="{00000000-0005-0000-0000-000034430000}"/>
    <cellStyle name="Normal 41 2 2 6" xfId="2880" xr:uid="{00000000-0005-0000-0000-0000510B0000}"/>
    <cellStyle name="Normal 41 2 2 6 2" xfId="12954" xr:uid="{00000000-0005-0000-0000-0000AB320000}"/>
    <cellStyle name="Normal 41 2 2 6 2 3" xfId="28048" xr:uid="{00000000-0005-0000-0000-0000A56D0000}"/>
    <cellStyle name="Normal 41 2 2 6 3" xfId="7934" xr:uid="{00000000-0005-0000-0000-00000F1F0000}"/>
    <cellStyle name="Normal 41 2 2 6 3 3" xfId="23031" xr:uid="{00000000-0005-0000-0000-00000C5A0000}"/>
    <cellStyle name="Normal 41 2 2 6 5" xfId="18018" xr:uid="{00000000-0005-0000-0000-000077460000}"/>
    <cellStyle name="Normal 41 2 2 7" xfId="4573" xr:uid="{00000000-0005-0000-0000-0000EE110000}"/>
    <cellStyle name="Normal 41 2 2 7 2" xfId="14625" xr:uid="{00000000-0005-0000-0000-000032390000}"/>
    <cellStyle name="Normal 41 2 2 7 2 3" xfId="29719" xr:uid="{00000000-0005-0000-0000-00002C740000}"/>
    <cellStyle name="Normal 41 2 2 7 3" xfId="9605" xr:uid="{00000000-0005-0000-0000-000096250000}"/>
    <cellStyle name="Normal 41 2 2 7 3 3" xfId="24702" xr:uid="{00000000-0005-0000-0000-000093600000}"/>
    <cellStyle name="Normal 41 2 2 7 5" xfId="19689" xr:uid="{00000000-0005-0000-0000-0000FE4C0000}"/>
    <cellStyle name="Normal 41 2 2 8" xfId="11283" xr:uid="{00000000-0005-0000-0000-0000242C0000}"/>
    <cellStyle name="Normal 41 2 2 8 3" xfId="26377" xr:uid="{00000000-0005-0000-0000-00001E670000}"/>
    <cellStyle name="Normal 41 2 2 9" xfId="6262" xr:uid="{00000000-0005-0000-0000-000087180000}"/>
    <cellStyle name="Normal 41 2 2 9 3" xfId="21360" xr:uid="{00000000-0005-0000-0000-000085530000}"/>
    <cellStyle name="Normal 41 2 3" xfId="1227" xr:uid="{00000000-0005-0000-0000-0000DB040000}"/>
    <cellStyle name="Normal 41 2 3 10" xfId="16399" xr:uid="{00000000-0005-0000-0000-000024400000}"/>
    <cellStyle name="Normal 41 2 3 2" xfId="1446" xr:uid="{00000000-0005-0000-0000-0000B6050000}"/>
    <cellStyle name="Normal 41 2 3 2 2" xfId="1867" xr:uid="{00000000-0005-0000-0000-00005B070000}"/>
    <cellStyle name="Normal 41 2 3 2 2 2" xfId="2706" xr:uid="{00000000-0005-0000-0000-0000A20A0000}"/>
    <cellStyle name="Normal 41 2 3 2 2 2 2" xfId="4395" xr:uid="{00000000-0005-0000-0000-00003C110000}"/>
    <cellStyle name="Normal 41 2 3 2 2 2 2 2" xfId="14468" xr:uid="{00000000-0005-0000-0000-000095380000}"/>
    <cellStyle name="Normal 41 2 3 2 2 2 2 2 3" xfId="29562" xr:uid="{00000000-0005-0000-0000-00008F730000}"/>
    <cellStyle name="Normal 41 2 3 2 2 2 2 3" xfId="9448" xr:uid="{00000000-0005-0000-0000-0000F9240000}"/>
    <cellStyle name="Normal 41 2 3 2 2 2 2 3 3" xfId="24545" xr:uid="{00000000-0005-0000-0000-0000F65F0000}"/>
    <cellStyle name="Normal 41 2 3 2 2 2 2 5" xfId="19532" xr:uid="{00000000-0005-0000-0000-0000614C0000}"/>
    <cellStyle name="Normal 41 2 3 2 2 2 3" xfId="6087" xr:uid="{00000000-0005-0000-0000-0000D8170000}"/>
    <cellStyle name="Normal 41 2 3 2 2 2 3 2" xfId="16139" xr:uid="{00000000-0005-0000-0000-00001C3F0000}"/>
    <cellStyle name="Normal 41 2 3 2 2 2 3 2 3" xfId="31233" xr:uid="{00000000-0005-0000-0000-0000167A0000}"/>
    <cellStyle name="Normal 41 2 3 2 2 2 3 3" xfId="11119" xr:uid="{00000000-0005-0000-0000-0000802B0000}"/>
    <cellStyle name="Normal 41 2 3 2 2 2 3 3 3" xfId="26216" xr:uid="{00000000-0005-0000-0000-00007D660000}"/>
    <cellStyle name="Normal 41 2 3 2 2 2 3 5" xfId="21203" xr:uid="{00000000-0005-0000-0000-0000E8520000}"/>
    <cellStyle name="Normal 41 2 3 2 2 2 4" xfId="12797" xr:uid="{00000000-0005-0000-0000-00000E320000}"/>
    <cellStyle name="Normal 41 2 3 2 2 2 4 3" xfId="27891" xr:uid="{00000000-0005-0000-0000-0000086D0000}"/>
    <cellStyle name="Normal 41 2 3 2 2 2 5" xfId="7776" xr:uid="{00000000-0005-0000-0000-0000711E0000}"/>
    <cellStyle name="Normal 41 2 3 2 2 2 5 3" xfId="22874" xr:uid="{00000000-0005-0000-0000-00006F590000}"/>
    <cellStyle name="Normal 41 2 3 2 2 2 7" xfId="17861" xr:uid="{00000000-0005-0000-0000-0000DA450000}"/>
    <cellStyle name="Normal 41 2 3 2 2 3" xfId="3558" xr:uid="{00000000-0005-0000-0000-0000F70D0000}"/>
    <cellStyle name="Normal 41 2 3 2 2 3 2" xfId="13632" xr:uid="{00000000-0005-0000-0000-000051350000}"/>
    <cellStyle name="Normal 41 2 3 2 2 3 2 3" xfId="28726" xr:uid="{00000000-0005-0000-0000-00004B700000}"/>
    <cellStyle name="Normal 41 2 3 2 2 3 3" xfId="8612" xr:uid="{00000000-0005-0000-0000-0000B5210000}"/>
    <cellStyle name="Normal 41 2 3 2 2 3 3 3" xfId="23709" xr:uid="{00000000-0005-0000-0000-0000B25C0000}"/>
    <cellStyle name="Normal 41 2 3 2 2 3 5" xfId="18696" xr:uid="{00000000-0005-0000-0000-00001D490000}"/>
    <cellStyle name="Normal 41 2 3 2 2 4" xfId="5251" xr:uid="{00000000-0005-0000-0000-000094140000}"/>
    <cellStyle name="Normal 41 2 3 2 2 4 2" xfId="15303" xr:uid="{00000000-0005-0000-0000-0000D83B0000}"/>
    <cellStyle name="Normal 41 2 3 2 2 4 2 3" xfId="30397" xr:uid="{00000000-0005-0000-0000-0000D2760000}"/>
    <cellStyle name="Normal 41 2 3 2 2 4 3" xfId="10283" xr:uid="{00000000-0005-0000-0000-00003C280000}"/>
    <cellStyle name="Normal 41 2 3 2 2 4 3 3" xfId="25380" xr:uid="{00000000-0005-0000-0000-000039630000}"/>
    <cellStyle name="Normal 41 2 3 2 2 4 5" xfId="20367" xr:uid="{00000000-0005-0000-0000-0000A44F0000}"/>
    <cellStyle name="Normal 41 2 3 2 2 5" xfId="11961" xr:uid="{00000000-0005-0000-0000-0000CA2E0000}"/>
    <cellStyle name="Normal 41 2 3 2 2 5 3" xfId="27055" xr:uid="{00000000-0005-0000-0000-0000C4690000}"/>
    <cellStyle name="Normal 41 2 3 2 2 6" xfId="6940" xr:uid="{00000000-0005-0000-0000-00002D1B0000}"/>
    <cellStyle name="Normal 41 2 3 2 2 6 3" xfId="22038" xr:uid="{00000000-0005-0000-0000-00002B560000}"/>
    <cellStyle name="Normal 41 2 3 2 2 8" xfId="17025" xr:uid="{00000000-0005-0000-0000-000096420000}"/>
    <cellStyle name="Normal 41 2 3 2 3" xfId="2288" xr:uid="{00000000-0005-0000-0000-000000090000}"/>
    <cellStyle name="Normal 41 2 3 2 3 2" xfId="3977" xr:uid="{00000000-0005-0000-0000-00009A0F0000}"/>
    <cellStyle name="Normal 41 2 3 2 3 2 2" xfId="14050" xr:uid="{00000000-0005-0000-0000-0000F3360000}"/>
    <cellStyle name="Normal 41 2 3 2 3 2 2 3" xfId="29144" xr:uid="{00000000-0005-0000-0000-0000ED710000}"/>
    <cellStyle name="Normal 41 2 3 2 3 2 3" xfId="9030" xr:uid="{00000000-0005-0000-0000-000057230000}"/>
    <cellStyle name="Normal 41 2 3 2 3 2 3 3" xfId="24127" xr:uid="{00000000-0005-0000-0000-0000545E0000}"/>
    <cellStyle name="Normal 41 2 3 2 3 2 5" xfId="19114" xr:uid="{00000000-0005-0000-0000-0000BF4A0000}"/>
    <cellStyle name="Normal 41 2 3 2 3 3" xfId="5669" xr:uid="{00000000-0005-0000-0000-000036160000}"/>
    <cellStyle name="Normal 41 2 3 2 3 3 2" xfId="15721" xr:uid="{00000000-0005-0000-0000-00007A3D0000}"/>
    <cellStyle name="Normal 41 2 3 2 3 3 2 3" xfId="30815" xr:uid="{00000000-0005-0000-0000-000074780000}"/>
    <cellStyle name="Normal 41 2 3 2 3 3 3" xfId="10701" xr:uid="{00000000-0005-0000-0000-0000DE290000}"/>
    <cellStyle name="Normal 41 2 3 2 3 3 3 3" xfId="25798" xr:uid="{00000000-0005-0000-0000-0000DB640000}"/>
    <cellStyle name="Normal 41 2 3 2 3 3 5" xfId="20785" xr:uid="{00000000-0005-0000-0000-000046510000}"/>
    <cellStyle name="Normal 41 2 3 2 3 4" xfId="12379" xr:uid="{00000000-0005-0000-0000-00006C300000}"/>
    <cellStyle name="Normal 41 2 3 2 3 4 3" xfId="27473" xr:uid="{00000000-0005-0000-0000-0000666B0000}"/>
    <cellStyle name="Normal 41 2 3 2 3 5" xfId="7358" xr:uid="{00000000-0005-0000-0000-0000CF1C0000}"/>
    <cellStyle name="Normal 41 2 3 2 3 5 3" xfId="22456" xr:uid="{00000000-0005-0000-0000-0000CD570000}"/>
    <cellStyle name="Normal 41 2 3 2 3 7" xfId="17443" xr:uid="{00000000-0005-0000-0000-000038440000}"/>
    <cellStyle name="Normal 41 2 3 2 4" xfId="3140" xr:uid="{00000000-0005-0000-0000-0000550C0000}"/>
    <cellStyle name="Normal 41 2 3 2 4 2" xfId="13214" xr:uid="{00000000-0005-0000-0000-0000AF330000}"/>
    <cellStyle name="Normal 41 2 3 2 4 2 3" xfId="28308" xr:uid="{00000000-0005-0000-0000-0000A96E0000}"/>
    <cellStyle name="Normal 41 2 3 2 4 3" xfId="8194" xr:uid="{00000000-0005-0000-0000-000013200000}"/>
    <cellStyle name="Normal 41 2 3 2 4 3 3" xfId="23291" xr:uid="{00000000-0005-0000-0000-0000105B0000}"/>
    <cellStyle name="Normal 41 2 3 2 4 5" xfId="18278" xr:uid="{00000000-0005-0000-0000-00007B470000}"/>
    <cellStyle name="Normal 41 2 3 2 5" xfId="4833" xr:uid="{00000000-0005-0000-0000-0000F2120000}"/>
    <cellStyle name="Normal 41 2 3 2 5 2" xfId="14885" xr:uid="{00000000-0005-0000-0000-0000363A0000}"/>
    <cellStyle name="Normal 41 2 3 2 5 2 3" xfId="29979" xr:uid="{00000000-0005-0000-0000-000030750000}"/>
    <cellStyle name="Normal 41 2 3 2 5 3" xfId="9865" xr:uid="{00000000-0005-0000-0000-00009A260000}"/>
    <cellStyle name="Normal 41 2 3 2 5 3 3" xfId="24962" xr:uid="{00000000-0005-0000-0000-000097610000}"/>
    <cellStyle name="Normal 41 2 3 2 5 5" xfId="19949" xr:uid="{00000000-0005-0000-0000-0000024E0000}"/>
    <cellStyle name="Normal 41 2 3 2 6" xfId="11543" xr:uid="{00000000-0005-0000-0000-0000282D0000}"/>
    <cellStyle name="Normal 41 2 3 2 6 3" xfId="26637" xr:uid="{00000000-0005-0000-0000-000022680000}"/>
    <cellStyle name="Normal 41 2 3 2 7" xfId="6522" xr:uid="{00000000-0005-0000-0000-00008B190000}"/>
    <cellStyle name="Normal 41 2 3 2 7 3" xfId="21620" xr:uid="{00000000-0005-0000-0000-000089540000}"/>
    <cellStyle name="Normal 41 2 3 2 9" xfId="16607" xr:uid="{00000000-0005-0000-0000-0000F4400000}"/>
    <cellStyle name="Normal 41 2 3 3" xfId="1659" xr:uid="{00000000-0005-0000-0000-00008B060000}"/>
    <cellStyle name="Normal 41 2 3 3 2" xfId="2498" xr:uid="{00000000-0005-0000-0000-0000D2090000}"/>
    <cellStyle name="Normal 41 2 3 3 2 2" xfId="4187" xr:uid="{00000000-0005-0000-0000-00006C100000}"/>
    <cellStyle name="Normal 41 2 3 3 2 2 2" xfId="14260" xr:uid="{00000000-0005-0000-0000-0000C5370000}"/>
    <cellStyle name="Normal 41 2 3 3 2 2 2 3" xfId="29354" xr:uid="{00000000-0005-0000-0000-0000BF720000}"/>
    <cellStyle name="Normal 41 2 3 3 2 2 3" xfId="9240" xr:uid="{00000000-0005-0000-0000-000029240000}"/>
    <cellStyle name="Normal 41 2 3 3 2 2 3 3" xfId="24337" xr:uid="{00000000-0005-0000-0000-0000265F0000}"/>
    <cellStyle name="Normal 41 2 3 3 2 2 5" xfId="19324" xr:uid="{00000000-0005-0000-0000-0000914B0000}"/>
    <cellStyle name="Normal 41 2 3 3 2 3" xfId="5879" xr:uid="{00000000-0005-0000-0000-000008170000}"/>
    <cellStyle name="Normal 41 2 3 3 2 3 2" xfId="15931" xr:uid="{00000000-0005-0000-0000-00004C3E0000}"/>
    <cellStyle name="Normal 41 2 3 3 2 3 2 3" xfId="31025" xr:uid="{00000000-0005-0000-0000-000046790000}"/>
    <cellStyle name="Normal 41 2 3 3 2 3 3" xfId="10911" xr:uid="{00000000-0005-0000-0000-0000B02A0000}"/>
    <cellStyle name="Normal 41 2 3 3 2 3 3 3" xfId="26008" xr:uid="{00000000-0005-0000-0000-0000AD650000}"/>
    <cellStyle name="Normal 41 2 3 3 2 3 5" xfId="20995" xr:uid="{00000000-0005-0000-0000-000018520000}"/>
    <cellStyle name="Normal 41 2 3 3 2 4" xfId="12589" xr:uid="{00000000-0005-0000-0000-00003E310000}"/>
    <cellStyle name="Normal 41 2 3 3 2 4 3" xfId="27683" xr:uid="{00000000-0005-0000-0000-0000386C0000}"/>
    <cellStyle name="Normal 41 2 3 3 2 5" xfId="7568" xr:uid="{00000000-0005-0000-0000-0000A11D0000}"/>
    <cellStyle name="Normal 41 2 3 3 2 5 3" xfId="22666" xr:uid="{00000000-0005-0000-0000-00009F580000}"/>
    <cellStyle name="Normal 41 2 3 3 2 7" xfId="17653" xr:uid="{00000000-0005-0000-0000-00000A450000}"/>
    <cellStyle name="Normal 41 2 3 3 3" xfId="3350" xr:uid="{00000000-0005-0000-0000-0000270D0000}"/>
    <cellStyle name="Normal 41 2 3 3 3 2" xfId="13424" xr:uid="{00000000-0005-0000-0000-000081340000}"/>
    <cellStyle name="Normal 41 2 3 3 3 2 3" xfId="28518" xr:uid="{00000000-0005-0000-0000-00007B6F0000}"/>
    <cellStyle name="Normal 41 2 3 3 3 3" xfId="8404" xr:uid="{00000000-0005-0000-0000-0000E5200000}"/>
    <cellStyle name="Normal 41 2 3 3 3 3 3" xfId="23501" xr:uid="{00000000-0005-0000-0000-0000E25B0000}"/>
    <cellStyle name="Normal 41 2 3 3 3 5" xfId="18488" xr:uid="{00000000-0005-0000-0000-00004D480000}"/>
    <cellStyle name="Normal 41 2 3 3 4" xfId="5043" xr:uid="{00000000-0005-0000-0000-0000C4130000}"/>
    <cellStyle name="Normal 41 2 3 3 4 2" xfId="15095" xr:uid="{00000000-0005-0000-0000-0000083B0000}"/>
    <cellStyle name="Normal 41 2 3 3 4 2 3" xfId="30189" xr:uid="{00000000-0005-0000-0000-000002760000}"/>
    <cellStyle name="Normal 41 2 3 3 4 3" xfId="10075" xr:uid="{00000000-0005-0000-0000-00006C270000}"/>
    <cellStyle name="Normal 41 2 3 3 4 3 3" xfId="25172" xr:uid="{00000000-0005-0000-0000-000069620000}"/>
    <cellStyle name="Normal 41 2 3 3 4 5" xfId="20159" xr:uid="{00000000-0005-0000-0000-0000D44E0000}"/>
    <cellStyle name="Normal 41 2 3 3 5" xfId="11753" xr:uid="{00000000-0005-0000-0000-0000FA2D0000}"/>
    <cellStyle name="Normal 41 2 3 3 5 3" xfId="26847" xr:uid="{00000000-0005-0000-0000-0000F4680000}"/>
    <cellStyle name="Normal 41 2 3 3 6" xfId="6732" xr:uid="{00000000-0005-0000-0000-00005D1A0000}"/>
    <cellStyle name="Normal 41 2 3 3 6 3" xfId="21830" xr:uid="{00000000-0005-0000-0000-00005B550000}"/>
    <cellStyle name="Normal 41 2 3 3 8" xfId="16817" xr:uid="{00000000-0005-0000-0000-0000C6410000}"/>
    <cellStyle name="Normal 41 2 3 4" xfId="2080" xr:uid="{00000000-0005-0000-0000-000030080000}"/>
    <cellStyle name="Normal 41 2 3 4 2" xfId="3769" xr:uid="{00000000-0005-0000-0000-0000CA0E0000}"/>
    <cellStyle name="Normal 41 2 3 4 2 2" xfId="13842" xr:uid="{00000000-0005-0000-0000-000023360000}"/>
    <cellStyle name="Normal 41 2 3 4 2 2 3" xfId="28936" xr:uid="{00000000-0005-0000-0000-00001D710000}"/>
    <cellStyle name="Normal 41 2 3 4 2 3" xfId="8822" xr:uid="{00000000-0005-0000-0000-000087220000}"/>
    <cellStyle name="Normal 41 2 3 4 2 3 3" xfId="23919" xr:uid="{00000000-0005-0000-0000-0000845D0000}"/>
    <cellStyle name="Normal 41 2 3 4 2 5" xfId="18906" xr:uid="{00000000-0005-0000-0000-0000EF490000}"/>
    <cellStyle name="Normal 41 2 3 4 3" xfId="5461" xr:uid="{00000000-0005-0000-0000-000066150000}"/>
    <cellStyle name="Normal 41 2 3 4 3 2" xfId="15513" xr:uid="{00000000-0005-0000-0000-0000AA3C0000}"/>
    <cellStyle name="Normal 41 2 3 4 3 2 3" xfId="30607" xr:uid="{00000000-0005-0000-0000-0000A4770000}"/>
    <cellStyle name="Normal 41 2 3 4 3 3" xfId="10493" xr:uid="{00000000-0005-0000-0000-00000E290000}"/>
    <cellStyle name="Normal 41 2 3 4 3 3 3" xfId="25590" xr:uid="{00000000-0005-0000-0000-00000B640000}"/>
    <cellStyle name="Normal 41 2 3 4 3 5" xfId="20577" xr:uid="{00000000-0005-0000-0000-000076500000}"/>
    <cellStyle name="Normal 41 2 3 4 4" xfId="12171" xr:uid="{00000000-0005-0000-0000-00009C2F0000}"/>
    <cellStyle name="Normal 41 2 3 4 4 3" xfId="27265" xr:uid="{00000000-0005-0000-0000-0000966A0000}"/>
    <cellStyle name="Normal 41 2 3 4 5" xfId="7150" xr:uid="{00000000-0005-0000-0000-0000FF1B0000}"/>
    <cellStyle name="Normal 41 2 3 4 5 3" xfId="22248" xr:uid="{00000000-0005-0000-0000-0000FD560000}"/>
    <cellStyle name="Normal 41 2 3 4 7" xfId="17235" xr:uid="{00000000-0005-0000-0000-000068430000}"/>
    <cellStyle name="Normal 41 2 3 5" xfId="2932" xr:uid="{00000000-0005-0000-0000-0000850B0000}"/>
    <cellStyle name="Normal 41 2 3 5 2" xfId="13006" xr:uid="{00000000-0005-0000-0000-0000DF320000}"/>
    <cellStyle name="Normal 41 2 3 5 2 3" xfId="28100" xr:uid="{00000000-0005-0000-0000-0000D96D0000}"/>
    <cellStyle name="Normal 41 2 3 5 3" xfId="7986" xr:uid="{00000000-0005-0000-0000-0000431F0000}"/>
    <cellStyle name="Normal 41 2 3 5 3 3" xfId="23083" xr:uid="{00000000-0005-0000-0000-0000405A0000}"/>
    <cellStyle name="Normal 41 2 3 5 5" xfId="18070" xr:uid="{00000000-0005-0000-0000-0000AB460000}"/>
    <cellStyle name="Normal 41 2 3 6" xfId="4625" xr:uid="{00000000-0005-0000-0000-000022120000}"/>
    <cellStyle name="Normal 41 2 3 6 2" xfId="14677" xr:uid="{00000000-0005-0000-0000-000066390000}"/>
    <cellStyle name="Normal 41 2 3 6 2 3" xfId="29771" xr:uid="{00000000-0005-0000-0000-000060740000}"/>
    <cellStyle name="Normal 41 2 3 6 3" xfId="9657" xr:uid="{00000000-0005-0000-0000-0000CA250000}"/>
    <cellStyle name="Normal 41 2 3 6 3 3" xfId="24754" xr:uid="{00000000-0005-0000-0000-0000C7600000}"/>
    <cellStyle name="Normal 41 2 3 6 5" xfId="19741" xr:uid="{00000000-0005-0000-0000-0000324D0000}"/>
    <cellStyle name="Normal 41 2 3 7" xfId="11335" xr:uid="{00000000-0005-0000-0000-0000582C0000}"/>
    <cellStyle name="Normal 41 2 3 7 3" xfId="26429" xr:uid="{00000000-0005-0000-0000-000052670000}"/>
    <cellStyle name="Normal 41 2 3 8" xfId="6314" xr:uid="{00000000-0005-0000-0000-0000BB180000}"/>
    <cellStyle name="Normal 41 2 3 8 3" xfId="21412" xr:uid="{00000000-0005-0000-0000-0000B9530000}"/>
    <cellStyle name="Normal 41 2 4" xfId="1340" xr:uid="{00000000-0005-0000-0000-00004C050000}"/>
    <cellStyle name="Normal 41 2 4 2" xfId="1763" xr:uid="{00000000-0005-0000-0000-0000F3060000}"/>
    <cellStyle name="Normal 41 2 4 2 2" xfId="2602" xr:uid="{00000000-0005-0000-0000-00003A0A0000}"/>
    <cellStyle name="Normal 41 2 4 2 2 2" xfId="4291" xr:uid="{00000000-0005-0000-0000-0000D4100000}"/>
    <cellStyle name="Normal 41 2 4 2 2 2 2" xfId="14364" xr:uid="{00000000-0005-0000-0000-00002D380000}"/>
    <cellStyle name="Normal 41 2 4 2 2 2 2 3" xfId="29458" xr:uid="{00000000-0005-0000-0000-000027730000}"/>
    <cellStyle name="Normal 41 2 4 2 2 2 3" xfId="9344" xr:uid="{00000000-0005-0000-0000-000091240000}"/>
    <cellStyle name="Normal 41 2 4 2 2 2 3 3" xfId="24441" xr:uid="{00000000-0005-0000-0000-00008E5F0000}"/>
    <cellStyle name="Normal 41 2 4 2 2 2 5" xfId="19428" xr:uid="{00000000-0005-0000-0000-0000F94B0000}"/>
    <cellStyle name="Normal 41 2 4 2 2 3" xfId="5983" xr:uid="{00000000-0005-0000-0000-000070170000}"/>
    <cellStyle name="Normal 41 2 4 2 2 3 2" xfId="16035" xr:uid="{00000000-0005-0000-0000-0000B43E0000}"/>
    <cellStyle name="Normal 41 2 4 2 2 3 2 3" xfId="31129" xr:uid="{00000000-0005-0000-0000-0000AE790000}"/>
    <cellStyle name="Normal 41 2 4 2 2 3 3" xfId="11015" xr:uid="{00000000-0005-0000-0000-0000182B0000}"/>
    <cellStyle name="Normal 41 2 4 2 2 3 3 3" xfId="26112" xr:uid="{00000000-0005-0000-0000-000015660000}"/>
    <cellStyle name="Normal 41 2 4 2 2 3 5" xfId="21099" xr:uid="{00000000-0005-0000-0000-000080520000}"/>
    <cellStyle name="Normal 41 2 4 2 2 4" xfId="12693" xr:uid="{00000000-0005-0000-0000-0000A6310000}"/>
    <cellStyle name="Normal 41 2 4 2 2 4 3" xfId="27787" xr:uid="{00000000-0005-0000-0000-0000A06C0000}"/>
    <cellStyle name="Normal 41 2 4 2 2 5" xfId="7672" xr:uid="{00000000-0005-0000-0000-0000091E0000}"/>
    <cellStyle name="Normal 41 2 4 2 2 5 3" xfId="22770" xr:uid="{00000000-0005-0000-0000-000007590000}"/>
    <cellStyle name="Normal 41 2 4 2 2 7" xfId="17757" xr:uid="{00000000-0005-0000-0000-000072450000}"/>
    <cellStyle name="Normal 41 2 4 2 3" xfId="3454" xr:uid="{00000000-0005-0000-0000-00008F0D0000}"/>
    <cellStyle name="Normal 41 2 4 2 3 2" xfId="13528" xr:uid="{00000000-0005-0000-0000-0000E9340000}"/>
    <cellStyle name="Normal 41 2 4 2 3 2 3" xfId="28622" xr:uid="{00000000-0005-0000-0000-0000E36F0000}"/>
    <cellStyle name="Normal 41 2 4 2 3 3" xfId="8508" xr:uid="{00000000-0005-0000-0000-00004D210000}"/>
    <cellStyle name="Normal 41 2 4 2 3 3 3" xfId="23605" xr:uid="{00000000-0005-0000-0000-00004A5C0000}"/>
    <cellStyle name="Normal 41 2 4 2 3 5" xfId="18592" xr:uid="{00000000-0005-0000-0000-0000B5480000}"/>
    <cellStyle name="Normal 41 2 4 2 4" xfId="5147" xr:uid="{00000000-0005-0000-0000-00002C140000}"/>
    <cellStyle name="Normal 41 2 4 2 4 2" xfId="15199" xr:uid="{00000000-0005-0000-0000-0000703B0000}"/>
    <cellStyle name="Normal 41 2 4 2 4 2 3" xfId="30293" xr:uid="{00000000-0005-0000-0000-00006A760000}"/>
    <cellStyle name="Normal 41 2 4 2 4 3" xfId="10179" xr:uid="{00000000-0005-0000-0000-0000D4270000}"/>
    <cellStyle name="Normal 41 2 4 2 4 3 3" xfId="25276" xr:uid="{00000000-0005-0000-0000-0000D1620000}"/>
    <cellStyle name="Normal 41 2 4 2 4 5" xfId="20263" xr:uid="{00000000-0005-0000-0000-00003C4F0000}"/>
    <cellStyle name="Normal 41 2 4 2 5" xfId="11857" xr:uid="{00000000-0005-0000-0000-0000622E0000}"/>
    <cellStyle name="Normal 41 2 4 2 5 3" xfId="26951" xr:uid="{00000000-0005-0000-0000-00005C690000}"/>
    <cellStyle name="Normal 41 2 4 2 6" xfId="6836" xr:uid="{00000000-0005-0000-0000-0000C51A0000}"/>
    <cellStyle name="Normal 41 2 4 2 6 3" xfId="21934" xr:uid="{00000000-0005-0000-0000-0000C3550000}"/>
    <cellStyle name="Normal 41 2 4 2 8" xfId="16921" xr:uid="{00000000-0005-0000-0000-00002E420000}"/>
    <cellStyle name="Normal 41 2 4 3" xfId="2184" xr:uid="{00000000-0005-0000-0000-000098080000}"/>
    <cellStyle name="Normal 41 2 4 3 2" xfId="3873" xr:uid="{00000000-0005-0000-0000-0000320F0000}"/>
    <cellStyle name="Normal 41 2 4 3 2 2" xfId="13946" xr:uid="{00000000-0005-0000-0000-00008B360000}"/>
    <cellStyle name="Normal 41 2 4 3 2 2 3" xfId="29040" xr:uid="{00000000-0005-0000-0000-000085710000}"/>
    <cellStyle name="Normal 41 2 4 3 2 3" xfId="8926" xr:uid="{00000000-0005-0000-0000-0000EF220000}"/>
    <cellStyle name="Normal 41 2 4 3 2 3 3" xfId="24023" xr:uid="{00000000-0005-0000-0000-0000EC5D0000}"/>
    <cellStyle name="Normal 41 2 4 3 2 5" xfId="19010" xr:uid="{00000000-0005-0000-0000-0000574A0000}"/>
    <cellStyle name="Normal 41 2 4 3 3" xfId="5565" xr:uid="{00000000-0005-0000-0000-0000CE150000}"/>
    <cellStyle name="Normal 41 2 4 3 3 2" xfId="15617" xr:uid="{00000000-0005-0000-0000-0000123D0000}"/>
    <cellStyle name="Normal 41 2 4 3 3 2 3" xfId="30711" xr:uid="{00000000-0005-0000-0000-00000C780000}"/>
    <cellStyle name="Normal 41 2 4 3 3 3" xfId="10597" xr:uid="{00000000-0005-0000-0000-000076290000}"/>
    <cellStyle name="Normal 41 2 4 3 3 3 3" xfId="25694" xr:uid="{00000000-0005-0000-0000-000073640000}"/>
    <cellStyle name="Normal 41 2 4 3 3 5" xfId="20681" xr:uid="{00000000-0005-0000-0000-0000DE500000}"/>
    <cellStyle name="Normal 41 2 4 3 4" xfId="12275" xr:uid="{00000000-0005-0000-0000-000004300000}"/>
    <cellStyle name="Normal 41 2 4 3 4 3" xfId="27369" xr:uid="{00000000-0005-0000-0000-0000FE6A0000}"/>
    <cellStyle name="Normal 41 2 4 3 5" xfId="7254" xr:uid="{00000000-0005-0000-0000-0000671C0000}"/>
    <cellStyle name="Normal 41 2 4 3 5 3" xfId="22352" xr:uid="{00000000-0005-0000-0000-000065570000}"/>
    <cellStyle name="Normal 41 2 4 3 7" xfId="17339" xr:uid="{00000000-0005-0000-0000-0000D0430000}"/>
    <cellStyle name="Normal 41 2 4 4" xfId="3036" xr:uid="{00000000-0005-0000-0000-0000ED0B0000}"/>
    <cellStyle name="Normal 41 2 4 4 2" xfId="13110" xr:uid="{00000000-0005-0000-0000-000047330000}"/>
    <cellStyle name="Normal 41 2 4 4 2 3" xfId="28204" xr:uid="{00000000-0005-0000-0000-0000416E0000}"/>
    <cellStyle name="Normal 41 2 4 4 3" xfId="8090" xr:uid="{00000000-0005-0000-0000-0000AB1F0000}"/>
    <cellStyle name="Normal 41 2 4 4 3 3" xfId="23187" xr:uid="{00000000-0005-0000-0000-0000A85A0000}"/>
    <cellStyle name="Normal 41 2 4 4 5" xfId="18174" xr:uid="{00000000-0005-0000-0000-000013470000}"/>
    <cellStyle name="Normal 41 2 4 5" xfId="4729" xr:uid="{00000000-0005-0000-0000-00008A120000}"/>
    <cellStyle name="Normal 41 2 4 5 2" xfId="14781" xr:uid="{00000000-0005-0000-0000-0000CE390000}"/>
    <cellStyle name="Normal 41 2 4 5 2 3" xfId="29875" xr:uid="{00000000-0005-0000-0000-0000C8740000}"/>
    <cellStyle name="Normal 41 2 4 5 3" xfId="9761" xr:uid="{00000000-0005-0000-0000-000032260000}"/>
    <cellStyle name="Normal 41 2 4 5 3 3" xfId="24858" xr:uid="{00000000-0005-0000-0000-00002F610000}"/>
    <cellStyle name="Normal 41 2 4 5 5" xfId="19845" xr:uid="{00000000-0005-0000-0000-00009A4D0000}"/>
    <cellStyle name="Normal 41 2 4 6" xfId="11439" xr:uid="{00000000-0005-0000-0000-0000C02C0000}"/>
    <cellStyle name="Normal 41 2 4 6 3" xfId="26533" xr:uid="{00000000-0005-0000-0000-0000BA670000}"/>
    <cellStyle name="Normal 41 2 4 7" xfId="6418" xr:uid="{00000000-0005-0000-0000-000023190000}"/>
    <cellStyle name="Normal 41 2 4 7 3" xfId="21516" xr:uid="{00000000-0005-0000-0000-000021540000}"/>
    <cellStyle name="Normal 41 2 4 9" xfId="16503" xr:uid="{00000000-0005-0000-0000-00008C400000}"/>
    <cellStyle name="Normal 41 2 5" xfId="1553" xr:uid="{00000000-0005-0000-0000-000021060000}"/>
    <cellStyle name="Normal 41 2 5 2" xfId="2394" xr:uid="{00000000-0005-0000-0000-00006A090000}"/>
    <cellStyle name="Normal 41 2 5 2 2" xfId="4083" xr:uid="{00000000-0005-0000-0000-000004100000}"/>
    <cellStyle name="Normal 41 2 5 2 2 2" xfId="14156" xr:uid="{00000000-0005-0000-0000-00005D370000}"/>
    <cellStyle name="Normal 41 2 5 2 2 2 3" xfId="29250" xr:uid="{00000000-0005-0000-0000-000057720000}"/>
    <cellStyle name="Normal 41 2 5 2 2 3" xfId="9136" xr:uid="{00000000-0005-0000-0000-0000C1230000}"/>
    <cellStyle name="Normal 41 2 5 2 2 3 3" xfId="24233" xr:uid="{00000000-0005-0000-0000-0000BE5E0000}"/>
    <cellStyle name="Normal 41 2 5 2 2 5" xfId="19220" xr:uid="{00000000-0005-0000-0000-0000294B0000}"/>
    <cellStyle name="Normal 41 2 5 2 3" xfId="5775" xr:uid="{00000000-0005-0000-0000-0000A0160000}"/>
    <cellStyle name="Normal 41 2 5 2 3 2" xfId="15827" xr:uid="{00000000-0005-0000-0000-0000E43D0000}"/>
    <cellStyle name="Normal 41 2 5 2 3 2 3" xfId="30921" xr:uid="{00000000-0005-0000-0000-0000DE780000}"/>
    <cellStyle name="Normal 41 2 5 2 3 3" xfId="10807" xr:uid="{00000000-0005-0000-0000-0000482A0000}"/>
    <cellStyle name="Normal 41 2 5 2 3 3 3" xfId="25904" xr:uid="{00000000-0005-0000-0000-000045650000}"/>
    <cellStyle name="Normal 41 2 5 2 3 5" xfId="20891" xr:uid="{00000000-0005-0000-0000-0000B0510000}"/>
    <cellStyle name="Normal 41 2 5 2 4" xfId="12485" xr:uid="{00000000-0005-0000-0000-0000D6300000}"/>
    <cellStyle name="Normal 41 2 5 2 4 3" xfId="27579" xr:uid="{00000000-0005-0000-0000-0000D06B0000}"/>
    <cellStyle name="Normal 41 2 5 2 5" xfId="7464" xr:uid="{00000000-0005-0000-0000-0000391D0000}"/>
    <cellStyle name="Normal 41 2 5 2 5 3" xfId="22562" xr:uid="{00000000-0005-0000-0000-000037580000}"/>
    <cellStyle name="Normal 41 2 5 2 7" xfId="17549" xr:uid="{00000000-0005-0000-0000-0000A2440000}"/>
    <cellStyle name="Normal 41 2 5 3" xfId="3246" xr:uid="{00000000-0005-0000-0000-0000BF0C0000}"/>
    <cellStyle name="Normal 41 2 5 3 2" xfId="13320" xr:uid="{00000000-0005-0000-0000-000019340000}"/>
    <cellStyle name="Normal 41 2 5 3 2 3" xfId="28414" xr:uid="{00000000-0005-0000-0000-0000136F0000}"/>
    <cellStyle name="Normal 41 2 5 3 3" xfId="8300" xr:uid="{00000000-0005-0000-0000-00007D200000}"/>
    <cellStyle name="Normal 41 2 5 3 3 3" xfId="23397" xr:uid="{00000000-0005-0000-0000-00007A5B0000}"/>
    <cellStyle name="Normal 41 2 5 3 5" xfId="18384" xr:uid="{00000000-0005-0000-0000-0000E5470000}"/>
    <cellStyle name="Normal 41 2 5 4" xfId="4939" xr:uid="{00000000-0005-0000-0000-00005C130000}"/>
    <cellStyle name="Normal 41 2 5 4 2" xfId="14991" xr:uid="{00000000-0005-0000-0000-0000A03A0000}"/>
    <cellStyle name="Normal 41 2 5 4 2 3" xfId="30085" xr:uid="{00000000-0005-0000-0000-00009A750000}"/>
    <cellStyle name="Normal 41 2 5 4 3" xfId="9971" xr:uid="{00000000-0005-0000-0000-000004270000}"/>
    <cellStyle name="Normal 41 2 5 4 3 3" xfId="25068" xr:uid="{00000000-0005-0000-0000-000001620000}"/>
    <cellStyle name="Normal 41 2 5 4 5" xfId="20055" xr:uid="{00000000-0005-0000-0000-00006C4E0000}"/>
    <cellStyle name="Normal 41 2 5 5" xfId="11649" xr:uid="{00000000-0005-0000-0000-0000922D0000}"/>
    <cellStyle name="Normal 41 2 5 5 3" xfId="26743" xr:uid="{00000000-0005-0000-0000-00008C680000}"/>
    <cellStyle name="Normal 41 2 5 6" xfId="6628" xr:uid="{00000000-0005-0000-0000-0000F5190000}"/>
    <cellStyle name="Normal 41 2 5 6 3" xfId="21726" xr:uid="{00000000-0005-0000-0000-0000F3540000}"/>
    <cellStyle name="Normal 41 2 5 8" xfId="16713" xr:uid="{00000000-0005-0000-0000-00005E410000}"/>
    <cellStyle name="Normal 41 2 6" xfId="1974" xr:uid="{00000000-0005-0000-0000-0000C6070000}"/>
    <cellStyle name="Normal 41 2 6 2" xfId="3665" xr:uid="{00000000-0005-0000-0000-0000620E0000}"/>
    <cellStyle name="Normal 41 2 6 2 2" xfId="13738" xr:uid="{00000000-0005-0000-0000-0000BB350000}"/>
    <cellStyle name="Normal 41 2 6 2 2 3" xfId="28832" xr:uid="{00000000-0005-0000-0000-0000B5700000}"/>
    <cellStyle name="Normal 41 2 6 2 3" xfId="8718" xr:uid="{00000000-0005-0000-0000-00001F220000}"/>
    <cellStyle name="Normal 41 2 6 2 3 3" xfId="23815" xr:uid="{00000000-0005-0000-0000-00001C5D0000}"/>
    <cellStyle name="Normal 41 2 6 2 5" xfId="18802" xr:uid="{00000000-0005-0000-0000-000087490000}"/>
    <cellStyle name="Normal 41 2 6 3" xfId="5357" xr:uid="{00000000-0005-0000-0000-0000FE140000}"/>
    <cellStyle name="Normal 41 2 6 3 2" xfId="15409" xr:uid="{00000000-0005-0000-0000-0000423C0000}"/>
    <cellStyle name="Normal 41 2 6 3 2 3" xfId="30503" xr:uid="{00000000-0005-0000-0000-00003C770000}"/>
    <cellStyle name="Normal 41 2 6 3 3" xfId="10389" xr:uid="{00000000-0005-0000-0000-0000A6280000}"/>
    <cellStyle name="Normal 41 2 6 3 3 3" xfId="25486" xr:uid="{00000000-0005-0000-0000-0000A3630000}"/>
    <cellStyle name="Normal 41 2 6 3 5" xfId="20473" xr:uid="{00000000-0005-0000-0000-00000E500000}"/>
    <cellStyle name="Normal 41 2 6 4" xfId="12067" xr:uid="{00000000-0005-0000-0000-0000342F0000}"/>
    <cellStyle name="Normal 41 2 6 4 3" xfId="27161" xr:uid="{00000000-0005-0000-0000-00002E6A0000}"/>
    <cellStyle name="Normal 41 2 6 5" xfId="7046" xr:uid="{00000000-0005-0000-0000-0000971B0000}"/>
    <cellStyle name="Normal 41 2 6 5 3" xfId="22144" xr:uid="{00000000-0005-0000-0000-000095560000}"/>
    <cellStyle name="Normal 41 2 6 7" xfId="17131" xr:uid="{00000000-0005-0000-0000-000000430000}"/>
    <cellStyle name="Normal 41 2 7" xfId="2824" xr:uid="{00000000-0005-0000-0000-0000190B0000}"/>
    <cellStyle name="Normal 41 2 7 2" xfId="12902" xr:uid="{00000000-0005-0000-0000-000077320000}"/>
    <cellStyle name="Normal 41 2 7 2 3" xfId="27996" xr:uid="{00000000-0005-0000-0000-0000716D0000}"/>
    <cellStyle name="Normal 41 2 7 3" xfId="7882" xr:uid="{00000000-0005-0000-0000-0000DB1E0000}"/>
    <cellStyle name="Normal 41 2 7 3 3" xfId="22979" xr:uid="{00000000-0005-0000-0000-0000D8590000}"/>
    <cellStyle name="Normal 41 2 7 5" xfId="17966" xr:uid="{00000000-0005-0000-0000-000043460000}"/>
    <cellStyle name="Normal 41 2 8" xfId="4518" xr:uid="{00000000-0005-0000-0000-0000B7110000}"/>
    <cellStyle name="Normal 41 2 8 2" xfId="14573" xr:uid="{00000000-0005-0000-0000-0000FE380000}"/>
    <cellStyle name="Normal 41 2 8 2 3" xfId="29667" xr:uid="{00000000-0005-0000-0000-0000F8730000}"/>
    <cellStyle name="Normal 41 2 8 3" xfId="9553" xr:uid="{00000000-0005-0000-0000-000062250000}"/>
    <cellStyle name="Normal 41 2 8 3 3" xfId="24650" xr:uid="{00000000-0005-0000-0000-00005F600000}"/>
    <cellStyle name="Normal 41 2 8 5" xfId="19637" xr:uid="{00000000-0005-0000-0000-0000CA4C0000}"/>
    <cellStyle name="Normal 41 2 9" xfId="11229" xr:uid="{00000000-0005-0000-0000-0000EE2B0000}"/>
    <cellStyle name="Normal 41 2 9 3" xfId="26325" xr:uid="{00000000-0005-0000-0000-0000EA660000}"/>
    <cellStyle name="Normal 42" xfId="165" xr:uid="{00000000-0005-0000-0000-0000AC000000}"/>
    <cellStyle name="Normal 42 2" xfId="848" xr:uid="{00000000-0005-0000-0000-00005F030000}"/>
    <cellStyle name="Normal 42 2 10" xfId="6209" xr:uid="{00000000-0005-0000-0000-000052180000}"/>
    <cellStyle name="Normal 42 2 10 3" xfId="21309" xr:uid="{00000000-0005-0000-0000-000052530000}"/>
    <cellStyle name="Normal 42 2 12" xfId="16294" xr:uid="{00000000-0005-0000-0000-0000BB3F0000}"/>
    <cellStyle name="Normal 42 2 2" xfId="1174" xr:uid="{00000000-0005-0000-0000-0000A6040000}"/>
    <cellStyle name="Normal 42 2 2 11" xfId="16348" xr:uid="{00000000-0005-0000-0000-0000F13F0000}"/>
    <cellStyle name="Normal 42 2 2 2" xfId="1282" xr:uid="{00000000-0005-0000-0000-000012050000}"/>
    <cellStyle name="Normal 42 2 2 2 10" xfId="16452" xr:uid="{00000000-0005-0000-0000-000059400000}"/>
    <cellStyle name="Normal 42 2 2 2 2" xfId="1499" xr:uid="{00000000-0005-0000-0000-0000EB050000}"/>
    <cellStyle name="Normal 42 2 2 2 2 2" xfId="1920" xr:uid="{00000000-0005-0000-0000-000090070000}"/>
    <cellStyle name="Normal 42 2 2 2 2 2 2" xfId="2759" xr:uid="{00000000-0005-0000-0000-0000D70A0000}"/>
    <cellStyle name="Normal 42 2 2 2 2 2 2 2" xfId="4448" xr:uid="{00000000-0005-0000-0000-000071110000}"/>
    <cellStyle name="Normal 42 2 2 2 2 2 2 2 2" xfId="14521" xr:uid="{00000000-0005-0000-0000-0000CA380000}"/>
    <cellStyle name="Normal 42 2 2 2 2 2 2 2 2 3" xfId="29615" xr:uid="{00000000-0005-0000-0000-0000C4730000}"/>
    <cellStyle name="Normal 42 2 2 2 2 2 2 2 3" xfId="9501" xr:uid="{00000000-0005-0000-0000-00002E250000}"/>
    <cellStyle name="Normal 42 2 2 2 2 2 2 2 3 3" xfId="24598" xr:uid="{00000000-0005-0000-0000-00002B600000}"/>
    <cellStyle name="Normal 42 2 2 2 2 2 2 2 5" xfId="19585" xr:uid="{00000000-0005-0000-0000-0000964C0000}"/>
    <cellStyle name="Normal 42 2 2 2 2 2 2 3" xfId="6140" xr:uid="{00000000-0005-0000-0000-00000D180000}"/>
    <cellStyle name="Normal 42 2 2 2 2 2 2 3 2" xfId="16192" xr:uid="{00000000-0005-0000-0000-0000513F0000}"/>
    <cellStyle name="Normal 42 2 2 2 2 2 2 3 3" xfId="11172" xr:uid="{00000000-0005-0000-0000-0000B52B0000}"/>
    <cellStyle name="Normal 42 2 2 2 2 2 2 3 3 3" xfId="26269" xr:uid="{00000000-0005-0000-0000-0000B2660000}"/>
    <cellStyle name="Normal 42 2 2 2 2 2 2 3 5" xfId="21256" xr:uid="{00000000-0005-0000-0000-00001D530000}"/>
    <cellStyle name="Normal 42 2 2 2 2 2 2 4" xfId="12850" xr:uid="{00000000-0005-0000-0000-000043320000}"/>
    <cellStyle name="Normal 42 2 2 2 2 2 2 4 3" xfId="27944" xr:uid="{00000000-0005-0000-0000-00003D6D0000}"/>
    <cellStyle name="Normal 42 2 2 2 2 2 2 5" xfId="7829" xr:uid="{00000000-0005-0000-0000-0000A61E0000}"/>
    <cellStyle name="Normal 42 2 2 2 2 2 2 5 3" xfId="22927" xr:uid="{00000000-0005-0000-0000-0000A4590000}"/>
    <cellStyle name="Normal 42 2 2 2 2 2 2 7" xfId="17914" xr:uid="{00000000-0005-0000-0000-00000F460000}"/>
    <cellStyle name="Normal 42 2 2 2 2 2 3" xfId="3611" xr:uid="{00000000-0005-0000-0000-00002C0E0000}"/>
    <cellStyle name="Normal 42 2 2 2 2 2 3 2" xfId="13685" xr:uid="{00000000-0005-0000-0000-000086350000}"/>
    <cellStyle name="Normal 42 2 2 2 2 2 3 2 3" xfId="28779" xr:uid="{00000000-0005-0000-0000-000080700000}"/>
    <cellStyle name="Normal 42 2 2 2 2 2 3 3" xfId="8665" xr:uid="{00000000-0005-0000-0000-0000EA210000}"/>
    <cellStyle name="Normal 42 2 2 2 2 2 3 3 3" xfId="23762" xr:uid="{00000000-0005-0000-0000-0000E75C0000}"/>
    <cellStyle name="Normal 42 2 2 2 2 2 3 5" xfId="18749" xr:uid="{00000000-0005-0000-0000-000052490000}"/>
    <cellStyle name="Normal 42 2 2 2 2 2 4" xfId="5304" xr:uid="{00000000-0005-0000-0000-0000C9140000}"/>
    <cellStyle name="Normal 42 2 2 2 2 2 4 2" xfId="15356" xr:uid="{00000000-0005-0000-0000-00000D3C0000}"/>
    <cellStyle name="Normal 42 2 2 2 2 2 4 2 3" xfId="30450" xr:uid="{00000000-0005-0000-0000-000007770000}"/>
    <cellStyle name="Normal 42 2 2 2 2 2 4 3" xfId="10336" xr:uid="{00000000-0005-0000-0000-000071280000}"/>
    <cellStyle name="Normal 42 2 2 2 2 2 4 3 3" xfId="25433" xr:uid="{00000000-0005-0000-0000-00006E630000}"/>
    <cellStyle name="Normal 42 2 2 2 2 2 4 5" xfId="20420" xr:uid="{00000000-0005-0000-0000-0000D94F0000}"/>
    <cellStyle name="Normal 42 2 2 2 2 2 5" xfId="12014" xr:uid="{00000000-0005-0000-0000-0000FF2E0000}"/>
    <cellStyle name="Normal 42 2 2 2 2 2 5 3" xfId="27108" xr:uid="{00000000-0005-0000-0000-0000F9690000}"/>
    <cellStyle name="Normal 42 2 2 2 2 2 6" xfId="6993" xr:uid="{00000000-0005-0000-0000-0000621B0000}"/>
    <cellStyle name="Normal 42 2 2 2 2 2 6 3" xfId="22091" xr:uid="{00000000-0005-0000-0000-000060560000}"/>
    <cellStyle name="Normal 42 2 2 2 2 2 8" xfId="17078" xr:uid="{00000000-0005-0000-0000-0000CB420000}"/>
    <cellStyle name="Normal 42 2 2 2 2 3" xfId="2341" xr:uid="{00000000-0005-0000-0000-000035090000}"/>
    <cellStyle name="Normal 42 2 2 2 2 3 2" xfId="4030" xr:uid="{00000000-0005-0000-0000-0000CF0F0000}"/>
    <cellStyle name="Normal 42 2 2 2 2 3 2 2" xfId="14103" xr:uid="{00000000-0005-0000-0000-000028370000}"/>
    <cellStyle name="Normal 42 2 2 2 2 3 2 2 3" xfId="29197" xr:uid="{00000000-0005-0000-0000-000022720000}"/>
    <cellStyle name="Normal 42 2 2 2 2 3 2 3" xfId="9083" xr:uid="{00000000-0005-0000-0000-00008C230000}"/>
    <cellStyle name="Normal 42 2 2 2 2 3 2 3 3" xfId="24180" xr:uid="{00000000-0005-0000-0000-0000895E0000}"/>
    <cellStyle name="Normal 42 2 2 2 2 3 2 5" xfId="19167" xr:uid="{00000000-0005-0000-0000-0000F44A0000}"/>
    <cellStyle name="Normal 42 2 2 2 2 3 3" xfId="5722" xr:uid="{00000000-0005-0000-0000-00006B160000}"/>
    <cellStyle name="Normal 42 2 2 2 2 3 3 2" xfId="15774" xr:uid="{00000000-0005-0000-0000-0000AF3D0000}"/>
    <cellStyle name="Normal 42 2 2 2 2 3 3 2 3" xfId="30868" xr:uid="{00000000-0005-0000-0000-0000A9780000}"/>
    <cellStyle name="Normal 42 2 2 2 2 3 3 3" xfId="10754" xr:uid="{00000000-0005-0000-0000-0000132A0000}"/>
    <cellStyle name="Normal 42 2 2 2 2 3 3 3 3" xfId="25851" xr:uid="{00000000-0005-0000-0000-000010650000}"/>
    <cellStyle name="Normal 42 2 2 2 2 3 3 5" xfId="20838" xr:uid="{00000000-0005-0000-0000-00007B510000}"/>
    <cellStyle name="Normal 42 2 2 2 2 3 4" xfId="12432" xr:uid="{00000000-0005-0000-0000-0000A1300000}"/>
    <cellStyle name="Normal 42 2 2 2 2 3 4 3" xfId="27526" xr:uid="{00000000-0005-0000-0000-00009B6B0000}"/>
    <cellStyle name="Normal 42 2 2 2 2 3 5" xfId="7411" xr:uid="{00000000-0005-0000-0000-0000041D0000}"/>
    <cellStyle name="Normal 42 2 2 2 2 3 5 3" xfId="22509" xr:uid="{00000000-0005-0000-0000-000002580000}"/>
    <cellStyle name="Normal 42 2 2 2 2 3 7" xfId="17496" xr:uid="{00000000-0005-0000-0000-00006D440000}"/>
    <cellStyle name="Normal 42 2 2 2 2 4" xfId="3193" xr:uid="{00000000-0005-0000-0000-00008A0C0000}"/>
    <cellStyle name="Normal 42 2 2 2 2 4 2" xfId="13267" xr:uid="{00000000-0005-0000-0000-0000E4330000}"/>
    <cellStyle name="Normal 42 2 2 2 2 4 2 3" xfId="28361" xr:uid="{00000000-0005-0000-0000-0000DE6E0000}"/>
    <cellStyle name="Normal 42 2 2 2 2 4 3" xfId="8247" xr:uid="{00000000-0005-0000-0000-000048200000}"/>
    <cellStyle name="Normal 42 2 2 2 2 4 3 3" xfId="23344" xr:uid="{00000000-0005-0000-0000-0000455B0000}"/>
    <cellStyle name="Normal 42 2 2 2 2 4 5" xfId="18331" xr:uid="{00000000-0005-0000-0000-0000B0470000}"/>
    <cellStyle name="Normal 42 2 2 2 2 5" xfId="4886" xr:uid="{00000000-0005-0000-0000-000027130000}"/>
    <cellStyle name="Normal 42 2 2 2 2 5 2" xfId="14938" xr:uid="{00000000-0005-0000-0000-00006B3A0000}"/>
    <cellStyle name="Normal 42 2 2 2 2 5 2 3" xfId="30032" xr:uid="{00000000-0005-0000-0000-000065750000}"/>
    <cellStyle name="Normal 42 2 2 2 2 5 3" xfId="9918" xr:uid="{00000000-0005-0000-0000-0000CF260000}"/>
    <cellStyle name="Normal 42 2 2 2 2 5 3 3" xfId="25015" xr:uid="{00000000-0005-0000-0000-0000CC610000}"/>
    <cellStyle name="Normal 42 2 2 2 2 5 5" xfId="20002" xr:uid="{00000000-0005-0000-0000-0000374E0000}"/>
    <cellStyle name="Normal 42 2 2 2 2 6" xfId="11596" xr:uid="{00000000-0005-0000-0000-00005D2D0000}"/>
    <cellStyle name="Normal 42 2 2 2 2 6 3" xfId="26690" xr:uid="{00000000-0005-0000-0000-000057680000}"/>
    <cellStyle name="Normal 42 2 2 2 2 7" xfId="6575" xr:uid="{00000000-0005-0000-0000-0000C0190000}"/>
    <cellStyle name="Normal 42 2 2 2 2 7 3" xfId="21673" xr:uid="{00000000-0005-0000-0000-0000BE540000}"/>
    <cellStyle name="Normal 42 2 2 2 2 9" xfId="16660" xr:uid="{00000000-0005-0000-0000-000029410000}"/>
    <cellStyle name="Normal 42 2 2 2 3" xfId="1712" xr:uid="{00000000-0005-0000-0000-0000C0060000}"/>
    <cellStyle name="Normal 42 2 2 2 3 2" xfId="2551" xr:uid="{00000000-0005-0000-0000-0000070A0000}"/>
    <cellStyle name="Normal 42 2 2 2 3 2 2" xfId="4240" xr:uid="{00000000-0005-0000-0000-0000A1100000}"/>
    <cellStyle name="Normal 42 2 2 2 3 2 2 2" xfId="14313" xr:uid="{00000000-0005-0000-0000-0000FA370000}"/>
    <cellStyle name="Normal 42 2 2 2 3 2 2 2 3" xfId="29407" xr:uid="{00000000-0005-0000-0000-0000F4720000}"/>
    <cellStyle name="Normal 42 2 2 2 3 2 2 3" xfId="9293" xr:uid="{00000000-0005-0000-0000-00005E240000}"/>
    <cellStyle name="Normal 42 2 2 2 3 2 2 3 3" xfId="24390" xr:uid="{00000000-0005-0000-0000-00005B5F0000}"/>
    <cellStyle name="Normal 42 2 2 2 3 2 2 5" xfId="19377" xr:uid="{00000000-0005-0000-0000-0000C64B0000}"/>
    <cellStyle name="Normal 42 2 2 2 3 2 3" xfId="5932" xr:uid="{00000000-0005-0000-0000-00003D170000}"/>
    <cellStyle name="Normal 42 2 2 2 3 2 3 2" xfId="15984" xr:uid="{00000000-0005-0000-0000-0000813E0000}"/>
    <cellStyle name="Normal 42 2 2 2 3 2 3 2 3" xfId="31078" xr:uid="{00000000-0005-0000-0000-00007B790000}"/>
    <cellStyle name="Normal 42 2 2 2 3 2 3 3" xfId="10964" xr:uid="{00000000-0005-0000-0000-0000E52A0000}"/>
    <cellStyle name="Normal 42 2 2 2 3 2 3 3 3" xfId="26061" xr:uid="{00000000-0005-0000-0000-0000E2650000}"/>
    <cellStyle name="Normal 42 2 2 2 3 2 3 5" xfId="21048" xr:uid="{00000000-0005-0000-0000-00004D520000}"/>
    <cellStyle name="Normal 42 2 2 2 3 2 4" xfId="12642" xr:uid="{00000000-0005-0000-0000-000073310000}"/>
    <cellStyle name="Normal 42 2 2 2 3 2 4 3" xfId="27736" xr:uid="{00000000-0005-0000-0000-00006D6C0000}"/>
    <cellStyle name="Normal 42 2 2 2 3 2 5" xfId="7621" xr:uid="{00000000-0005-0000-0000-0000D61D0000}"/>
    <cellStyle name="Normal 42 2 2 2 3 2 5 3" xfId="22719" xr:uid="{00000000-0005-0000-0000-0000D4580000}"/>
    <cellStyle name="Normal 42 2 2 2 3 2 7" xfId="17706" xr:uid="{00000000-0005-0000-0000-00003F450000}"/>
    <cellStyle name="Normal 42 2 2 2 3 3" xfId="3403" xr:uid="{00000000-0005-0000-0000-00005C0D0000}"/>
    <cellStyle name="Normal 42 2 2 2 3 3 2" xfId="13477" xr:uid="{00000000-0005-0000-0000-0000B6340000}"/>
    <cellStyle name="Normal 42 2 2 2 3 3 2 3" xfId="28571" xr:uid="{00000000-0005-0000-0000-0000B06F0000}"/>
    <cellStyle name="Normal 42 2 2 2 3 3 3" xfId="8457" xr:uid="{00000000-0005-0000-0000-00001A210000}"/>
    <cellStyle name="Normal 42 2 2 2 3 3 3 3" xfId="23554" xr:uid="{00000000-0005-0000-0000-0000175C0000}"/>
    <cellStyle name="Normal 42 2 2 2 3 3 5" xfId="18541" xr:uid="{00000000-0005-0000-0000-000082480000}"/>
    <cellStyle name="Normal 42 2 2 2 3 4" xfId="5096" xr:uid="{00000000-0005-0000-0000-0000F9130000}"/>
    <cellStyle name="Normal 42 2 2 2 3 4 2" xfId="15148" xr:uid="{00000000-0005-0000-0000-00003D3B0000}"/>
    <cellStyle name="Normal 42 2 2 2 3 4 2 3" xfId="30242" xr:uid="{00000000-0005-0000-0000-000037760000}"/>
    <cellStyle name="Normal 42 2 2 2 3 4 3" xfId="10128" xr:uid="{00000000-0005-0000-0000-0000A1270000}"/>
    <cellStyle name="Normal 42 2 2 2 3 4 3 3" xfId="25225" xr:uid="{00000000-0005-0000-0000-00009E620000}"/>
    <cellStyle name="Normal 42 2 2 2 3 4 5" xfId="20212" xr:uid="{00000000-0005-0000-0000-0000094F0000}"/>
    <cellStyle name="Normal 42 2 2 2 3 5" xfId="11806" xr:uid="{00000000-0005-0000-0000-00002F2E0000}"/>
    <cellStyle name="Normal 42 2 2 2 3 5 3" xfId="26900" xr:uid="{00000000-0005-0000-0000-000029690000}"/>
    <cellStyle name="Normal 42 2 2 2 3 6" xfId="6785" xr:uid="{00000000-0005-0000-0000-0000921A0000}"/>
    <cellStyle name="Normal 42 2 2 2 3 6 3" xfId="21883" xr:uid="{00000000-0005-0000-0000-000090550000}"/>
    <cellStyle name="Normal 42 2 2 2 3 8" xfId="16870" xr:uid="{00000000-0005-0000-0000-0000FB410000}"/>
    <cellStyle name="Normal 42 2 2 2 4" xfId="2133" xr:uid="{00000000-0005-0000-0000-000065080000}"/>
    <cellStyle name="Normal 42 2 2 2 4 2" xfId="3822" xr:uid="{00000000-0005-0000-0000-0000FF0E0000}"/>
    <cellStyle name="Normal 42 2 2 2 4 2 2" xfId="13895" xr:uid="{00000000-0005-0000-0000-000058360000}"/>
    <cellStyle name="Normal 42 2 2 2 4 2 2 3" xfId="28989" xr:uid="{00000000-0005-0000-0000-000052710000}"/>
    <cellStyle name="Normal 42 2 2 2 4 2 3" xfId="8875" xr:uid="{00000000-0005-0000-0000-0000BC220000}"/>
    <cellStyle name="Normal 42 2 2 2 4 2 3 3" xfId="23972" xr:uid="{00000000-0005-0000-0000-0000B95D0000}"/>
    <cellStyle name="Normal 42 2 2 2 4 2 5" xfId="18959" xr:uid="{00000000-0005-0000-0000-0000244A0000}"/>
    <cellStyle name="Normal 42 2 2 2 4 3" xfId="5514" xr:uid="{00000000-0005-0000-0000-00009B150000}"/>
    <cellStyle name="Normal 42 2 2 2 4 3 2" xfId="15566" xr:uid="{00000000-0005-0000-0000-0000DF3C0000}"/>
    <cellStyle name="Normal 42 2 2 2 4 3 2 3" xfId="30660" xr:uid="{00000000-0005-0000-0000-0000D9770000}"/>
    <cellStyle name="Normal 42 2 2 2 4 3 3" xfId="10546" xr:uid="{00000000-0005-0000-0000-000043290000}"/>
    <cellStyle name="Normal 42 2 2 2 4 3 3 3" xfId="25643" xr:uid="{00000000-0005-0000-0000-000040640000}"/>
    <cellStyle name="Normal 42 2 2 2 4 3 5" xfId="20630" xr:uid="{00000000-0005-0000-0000-0000AB500000}"/>
    <cellStyle name="Normal 42 2 2 2 4 4" xfId="12224" xr:uid="{00000000-0005-0000-0000-0000D12F0000}"/>
    <cellStyle name="Normal 42 2 2 2 4 4 3" xfId="27318" xr:uid="{00000000-0005-0000-0000-0000CB6A0000}"/>
    <cellStyle name="Normal 42 2 2 2 4 5" xfId="7203" xr:uid="{00000000-0005-0000-0000-0000341C0000}"/>
    <cellStyle name="Normal 42 2 2 2 4 5 3" xfId="22301" xr:uid="{00000000-0005-0000-0000-000032570000}"/>
    <cellStyle name="Normal 42 2 2 2 4 7" xfId="17288" xr:uid="{00000000-0005-0000-0000-00009D430000}"/>
    <cellStyle name="Normal 42 2 2 2 5" xfId="2985" xr:uid="{00000000-0005-0000-0000-0000BA0B0000}"/>
    <cellStyle name="Normal 42 2 2 2 5 2" xfId="13059" xr:uid="{00000000-0005-0000-0000-000014330000}"/>
    <cellStyle name="Normal 42 2 2 2 5 2 3" xfId="28153" xr:uid="{00000000-0005-0000-0000-00000E6E0000}"/>
    <cellStyle name="Normal 42 2 2 2 5 3" xfId="8039" xr:uid="{00000000-0005-0000-0000-0000781F0000}"/>
    <cellStyle name="Normal 42 2 2 2 5 3 3" xfId="23136" xr:uid="{00000000-0005-0000-0000-0000755A0000}"/>
    <cellStyle name="Normal 42 2 2 2 5 5" xfId="18123" xr:uid="{00000000-0005-0000-0000-0000E0460000}"/>
    <cellStyle name="Normal 42 2 2 2 6" xfId="4678" xr:uid="{00000000-0005-0000-0000-000057120000}"/>
    <cellStyle name="Normal 42 2 2 2 6 2" xfId="14730" xr:uid="{00000000-0005-0000-0000-00009B390000}"/>
    <cellStyle name="Normal 42 2 2 2 6 2 3" xfId="29824" xr:uid="{00000000-0005-0000-0000-000095740000}"/>
    <cellStyle name="Normal 42 2 2 2 6 3" xfId="9710" xr:uid="{00000000-0005-0000-0000-0000FF250000}"/>
    <cellStyle name="Normal 42 2 2 2 6 3 3" xfId="24807" xr:uid="{00000000-0005-0000-0000-0000FC600000}"/>
    <cellStyle name="Normal 42 2 2 2 6 5" xfId="19794" xr:uid="{00000000-0005-0000-0000-0000674D0000}"/>
    <cellStyle name="Normal 42 2 2 2 7" xfId="11388" xr:uid="{00000000-0005-0000-0000-00008D2C0000}"/>
    <cellStyle name="Normal 42 2 2 2 7 3" xfId="26482" xr:uid="{00000000-0005-0000-0000-000087670000}"/>
    <cellStyle name="Normal 42 2 2 2 8" xfId="6367" xr:uid="{00000000-0005-0000-0000-0000F0180000}"/>
    <cellStyle name="Normal 42 2 2 2 8 3" xfId="21465" xr:uid="{00000000-0005-0000-0000-0000EE530000}"/>
    <cellStyle name="Normal 42 2 2 3" xfId="1395" xr:uid="{00000000-0005-0000-0000-000083050000}"/>
    <cellStyle name="Normal 42 2 2 3 2" xfId="1816" xr:uid="{00000000-0005-0000-0000-000028070000}"/>
    <cellStyle name="Normal 42 2 2 3 2 2" xfId="2655" xr:uid="{00000000-0005-0000-0000-00006F0A0000}"/>
    <cellStyle name="Normal 42 2 2 3 2 2 2" xfId="4344" xr:uid="{00000000-0005-0000-0000-000009110000}"/>
    <cellStyle name="Normal 42 2 2 3 2 2 2 2" xfId="14417" xr:uid="{00000000-0005-0000-0000-000062380000}"/>
    <cellStyle name="Normal 42 2 2 3 2 2 2 2 3" xfId="29511" xr:uid="{00000000-0005-0000-0000-00005C730000}"/>
    <cellStyle name="Normal 42 2 2 3 2 2 2 3" xfId="9397" xr:uid="{00000000-0005-0000-0000-0000C6240000}"/>
    <cellStyle name="Normal 42 2 2 3 2 2 2 3 3" xfId="24494" xr:uid="{00000000-0005-0000-0000-0000C35F0000}"/>
    <cellStyle name="Normal 42 2 2 3 2 2 2 5" xfId="19481" xr:uid="{00000000-0005-0000-0000-00002E4C0000}"/>
    <cellStyle name="Normal 42 2 2 3 2 2 3" xfId="6036" xr:uid="{00000000-0005-0000-0000-0000A5170000}"/>
    <cellStyle name="Normal 42 2 2 3 2 2 3 2" xfId="16088" xr:uid="{00000000-0005-0000-0000-0000E93E0000}"/>
    <cellStyle name="Normal 42 2 2 3 2 2 3 2 3" xfId="31182" xr:uid="{00000000-0005-0000-0000-0000E3790000}"/>
    <cellStyle name="Normal 42 2 2 3 2 2 3 3" xfId="11068" xr:uid="{00000000-0005-0000-0000-00004D2B0000}"/>
    <cellStyle name="Normal 42 2 2 3 2 2 3 3 3" xfId="26165" xr:uid="{00000000-0005-0000-0000-00004A660000}"/>
    <cellStyle name="Normal 42 2 2 3 2 2 3 5" xfId="21152" xr:uid="{00000000-0005-0000-0000-0000B5520000}"/>
    <cellStyle name="Normal 42 2 2 3 2 2 4" xfId="12746" xr:uid="{00000000-0005-0000-0000-0000DB310000}"/>
    <cellStyle name="Normal 42 2 2 3 2 2 4 3" xfId="27840" xr:uid="{00000000-0005-0000-0000-0000D56C0000}"/>
    <cellStyle name="Normal 42 2 2 3 2 2 5" xfId="7725" xr:uid="{00000000-0005-0000-0000-00003E1E0000}"/>
    <cellStyle name="Normal 42 2 2 3 2 2 5 3" xfId="22823" xr:uid="{00000000-0005-0000-0000-00003C590000}"/>
    <cellStyle name="Normal 42 2 2 3 2 2 7" xfId="17810" xr:uid="{00000000-0005-0000-0000-0000A7450000}"/>
    <cellStyle name="Normal 42 2 2 3 2 3" xfId="3507" xr:uid="{00000000-0005-0000-0000-0000C40D0000}"/>
    <cellStyle name="Normal 42 2 2 3 2 3 2" xfId="13581" xr:uid="{00000000-0005-0000-0000-00001E350000}"/>
    <cellStyle name="Normal 42 2 2 3 2 3 2 3" xfId="28675" xr:uid="{00000000-0005-0000-0000-000018700000}"/>
    <cellStyle name="Normal 42 2 2 3 2 3 3" xfId="8561" xr:uid="{00000000-0005-0000-0000-000082210000}"/>
    <cellStyle name="Normal 42 2 2 3 2 3 3 3" xfId="23658" xr:uid="{00000000-0005-0000-0000-00007F5C0000}"/>
    <cellStyle name="Normal 42 2 2 3 2 3 5" xfId="18645" xr:uid="{00000000-0005-0000-0000-0000EA480000}"/>
    <cellStyle name="Normal 42 2 2 3 2 4" xfId="5200" xr:uid="{00000000-0005-0000-0000-000061140000}"/>
    <cellStyle name="Normal 42 2 2 3 2 4 2" xfId="15252" xr:uid="{00000000-0005-0000-0000-0000A53B0000}"/>
    <cellStyle name="Normal 42 2 2 3 2 4 2 3" xfId="30346" xr:uid="{00000000-0005-0000-0000-00009F760000}"/>
    <cellStyle name="Normal 42 2 2 3 2 4 3" xfId="10232" xr:uid="{00000000-0005-0000-0000-000009280000}"/>
    <cellStyle name="Normal 42 2 2 3 2 4 3 3" xfId="25329" xr:uid="{00000000-0005-0000-0000-000006630000}"/>
    <cellStyle name="Normal 42 2 2 3 2 4 5" xfId="20316" xr:uid="{00000000-0005-0000-0000-0000714F0000}"/>
    <cellStyle name="Normal 42 2 2 3 2 5" xfId="11910" xr:uid="{00000000-0005-0000-0000-0000972E0000}"/>
    <cellStyle name="Normal 42 2 2 3 2 5 3" xfId="27004" xr:uid="{00000000-0005-0000-0000-000091690000}"/>
    <cellStyle name="Normal 42 2 2 3 2 6" xfId="6889" xr:uid="{00000000-0005-0000-0000-0000FA1A0000}"/>
    <cellStyle name="Normal 42 2 2 3 2 6 3" xfId="21987" xr:uid="{00000000-0005-0000-0000-0000F8550000}"/>
    <cellStyle name="Normal 42 2 2 3 2 8" xfId="16974" xr:uid="{00000000-0005-0000-0000-000063420000}"/>
    <cellStyle name="Normal 42 2 2 3 3" xfId="2237" xr:uid="{00000000-0005-0000-0000-0000CD080000}"/>
    <cellStyle name="Normal 42 2 2 3 3 2" xfId="3926" xr:uid="{00000000-0005-0000-0000-0000670F0000}"/>
    <cellStyle name="Normal 42 2 2 3 3 2 2" xfId="13999" xr:uid="{00000000-0005-0000-0000-0000C0360000}"/>
    <cellStyle name="Normal 42 2 2 3 3 2 2 3" xfId="29093" xr:uid="{00000000-0005-0000-0000-0000BA710000}"/>
    <cellStyle name="Normal 42 2 2 3 3 2 3" xfId="8979" xr:uid="{00000000-0005-0000-0000-000024230000}"/>
    <cellStyle name="Normal 42 2 2 3 3 2 3 3" xfId="24076" xr:uid="{00000000-0005-0000-0000-0000215E0000}"/>
    <cellStyle name="Normal 42 2 2 3 3 2 5" xfId="19063" xr:uid="{00000000-0005-0000-0000-00008C4A0000}"/>
    <cellStyle name="Normal 42 2 2 3 3 3" xfId="5618" xr:uid="{00000000-0005-0000-0000-000003160000}"/>
    <cellStyle name="Normal 42 2 2 3 3 3 2" xfId="15670" xr:uid="{00000000-0005-0000-0000-0000473D0000}"/>
    <cellStyle name="Normal 42 2 2 3 3 3 2 3" xfId="30764" xr:uid="{00000000-0005-0000-0000-000041780000}"/>
    <cellStyle name="Normal 42 2 2 3 3 3 3" xfId="10650" xr:uid="{00000000-0005-0000-0000-0000AB290000}"/>
    <cellStyle name="Normal 42 2 2 3 3 3 3 3" xfId="25747" xr:uid="{00000000-0005-0000-0000-0000A8640000}"/>
    <cellStyle name="Normal 42 2 2 3 3 3 5" xfId="20734" xr:uid="{00000000-0005-0000-0000-000013510000}"/>
    <cellStyle name="Normal 42 2 2 3 3 4" xfId="12328" xr:uid="{00000000-0005-0000-0000-000039300000}"/>
    <cellStyle name="Normal 42 2 2 3 3 4 3" xfId="27422" xr:uid="{00000000-0005-0000-0000-0000336B0000}"/>
    <cellStyle name="Normal 42 2 2 3 3 5" xfId="7307" xr:uid="{00000000-0005-0000-0000-00009C1C0000}"/>
    <cellStyle name="Normal 42 2 2 3 3 5 3" xfId="22405" xr:uid="{00000000-0005-0000-0000-00009A570000}"/>
    <cellStyle name="Normal 42 2 2 3 3 7" xfId="17392" xr:uid="{00000000-0005-0000-0000-000005440000}"/>
    <cellStyle name="Normal 42 2 2 3 4" xfId="3089" xr:uid="{00000000-0005-0000-0000-0000220C0000}"/>
    <cellStyle name="Normal 42 2 2 3 4 2" xfId="13163" xr:uid="{00000000-0005-0000-0000-00007C330000}"/>
    <cellStyle name="Normal 42 2 2 3 4 2 3" xfId="28257" xr:uid="{00000000-0005-0000-0000-0000766E0000}"/>
    <cellStyle name="Normal 42 2 2 3 4 3" xfId="8143" xr:uid="{00000000-0005-0000-0000-0000E01F0000}"/>
    <cellStyle name="Normal 42 2 2 3 4 3 3" xfId="23240" xr:uid="{00000000-0005-0000-0000-0000DD5A0000}"/>
    <cellStyle name="Normal 42 2 2 3 4 5" xfId="18227" xr:uid="{00000000-0005-0000-0000-000048470000}"/>
    <cellStyle name="Normal 42 2 2 3 5" xfId="4782" xr:uid="{00000000-0005-0000-0000-0000BF120000}"/>
    <cellStyle name="Normal 42 2 2 3 5 2" xfId="14834" xr:uid="{00000000-0005-0000-0000-0000033A0000}"/>
    <cellStyle name="Normal 42 2 2 3 5 2 3" xfId="29928" xr:uid="{00000000-0005-0000-0000-0000FD740000}"/>
    <cellStyle name="Normal 42 2 2 3 5 3" xfId="9814" xr:uid="{00000000-0005-0000-0000-000067260000}"/>
    <cellStyle name="Normal 42 2 2 3 5 3 3" xfId="24911" xr:uid="{00000000-0005-0000-0000-000064610000}"/>
    <cellStyle name="Normal 42 2 2 3 5 5" xfId="19898" xr:uid="{00000000-0005-0000-0000-0000CF4D0000}"/>
    <cellStyle name="Normal 42 2 2 3 6" xfId="11492" xr:uid="{00000000-0005-0000-0000-0000F52C0000}"/>
    <cellStyle name="Normal 42 2 2 3 6 3" xfId="26586" xr:uid="{00000000-0005-0000-0000-0000EF670000}"/>
    <cellStyle name="Normal 42 2 2 3 7" xfId="6471" xr:uid="{00000000-0005-0000-0000-000058190000}"/>
    <cellStyle name="Normal 42 2 2 3 7 3" xfId="21569" xr:uid="{00000000-0005-0000-0000-000056540000}"/>
    <cellStyle name="Normal 42 2 2 3 9" xfId="16556" xr:uid="{00000000-0005-0000-0000-0000C1400000}"/>
    <cellStyle name="Normal 42 2 2 4" xfId="1608" xr:uid="{00000000-0005-0000-0000-000058060000}"/>
    <cellStyle name="Normal 42 2 2 4 2" xfId="2447" xr:uid="{00000000-0005-0000-0000-00009F090000}"/>
    <cellStyle name="Normal 42 2 2 4 2 2" xfId="4136" xr:uid="{00000000-0005-0000-0000-000039100000}"/>
    <cellStyle name="Normal 42 2 2 4 2 2 2" xfId="14209" xr:uid="{00000000-0005-0000-0000-000092370000}"/>
    <cellStyle name="Normal 42 2 2 4 2 2 2 3" xfId="29303" xr:uid="{00000000-0005-0000-0000-00008C720000}"/>
    <cellStyle name="Normal 42 2 2 4 2 2 3" xfId="9189" xr:uid="{00000000-0005-0000-0000-0000F6230000}"/>
    <cellStyle name="Normal 42 2 2 4 2 2 3 3" xfId="24286" xr:uid="{00000000-0005-0000-0000-0000F35E0000}"/>
    <cellStyle name="Normal 42 2 2 4 2 2 5" xfId="19273" xr:uid="{00000000-0005-0000-0000-00005E4B0000}"/>
    <cellStyle name="Normal 42 2 2 4 2 3" xfId="5828" xr:uid="{00000000-0005-0000-0000-0000D5160000}"/>
    <cellStyle name="Normal 42 2 2 4 2 3 2" xfId="15880" xr:uid="{00000000-0005-0000-0000-0000193E0000}"/>
    <cellStyle name="Normal 42 2 2 4 2 3 2 3" xfId="30974" xr:uid="{00000000-0005-0000-0000-000013790000}"/>
    <cellStyle name="Normal 42 2 2 4 2 3 3" xfId="10860" xr:uid="{00000000-0005-0000-0000-00007D2A0000}"/>
    <cellStyle name="Normal 42 2 2 4 2 3 3 3" xfId="25957" xr:uid="{00000000-0005-0000-0000-00007A650000}"/>
    <cellStyle name="Normal 42 2 2 4 2 3 5" xfId="20944" xr:uid="{00000000-0005-0000-0000-0000E5510000}"/>
    <cellStyle name="Normal 42 2 2 4 2 4" xfId="12538" xr:uid="{00000000-0005-0000-0000-00000B310000}"/>
    <cellStyle name="Normal 42 2 2 4 2 4 3" xfId="27632" xr:uid="{00000000-0005-0000-0000-0000056C0000}"/>
    <cellStyle name="Normal 42 2 2 4 2 5" xfId="7517" xr:uid="{00000000-0005-0000-0000-00006E1D0000}"/>
    <cellStyle name="Normal 42 2 2 4 2 5 3" xfId="22615" xr:uid="{00000000-0005-0000-0000-00006C580000}"/>
    <cellStyle name="Normal 42 2 2 4 2 7" xfId="17602" xr:uid="{00000000-0005-0000-0000-0000D7440000}"/>
    <cellStyle name="Normal 42 2 2 4 3" xfId="3299" xr:uid="{00000000-0005-0000-0000-0000F40C0000}"/>
    <cellStyle name="Normal 42 2 2 4 3 2" xfId="13373" xr:uid="{00000000-0005-0000-0000-00004E340000}"/>
    <cellStyle name="Normal 42 2 2 4 3 2 3" xfId="28467" xr:uid="{00000000-0005-0000-0000-0000486F0000}"/>
    <cellStyle name="Normal 42 2 2 4 3 3" xfId="8353" xr:uid="{00000000-0005-0000-0000-0000B2200000}"/>
    <cellStyle name="Normal 42 2 2 4 3 3 3" xfId="23450" xr:uid="{00000000-0005-0000-0000-0000AF5B0000}"/>
    <cellStyle name="Normal 42 2 2 4 3 5" xfId="18437" xr:uid="{00000000-0005-0000-0000-00001A480000}"/>
    <cellStyle name="Normal 42 2 2 4 4" xfId="4992" xr:uid="{00000000-0005-0000-0000-000091130000}"/>
    <cellStyle name="Normal 42 2 2 4 4 2" xfId="15044" xr:uid="{00000000-0005-0000-0000-0000D53A0000}"/>
    <cellStyle name="Normal 42 2 2 4 4 2 3" xfId="30138" xr:uid="{00000000-0005-0000-0000-0000CF750000}"/>
    <cellStyle name="Normal 42 2 2 4 4 3" xfId="10024" xr:uid="{00000000-0005-0000-0000-000039270000}"/>
    <cellStyle name="Normal 42 2 2 4 4 3 3" xfId="25121" xr:uid="{00000000-0005-0000-0000-000036620000}"/>
    <cellStyle name="Normal 42 2 2 4 4 5" xfId="20108" xr:uid="{00000000-0005-0000-0000-0000A14E0000}"/>
    <cellStyle name="Normal 42 2 2 4 5" xfId="11702" xr:uid="{00000000-0005-0000-0000-0000C72D0000}"/>
    <cellStyle name="Normal 42 2 2 4 5 3" xfId="26796" xr:uid="{00000000-0005-0000-0000-0000C1680000}"/>
    <cellStyle name="Normal 42 2 2 4 6" xfId="6681" xr:uid="{00000000-0005-0000-0000-00002A1A0000}"/>
    <cellStyle name="Normal 42 2 2 4 6 3" xfId="21779" xr:uid="{00000000-0005-0000-0000-000028550000}"/>
    <cellStyle name="Normal 42 2 2 4 8" xfId="16766" xr:uid="{00000000-0005-0000-0000-000093410000}"/>
    <cellStyle name="Normal 42 2 2 5" xfId="2029" xr:uid="{00000000-0005-0000-0000-0000FD070000}"/>
    <cellStyle name="Normal 42 2 2 5 2" xfId="3718" xr:uid="{00000000-0005-0000-0000-0000970E0000}"/>
    <cellStyle name="Normal 42 2 2 5 2 2" xfId="13791" xr:uid="{00000000-0005-0000-0000-0000F0350000}"/>
    <cellStyle name="Normal 42 2 2 5 2 2 3" xfId="28885" xr:uid="{00000000-0005-0000-0000-0000EA700000}"/>
    <cellStyle name="Normal 42 2 2 5 2 3" xfId="8771" xr:uid="{00000000-0005-0000-0000-000054220000}"/>
    <cellStyle name="Normal 42 2 2 5 2 3 3" xfId="23868" xr:uid="{00000000-0005-0000-0000-0000515D0000}"/>
    <cellStyle name="Normal 42 2 2 5 2 5" xfId="18855" xr:uid="{00000000-0005-0000-0000-0000BC490000}"/>
    <cellStyle name="Normal 42 2 2 5 3" xfId="5410" xr:uid="{00000000-0005-0000-0000-000033150000}"/>
    <cellStyle name="Normal 42 2 2 5 3 2" xfId="15462" xr:uid="{00000000-0005-0000-0000-0000773C0000}"/>
    <cellStyle name="Normal 42 2 2 5 3 2 3" xfId="30556" xr:uid="{00000000-0005-0000-0000-000071770000}"/>
    <cellStyle name="Normal 42 2 2 5 3 3" xfId="10442" xr:uid="{00000000-0005-0000-0000-0000DB280000}"/>
    <cellStyle name="Normal 42 2 2 5 3 3 3" xfId="25539" xr:uid="{00000000-0005-0000-0000-0000D8630000}"/>
    <cellStyle name="Normal 42 2 2 5 3 5" xfId="20526" xr:uid="{00000000-0005-0000-0000-000043500000}"/>
    <cellStyle name="Normal 42 2 2 5 4" xfId="12120" xr:uid="{00000000-0005-0000-0000-0000692F0000}"/>
    <cellStyle name="Normal 42 2 2 5 4 3" xfId="27214" xr:uid="{00000000-0005-0000-0000-0000636A0000}"/>
    <cellStyle name="Normal 42 2 2 5 5" xfId="7099" xr:uid="{00000000-0005-0000-0000-0000CC1B0000}"/>
    <cellStyle name="Normal 42 2 2 5 5 3" xfId="22197" xr:uid="{00000000-0005-0000-0000-0000CA560000}"/>
    <cellStyle name="Normal 42 2 2 5 7" xfId="17184" xr:uid="{00000000-0005-0000-0000-000035430000}"/>
    <cellStyle name="Normal 42 2 2 6" xfId="2881" xr:uid="{00000000-0005-0000-0000-0000520B0000}"/>
    <cellStyle name="Normal 42 2 2 6 2" xfId="12955" xr:uid="{00000000-0005-0000-0000-0000AC320000}"/>
    <cellStyle name="Normal 42 2 2 6 2 3" xfId="28049" xr:uid="{00000000-0005-0000-0000-0000A66D0000}"/>
    <cellStyle name="Normal 42 2 2 6 3" xfId="7935" xr:uid="{00000000-0005-0000-0000-0000101F0000}"/>
    <cellStyle name="Normal 42 2 2 6 3 3" xfId="23032" xr:uid="{00000000-0005-0000-0000-00000D5A0000}"/>
    <cellStyle name="Normal 42 2 2 6 5" xfId="18019" xr:uid="{00000000-0005-0000-0000-000078460000}"/>
    <cellStyle name="Normal 42 2 2 7" xfId="4574" xr:uid="{00000000-0005-0000-0000-0000EF110000}"/>
    <cellStyle name="Normal 42 2 2 7 2" xfId="14626" xr:uid="{00000000-0005-0000-0000-000033390000}"/>
    <cellStyle name="Normal 42 2 2 7 2 3" xfId="29720" xr:uid="{00000000-0005-0000-0000-00002D740000}"/>
    <cellStyle name="Normal 42 2 2 7 3" xfId="9606" xr:uid="{00000000-0005-0000-0000-000097250000}"/>
    <cellStyle name="Normal 42 2 2 7 3 3" xfId="24703" xr:uid="{00000000-0005-0000-0000-000094600000}"/>
    <cellStyle name="Normal 42 2 2 7 5" xfId="19690" xr:uid="{00000000-0005-0000-0000-0000FF4C0000}"/>
    <cellStyle name="Normal 42 2 2 8" xfId="11284" xr:uid="{00000000-0005-0000-0000-0000252C0000}"/>
    <cellStyle name="Normal 42 2 2 8 3" xfId="26378" xr:uid="{00000000-0005-0000-0000-00001F670000}"/>
    <cellStyle name="Normal 42 2 2 9" xfId="6263" xr:uid="{00000000-0005-0000-0000-000088180000}"/>
    <cellStyle name="Normal 42 2 2 9 3" xfId="21361" xr:uid="{00000000-0005-0000-0000-000086530000}"/>
    <cellStyle name="Normal 42 2 3" xfId="1228" xr:uid="{00000000-0005-0000-0000-0000DC040000}"/>
    <cellStyle name="Normal 42 2 3 10" xfId="16400" xr:uid="{00000000-0005-0000-0000-000025400000}"/>
    <cellStyle name="Normal 42 2 3 2" xfId="1447" xr:uid="{00000000-0005-0000-0000-0000B7050000}"/>
    <cellStyle name="Normal 42 2 3 2 2" xfId="1868" xr:uid="{00000000-0005-0000-0000-00005C070000}"/>
    <cellStyle name="Normal 42 2 3 2 2 2" xfId="2707" xr:uid="{00000000-0005-0000-0000-0000A30A0000}"/>
    <cellStyle name="Normal 42 2 3 2 2 2 2" xfId="4396" xr:uid="{00000000-0005-0000-0000-00003D110000}"/>
    <cellStyle name="Normal 42 2 3 2 2 2 2 2" xfId="14469" xr:uid="{00000000-0005-0000-0000-000096380000}"/>
    <cellStyle name="Normal 42 2 3 2 2 2 2 2 3" xfId="29563" xr:uid="{00000000-0005-0000-0000-000090730000}"/>
    <cellStyle name="Normal 42 2 3 2 2 2 2 3" xfId="9449" xr:uid="{00000000-0005-0000-0000-0000FA240000}"/>
    <cellStyle name="Normal 42 2 3 2 2 2 2 3 3" xfId="24546" xr:uid="{00000000-0005-0000-0000-0000F75F0000}"/>
    <cellStyle name="Normal 42 2 3 2 2 2 2 5" xfId="19533" xr:uid="{00000000-0005-0000-0000-0000624C0000}"/>
    <cellStyle name="Normal 42 2 3 2 2 2 3" xfId="6088" xr:uid="{00000000-0005-0000-0000-0000D9170000}"/>
    <cellStyle name="Normal 42 2 3 2 2 2 3 2" xfId="16140" xr:uid="{00000000-0005-0000-0000-00001D3F0000}"/>
    <cellStyle name="Normal 42 2 3 2 2 2 3 2 3" xfId="31234" xr:uid="{00000000-0005-0000-0000-0000177A0000}"/>
    <cellStyle name="Normal 42 2 3 2 2 2 3 3" xfId="11120" xr:uid="{00000000-0005-0000-0000-0000812B0000}"/>
    <cellStyle name="Normal 42 2 3 2 2 2 3 3 3" xfId="26217" xr:uid="{00000000-0005-0000-0000-00007E660000}"/>
    <cellStyle name="Normal 42 2 3 2 2 2 3 5" xfId="21204" xr:uid="{00000000-0005-0000-0000-0000E9520000}"/>
    <cellStyle name="Normal 42 2 3 2 2 2 4" xfId="12798" xr:uid="{00000000-0005-0000-0000-00000F320000}"/>
    <cellStyle name="Normal 42 2 3 2 2 2 4 3" xfId="27892" xr:uid="{00000000-0005-0000-0000-0000096D0000}"/>
    <cellStyle name="Normal 42 2 3 2 2 2 5" xfId="7777" xr:uid="{00000000-0005-0000-0000-0000721E0000}"/>
    <cellStyle name="Normal 42 2 3 2 2 2 5 3" xfId="22875" xr:uid="{00000000-0005-0000-0000-000070590000}"/>
    <cellStyle name="Normal 42 2 3 2 2 2 7" xfId="17862" xr:uid="{00000000-0005-0000-0000-0000DB450000}"/>
    <cellStyle name="Normal 42 2 3 2 2 3" xfId="3559" xr:uid="{00000000-0005-0000-0000-0000F80D0000}"/>
    <cellStyle name="Normal 42 2 3 2 2 3 2" xfId="13633" xr:uid="{00000000-0005-0000-0000-000052350000}"/>
    <cellStyle name="Normal 42 2 3 2 2 3 2 3" xfId="28727" xr:uid="{00000000-0005-0000-0000-00004C700000}"/>
    <cellStyle name="Normal 42 2 3 2 2 3 3" xfId="8613" xr:uid="{00000000-0005-0000-0000-0000B6210000}"/>
    <cellStyle name="Normal 42 2 3 2 2 3 3 3" xfId="23710" xr:uid="{00000000-0005-0000-0000-0000B35C0000}"/>
    <cellStyle name="Normal 42 2 3 2 2 3 5" xfId="18697" xr:uid="{00000000-0005-0000-0000-00001E490000}"/>
    <cellStyle name="Normal 42 2 3 2 2 4" xfId="5252" xr:uid="{00000000-0005-0000-0000-000095140000}"/>
    <cellStyle name="Normal 42 2 3 2 2 4 2" xfId="15304" xr:uid="{00000000-0005-0000-0000-0000D93B0000}"/>
    <cellStyle name="Normal 42 2 3 2 2 4 2 3" xfId="30398" xr:uid="{00000000-0005-0000-0000-0000D3760000}"/>
    <cellStyle name="Normal 42 2 3 2 2 4 3" xfId="10284" xr:uid="{00000000-0005-0000-0000-00003D280000}"/>
    <cellStyle name="Normal 42 2 3 2 2 4 3 3" xfId="25381" xr:uid="{00000000-0005-0000-0000-00003A630000}"/>
    <cellStyle name="Normal 42 2 3 2 2 4 5" xfId="20368" xr:uid="{00000000-0005-0000-0000-0000A54F0000}"/>
    <cellStyle name="Normal 42 2 3 2 2 5" xfId="11962" xr:uid="{00000000-0005-0000-0000-0000CB2E0000}"/>
    <cellStyle name="Normal 42 2 3 2 2 5 3" xfId="27056" xr:uid="{00000000-0005-0000-0000-0000C5690000}"/>
    <cellStyle name="Normal 42 2 3 2 2 6" xfId="6941" xr:uid="{00000000-0005-0000-0000-00002E1B0000}"/>
    <cellStyle name="Normal 42 2 3 2 2 6 3" xfId="22039" xr:uid="{00000000-0005-0000-0000-00002C560000}"/>
    <cellStyle name="Normal 42 2 3 2 2 8" xfId="17026" xr:uid="{00000000-0005-0000-0000-000097420000}"/>
    <cellStyle name="Normal 42 2 3 2 3" xfId="2289" xr:uid="{00000000-0005-0000-0000-000001090000}"/>
    <cellStyle name="Normal 42 2 3 2 3 2" xfId="3978" xr:uid="{00000000-0005-0000-0000-00009B0F0000}"/>
    <cellStyle name="Normal 42 2 3 2 3 2 2" xfId="14051" xr:uid="{00000000-0005-0000-0000-0000F4360000}"/>
    <cellStyle name="Normal 42 2 3 2 3 2 2 3" xfId="29145" xr:uid="{00000000-0005-0000-0000-0000EE710000}"/>
    <cellStyle name="Normal 42 2 3 2 3 2 3" xfId="9031" xr:uid="{00000000-0005-0000-0000-000058230000}"/>
    <cellStyle name="Normal 42 2 3 2 3 2 3 3" xfId="24128" xr:uid="{00000000-0005-0000-0000-0000555E0000}"/>
    <cellStyle name="Normal 42 2 3 2 3 2 5" xfId="19115" xr:uid="{00000000-0005-0000-0000-0000C04A0000}"/>
    <cellStyle name="Normal 42 2 3 2 3 3" xfId="5670" xr:uid="{00000000-0005-0000-0000-000037160000}"/>
    <cellStyle name="Normal 42 2 3 2 3 3 2" xfId="15722" xr:uid="{00000000-0005-0000-0000-00007B3D0000}"/>
    <cellStyle name="Normal 42 2 3 2 3 3 2 3" xfId="30816" xr:uid="{00000000-0005-0000-0000-000075780000}"/>
    <cellStyle name="Normal 42 2 3 2 3 3 3" xfId="10702" xr:uid="{00000000-0005-0000-0000-0000DF290000}"/>
    <cellStyle name="Normal 42 2 3 2 3 3 3 3" xfId="25799" xr:uid="{00000000-0005-0000-0000-0000DC640000}"/>
    <cellStyle name="Normal 42 2 3 2 3 3 5" xfId="20786" xr:uid="{00000000-0005-0000-0000-000047510000}"/>
    <cellStyle name="Normal 42 2 3 2 3 4" xfId="12380" xr:uid="{00000000-0005-0000-0000-00006D300000}"/>
    <cellStyle name="Normal 42 2 3 2 3 4 3" xfId="27474" xr:uid="{00000000-0005-0000-0000-0000676B0000}"/>
    <cellStyle name="Normal 42 2 3 2 3 5" xfId="7359" xr:uid="{00000000-0005-0000-0000-0000D01C0000}"/>
    <cellStyle name="Normal 42 2 3 2 3 5 3" xfId="22457" xr:uid="{00000000-0005-0000-0000-0000CE570000}"/>
    <cellStyle name="Normal 42 2 3 2 3 7" xfId="17444" xr:uid="{00000000-0005-0000-0000-000039440000}"/>
    <cellStyle name="Normal 42 2 3 2 4" xfId="3141" xr:uid="{00000000-0005-0000-0000-0000560C0000}"/>
    <cellStyle name="Normal 42 2 3 2 4 2" xfId="13215" xr:uid="{00000000-0005-0000-0000-0000B0330000}"/>
    <cellStyle name="Normal 42 2 3 2 4 2 3" xfId="28309" xr:uid="{00000000-0005-0000-0000-0000AA6E0000}"/>
    <cellStyle name="Normal 42 2 3 2 4 3" xfId="8195" xr:uid="{00000000-0005-0000-0000-000014200000}"/>
    <cellStyle name="Normal 42 2 3 2 4 3 3" xfId="23292" xr:uid="{00000000-0005-0000-0000-0000115B0000}"/>
    <cellStyle name="Normal 42 2 3 2 4 5" xfId="18279" xr:uid="{00000000-0005-0000-0000-00007C470000}"/>
    <cellStyle name="Normal 42 2 3 2 5" xfId="4834" xr:uid="{00000000-0005-0000-0000-0000F3120000}"/>
    <cellStyle name="Normal 42 2 3 2 5 2" xfId="14886" xr:uid="{00000000-0005-0000-0000-0000373A0000}"/>
    <cellStyle name="Normal 42 2 3 2 5 2 3" xfId="29980" xr:uid="{00000000-0005-0000-0000-000031750000}"/>
    <cellStyle name="Normal 42 2 3 2 5 3" xfId="9866" xr:uid="{00000000-0005-0000-0000-00009B260000}"/>
    <cellStyle name="Normal 42 2 3 2 5 3 3" xfId="24963" xr:uid="{00000000-0005-0000-0000-000098610000}"/>
    <cellStyle name="Normal 42 2 3 2 5 5" xfId="19950" xr:uid="{00000000-0005-0000-0000-0000034E0000}"/>
    <cellStyle name="Normal 42 2 3 2 6" xfId="11544" xr:uid="{00000000-0005-0000-0000-0000292D0000}"/>
    <cellStyle name="Normal 42 2 3 2 6 3" xfId="26638" xr:uid="{00000000-0005-0000-0000-000023680000}"/>
    <cellStyle name="Normal 42 2 3 2 7" xfId="6523" xr:uid="{00000000-0005-0000-0000-00008C190000}"/>
    <cellStyle name="Normal 42 2 3 2 7 3" xfId="21621" xr:uid="{00000000-0005-0000-0000-00008A540000}"/>
    <cellStyle name="Normal 42 2 3 2 9" xfId="16608" xr:uid="{00000000-0005-0000-0000-0000F5400000}"/>
    <cellStyle name="Normal 42 2 3 3" xfId="1660" xr:uid="{00000000-0005-0000-0000-00008C060000}"/>
    <cellStyle name="Normal 42 2 3 3 2" xfId="2499" xr:uid="{00000000-0005-0000-0000-0000D3090000}"/>
    <cellStyle name="Normal 42 2 3 3 2 2" xfId="4188" xr:uid="{00000000-0005-0000-0000-00006D100000}"/>
    <cellStyle name="Normal 42 2 3 3 2 2 2" xfId="14261" xr:uid="{00000000-0005-0000-0000-0000C6370000}"/>
    <cellStyle name="Normal 42 2 3 3 2 2 2 3" xfId="29355" xr:uid="{00000000-0005-0000-0000-0000C0720000}"/>
    <cellStyle name="Normal 42 2 3 3 2 2 3" xfId="9241" xr:uid="{00000000-0005-0000-0000-00002A240000}"/>
    <cellStyle name="Normal 42 2 3 3 2 2 3 3" xfId="24338" xr:uid="{00000000-0005-0000-0000-0000275F0000}"/>
    <cellStyle name="Normal 42 2 3 3 2 2 5" xfId="19325" xr:uid="{00000000-0005-0000-0000-0000924B0000}"/>
    <cellStyle name="Normal 42 2 3 3 2 3" xfId="5880" xr:uid="{00000000-0005-0000-0000-000009170000}"/>
    <cellStyle name="Normal 42 2 3 3 2 3 2" xfId="15932" xr:uid="{00000000-0005-0000-0000-00004D3E0000}"/>
    <cellStyle name="Normal 42 2 3 3 2 3 2 3" xfId="31026" xr:uid="{00000000-0005-0000-0000-000047790000}"/>
    <cellStyle name="Normal 42 2 3 3 2 3 3" xfId="10912" xr:uid="{00000000-0005-0000-0000-0000B12A0000}"/>
    <cellStyle name="Normal 42 2 3 3 2 3 3 3" xfId="26009" xr:uid="{00000000-0005-0000-0000-0000AE650000}"/>
    <cellStyle name="Normal 42 2 3 3 2 3 5" xfId="20996" xr:uid="{00000000-0005-0000-0000-000019520000}"/>
    <cellStyle name="Normal 42 2 3 3 2 4" xfId="12590" xr:uid="{00000000-0005-0000-0000-00003F310000}"/>
    <cellStyle name="Normal 42 2 3 3 2 4 3" xfId="27684" xr:uid="{00000000-0005-0000-0000-0000396C0000}"/>
    <cellStyle name="Normal 42 2 3 3 2 5" xfId="7569" xr:uid="{00000000-0005-0000-0000-0000A21D0000}"/>
    <cellStyle name="Normal 42 2 3 3 2 5 3" xfId="22667" xr:uid="{00000000-0005-0000-0000-0000A0580000}"/>
    <cellStyle name="Normal 42 2 3 3 2 7" xfId="17654" xr:uid="{00000000-0005-0000-0000-00000B450000}"/>
    <cellStyle name="Normal 42 2 3 3 3" xfId="3351" xr:uid="{00000000-0005-0000-0000-0000280D0000}"/>
    <cellStyle name="Normal 42 2 3 3 3 2" xfId="13425" xr:uid="{00000000-0005-0000-0000-000082340000}"/>
    <cellStyle name="Normal 42 2 3 3 3 2 3" xfId="28519" xr:uid="{00000000-0005-0000-0000-00007C6F0000}"/>
    <cellStyle name="Normal 42 2 3 3 3 3" xfId="8405" xr:uid="{00000000-0005-0000-0000-0000E6200000}"/>
    <cellStyle name="Normal 42 2 3 3 3 3 3" xfId="23502" xr:uid="{00000000-0005-0000-0000-0000E35B0000}"/>
    <cellStyle name="Normal 42 2 3 3 3 5" xfId="18489" xr:uid="{00000000-0005-0000-0000-00004E480000}"/>
    <cellStyle name="Normal 42 2 3 3 4" xfId="5044" xr:uid="{00000000-0005-0000-0000-0000C5130000}"/>
    <cellStyle name="Normal 42 2 3 3 4 2" xfId="15096" xr:uid="{00000000-0005-0000-0000-0000093B0000}"/>
    <cellStyle name="Normal 42 2 3 3 4 2 3" xfId="30190" xr:uid="{00000000-0005-0000-0000-000003760000}"/>
    <cellStyle name="Normal 42 2 3 3 4 3" xfId="10076" xr:uid="{00000000-0005-0000-0000-00006D270000}"/>
    <cellStyle name="Normal 42 2 3 3 4 3 3" xfId="25173" xr:uid="{00000000-0005-0000-0000-00006A620000}"/>
    <cellStyle name="Normal 42 2 3 3 4 5" xfId="20160" xr:uid="{00000000-0005-0000-0000-0000D54E0000}"/>
    <cellStyle name="Normal 42 2 3 3 5" xfId="11754" xr:uid="{00000000-0005-0000-0000-0000FB2D0000}"/>
    <cellStyle name="Normal 42 2 3 3 5 3" xfId="26848" xr:uid="{00000000-0005-0000-0000-0000F5680000}"/>
    <cellStyle name="Normal 42 2 3 3 6" xfId="6733" xr:uid="{00000000-0005-0000-0000-00005E1A0000}"/>
    <cellStyle name="Normal 42 2 3 3 6 3" xfId="21831" xr:uid="{00000000-0005-0000-0000-00005C550000}"/>
    <cellStyle name="Normal 42 2 3 3 8" xfId="16818" xr:uid="{00000000-0005-0000-0000-0000C7410000}"/>
    <cellStyle name="Normal 42 2 3 4" xfId="2081" xr:uid="{00000000-0005-0000-0000-000031080000}"/>
    <cellStyle name="Normal 42 2 3 4 2" xfId="3770" xr:uid="{00000000-0005-0000-0000-0000CB0E0000}"/>
    <cellStyle name="Normal 42 2 3 4 2 2" xfId="13843" xr:uid="{00000000-0005-0000-0000-000024360000}"/>
    <cellStyle name="Normal 42 2 3 4 2 2 3" xfId="28937" xr:uid="{00000000-0005-0000-0000-00001E710000}"/>
    <cellStyle name="Normal 42 2 3 4 2 3" xfId="8823" xr:uid="{00000000-0005-0000-0000-000088220000}"/>
    <cellStyle name="Normal 42 2 3 4 2 3 3" xfId="23920" xr:uid="{00000000-0005-0000-0000-0000855D0000}"/>
    <cellStyle name="Normal 42 2 3 4 2 5" xfId="18907" xr:uid="{00000000-0005-0000-0000-0000F0490000}"/>
    <cellStyle name="Normal 42 2 3 4 3" xfId="5462" xr:uid="{00000000-0005-0000-0000-000067150000}"/>
    <cellStyle name="Normal 42 2 3 4 3 2" xfId="15514" xr:uid="{00000000-0005-0000-0000-0000AB3C0000}"/>
    <cellStyle name="Normal 42 2 3 4 3 2 3" xfId="30608" xr:uid="{00000000-0005-0000-0000-0000A5770000}"/>
    <cellStyle name="Normal 42 2 3 4 3 3" xfId="10494" xr:uid="{00000000-0005-0000-0000-00000F290000}"/>
    <cellStyle name="Normal 42 2 3 4 3 3 3" xfId="25591" xr:uid="{00000000-0005-0000-0000-00000C640000}"/>
    <cellStyle name="Normal 42 2 3 4 3 5" xfId="20578" xr:uid="{00000000-0005-0000-0000-000077500000}"/>
    <cellStyle name="Normal 42 2 3 4 4" xfId="12172" xr:uid="{00000000-0005-0000-0000-00009D2F0000}"/>
    <cellStyle name="Normal 42 2 3 4 4 3" xfId="27266" xr:uid="{00000000-0005-0000-0000-0000976A0000}"/>
    <cellStyle name="Normal 42 2 3 4 5" xfId="7151" xr:uid="{00000000-0005-0000-0000-0000001C0000}"/>
    <cellStyle name="Normal 42 2 3 4 5 3" xfId="22249" xr:uid="{00000000-0005-0000-0000-0000FE560000}"/>
    <cellStyle name="Normal 42 2 3 4 7" xfId="17236" xr:uid="{00000000-0005-0000-0000-000069430000}"/>
    <cellStyle name="Normal 42 2 3 5" xfId="2933" xr:uid="{00000000-0005-0000-0000-0000860B0000}"/>
    <cellStyle name="Normal 42 2 3 5 2" xfId="13007" xr:uid="{00000000-0005-0000-0000-0000E0320000}"/>
    <cellStyle name="Normal 42 2 3 5 2 3" xfId="28101" xr:uid="{00000000-0005-0000-0000-0000DA6D0000}"/>
    <cellStyle name="Normal 42 2 3 5 3" xfId="7987" xr:uid="{00000000-0005-0000-0000-0000441F0000}"/>
    <cellStyle name="Normal 42 2 3 5 3 3" xfId="23084" xr:uid="{00000000-0005-0000-0000-0000415A0000}"/>
    <cellStyle name="Normal 42 2 3 5 5" xfId="18071" xr:uid="{00000000-0005-0000-0000-0000AC460000}"/>
    <cellStyle name="Normal 42 2 3 6" xfId="4626" xr:uid="{00000000-0005-0000-0000-000023120000}"/>
    <cellStyle name="Normal 42 2 3 6 2" xfId="14678" xr:uid="{00000000-0005-0000-0000-000067390000}"/>
    <cellStyle name="Normal 42 2 3 6 2 3" xfId="29772" xr:uid="{00000000-0005-0000-0000-000061740000}"/>
    <cellStyle name="Normal 42 2 3 6 3" xfId="9658" xr:uid="{00000000-0005-0000-0000-0000CB250000}"/>
    <cellStyle name="Normal 42 2 3 6 3 3" xfId="24755" xr:uid="{00000000-0005-0000-0000-0000C8600000}"/>
    <cellStyle name="Normal 42 2 3 6 5" xfId="19742" xr:uid="{00000000-0005-0000-0000-0000334D0000}"/>
    <cellStyle name="Normal 42 2 3 7" xfId="11336" xr:uid="{00000000-0005-0000-0000-0000592C0000}"/>
    <cellStyle name="Normal 42 2 3 7 3" xfId="26430" xr:uid="{00000000-0005-0000-0000-000053670000}"/>
    <cellStyle name="Normal 42 2 3 8" xfId="6315" xr:uid="{00000000-0005-0000-0000-0000BC180000}"/>
    <cellStyle name="Normal 42 2 3 8 3" xfId="21413" xr:uid="{00000000-0005-0000-0000-0000BA530000}"/>
    <cellStyle name="Normal 42 2 4" xfId="1341" xr:uid="{00000000-0005-0000-0000-00004D050000}"/>
    <cellStyle name="Normal 42 2 4 2" xfId="1764" xr:uid="{00000000-0005-0000-0000-0000F4060000}"/>
    <cellStyle name="Normal 42 2 4 2 2" xfId="2603" xr:uid="{00000000-0005-0000-0000-00003B0A0000}"/>
    <cellStyle name="Normal 42 2 4 2 2 2" xfId="4292" xr:uid="{00000000-0005-0000-0000-0000D5100000}"/>
    <cellStyle name="Normal 42 2 4 2 2 2 2" xfId="14365" xr:uid="{00000000-0005-0000-0000-00002E380000}"/>
    <cellStyle name="Normal 42 2 4 2 2 2 2 3" xfId="29459" xr:uid="{00000000-0005-0000-0000-000028730000}"/>
    <cellStyle name="Normal 42 2 4 2 2 2 3" xfId="9345" xr:uid="{00000000-0005-0000-0000-000092240000}"/>
    <cellStyle name="Normal 42 2 4 2 2 2 3 3" xfId="24442" xr:uid="{00000000-0005-0000-0000-00008F5F0000}"/>
    <cellStyle name="Normal 42 2 4 2 2 2 5" xfId="19429" xr:uid="{00000000-0005-0000-0000-0000FA4B0000}"/>
    <cellStyle name="Normal 42 2 4 2 2 3" xfId="5984" xr:uid="{00000000-0005-0000-0000-000071170000}"/>
    <cellStyle name="Normal 42 2 4 2 2 3 2" xfId="16036" xr:uid="{00000000-0005-0000-0000-0000B53E0000}"/>
    <cellStyle name="Normal 42 2 4 2 2 3 2 3" xfId="31130" xr:uid="{00000000-0005-0000-0000-0000AF790000}"/>
    <cellStyle name="Normal 42 2 4 2 2 3 3" xfId="11016" xr:uid="{00000000-0005-0000-0000-0000192B0000}"/>
    <cellStyle name="Normal 42 2 4 2 2 3 3 3" xfId="26113" xr:uid="{00000000-0005-0000-0000-000016660000}"/>
    <cellStyle name="Normal 42 2 4 2 2 3 5" xfId="21100" xr:uid="{00000000-0005-0000-0000-000081520000}"/>
    <cellStyle name="Normal 42 2 4 2 2 4" xfId="12694" xr:uid="{00000000-0005-0000-0000-0000A7310000}"/>
    <cellStyle name="Normal 42 2 4 2 2 4 3" xfId="27788" xr:uid="{00000000-0005-0000-0000-0000A16C0000}"/>
    <cellStyle name="Normal 42 2 4 2 2 5" xfId="7673" xr:uid="{00000000-0005-0000-0000-00000A1E0000}"/>
    <cellStyle name="Normal 42 2 4 2 2 5 3" xfId="22771" xr:uid="{00000000-0005-0000-0000-000008590000}"/>
    <cellStyle name="Normal 42 2 4 2 2 7" xfId="17758" xr:uid="{00000000-0005-0000-0000-000073450000}"/>
    <cellStyle name="Normal 42 2 4 2 3" xfId="3455" xr:uid="{00000000-0005-0000-0000-0000900D0000}"/>
    <cellStyle name="Normal 42 2 4 2 3 2" xfId="13529" xr:uid="{00000000-0005-0000-0000-0000EA340000}"/>
    <cellStyle name="Normal 42 2 4 2 3 2 3" xfId="28623" xr:uid="{00000000-0005-0000-0000-0000E46F0000}"/>
    <cellStyle name="Normal 42 2 4 2 3 3" xfId="8509" xr:uid="{00000000-0005-0000-0000-00004E210000}"/>
    <cellStyle name="Normal 42 2 4 2 3 3 3" xfId="23606" xr:uid="{00000000-0005-0000-0000-00004B5C0000}"/>
    <cellStyle name="Normal 42 2 4 2 3 5" xfId="18593" xr:uid="{00000000-0005-0000-0000-0000B6480000}"/>
    <cellStyle name="Normal 42 2 4 2 4" xfId="5148" xr:uid="{00000000-0005-0000-0000-00002D140000}"/>
    <cellStyle name="Normal 42 2 4 2 4 2" xfId="15200" xr:uid="{00000000-0005-0000-0000-0000713B0000}"/>
    <cellStyle name="Normal 42 2 4 2 4 2 3" xfId="30294" xr:uid="{00000000-0005-0000-0000-00006B760000}"/>
    <cellStyle name="Normal 42 2 4 2 4 3" xfId="10180" xr:uid="{00000000-0005-0000-0000-0000D5270000}"/>
    <cellStyle name="Normal 42 2 4 2 4 3 3" xfId="25277" xr:uid="{00000000-0005-0000-0000-0000D2620000}"/>
    <cellStyle name="Normal 42 2 4 2 4 5" xfId="20264" xr:uid="{00000000-0005-0000-0000-00003D4F0000}"/>
    <cellStyle name="Normal 42 2 4 2 5" xfId="11858" xr:uid="{00000000-0005-0000-0000-0000632E0000}"/>
    <cellStyle name="Normal 42 2 4 2 5 3" xfId="26952" xr:uid="{00000000-0005-0000-0000-00005D690000}"/>
    <cellStyle name="Normal 42 2 4 2 6" xfId="6837" xr:uid="{00000000-0005-0000-0000-0000C61A0000}"/>
    <cellStyle name="Normal 42 2 4 2 6 3" xfId="21935" xr:uid="{00000000-0005-0000-0000-0000C4550000}"/>
    <cellStyle name="Normal 42 2 4 2 8" xfId="16922" xr:uid="{00000000-0005-0000-0000-00002F420000}"/>
    <cellStyle name="Normal 42 2 4 3" xfId="2185" xr:uid="{00000000-0005-0000-0000-000099080000}"/>
    <cellStyle name="Normal 42 2 4 3 2" xfId="3874" xr:uid="{00000000-0005-0000-0000-0000330F0000}"/>
    <cellStyle name="Normal 42 2 4 3 2 2" xfId="13947" xr:uid="{00000000-0005-0000-0000-00008C360000}"/>
    <cellStyle name="Normal 42 2 4 3 2 2 3" xfId="29041" xr:uid="{00000000-0005-0000-0000-000086710000}"/>
    <cellStyle name="Normal 42 2 4 3 2 3" xfId="8927" xr:uid="{00000000-0005-0000-0000-0000F0220000}"/>
    <cellStyle name="Normal 42 2 4 3 2 3 3" xfId="24024" xr:uid="{00000000-0005-0000-0000-0000ED5D0000}"/>
    <cellStyle name="Normal 42 2 4 3 2 5" xfId="19011" xr:uid="{00000000-0005-0000-0000-0000584A0000}"/>
    <cellStyle name="Normal 42 2 4 3 3" xfId="5566" xr:uid="{00000000-0005-0000-0000-0000CF150000}"/>
    <cellStyle name="Normal 42 2 4 3 3 2" xfId="15618" xr:uid="{00000000-0005-0000-0000-0000133D0000}"/>
    <cellStyle name="Normal 42 2 4 3 3 2 3" xfId="30712" xr:uid="{00000000-0005-0000-0000-00000D780000}"/>
    <cellStyle name="Normal 42 2 4 3 3 3" xfId="10598" xr:uid="{00000000-0005-0000-0000-000077290000}"/>
    <cellStyle name="Normal 42 2 4 3 3 3 3" xfId="25695" xr:uid="{00000000-0005-0000-0000-000074640000}"/>
    <cellStyle name="Normal 42 2 4 3 3 5" xfId="20682" xr:uid="{00000000-0005-0000-0000-0000DF500000}"/>
    <cellStyle name="Normal 42 2 4 3 4" xfId="12276" xr:uid="{00000000-0005-0000-0000-000005300000}"/>
    <cellStyle name="Normal 42 2 4 3 4 3" xfId="27370" xr:uid="{00000000-0005-0000-0000-0000FF6A0000}"/>
    <cellStyle name="Normal 42 2 4 3 5" xfId="7255" xr:uid="{00000000-0005-0000-0000-0000681C0000}"/>
    <cellStyle name="Normal 42 2 4 3 5 3" xfId="22353" xr:uid="{00000000-0005-0000-0000-000066570000}"/>
    <cellStyle name="Normal 42 2 4 3 7" xfId="17340" xr:uid="{00000000-0005-0000-0000-0000D1430000}"/>
    <cellStyle name="Normal 42 2 4 4" xfId="3037" xr:uid="{00000000-0005-0000-0000-0000EE0B0000}"/>
    <cellStyle name="Normal 42 2 4 4 2" xfId="13111" xr:uid="{00000000-0005-0000-0000-000048330000}"/>
    <cellStyle name="Normal 42 2 4 4 2 3" xfId="28205" xr:uid="{00000000-0005-0000-0000-0000426E0000}"/>
    <cellStyle name="Normal 42 2 4 4 3" xfId="8091" xr:uid="{00000000-0005-0000-0000-0000AC1F0000}"/>
    <cellStyle name="Normal 42 2 4 4 3 3" xfId="23188" xr:uid="{00000000-0005-0000-0000-0000A95A0000}"/>
    <cellStyle name="Normal 42 2 4 4 5" xfId="18175" xr:uid="{00000000-0005-0000-0000-000014470000}"/>
    <cellStyle name="Normal 42 2 4 5" xfId="4730" xr:uid="{00000000-0005-0000-0000-00008B120000}"/>
    <cellStyle name="Normal 42 2 4 5 2" xfId="14782" xr:uid="{00000000-0005-0000-0000-0000CF390000}"/>
    <cellStyle name="Normal 42 2 4 5 2 3" xfId="29876" xr:uid="{00000000-0005-0000-0000-0000C9740000}"/>
    <cellStyle name="Normal 42 2 4 5 3" xfId="9762" xr:uid="{00000000-0005-0000-0000-000033260000}"/>
    <cellStyle name="Normal 42 2 4 5 3 3" xfId="24859" xr:uid="{00000000-0005-0000-0000-000030610000}"/>
    <cellStyle name="Normal 42 2 4 5 5" xfId="19846" xr:uid="{00000000-0005-0000-0000-00009B4D0000}"/>
    <cellStyle name="Normal 42 2 4 6" xfId="11440" xr:uid="{00000000-0005-0000-0000-0000C12C0000}"/>
    <cellStyle name="Normal 42 2 4 6 3" xfId="26534" xr:uid="{00000000-0005-0000-0000-0000BB670000}"/>
    <cellStyle name="Normal 42 2 4 7" xfId="6419" xr:uid="{00000000-0005-0000-0000-000024190000}"/>
    <cellStyle name="Normal 42 2 4 7 3" xfId="21517" xr:uid="{00000000-0005-0000-0000-000022540000}"/>
    <cellStyle name="Normal 42 2 4 9" xfId="16504" xr:uid="{00000000-0005-0000-0000-00008D400000}"/>
    <cellStyle name="Normal 42 2 5" xfId="1554" xr:uid="{00000000-0005-0000-0000-000022060000}"/>
    <cellStyle name="Normal 42 2 5 2" xfId="2395" xr:uid="{00000000-0005-0000-0000-00006B090000}"/>
    <cellStyle name="Normal 42 2 5 2 2" xfId="4084" xr:uid="{00000000-0005-0000-0000-000005100000}"/>
    <cellStyle name="Normal 42 2 5 2 2 2" xfId="14157" xr:uid="{00000000-0005-0000-0000-00005E370000}"/>
    <cellStyle name="Normal 42 2 5 2 2 2 3" xfId="29251" xr:uid="{00000000-0005-0000-0000-000058720000}"/>
    <cellStyle name="Normal 42 2 5 2 2 3" xfId="9137" xr:uid="{00000000-0005-0000-0000-0000C2230000}"/>
    <cellStyle name="Normal 42 2 5 2 2 3 3" xfId="24234" xr:uid="{00000000-0005-0000-0000-0000BF5E0000}"/>
    <cellStyle name="Normal 42 2 5 2 2 5" xfId="19221" xr:uid="{00000000-0005-0000-0000-00002A4B0000}"/>
    <cellStyle name="Normal 42 2 5 2 3" xfId="5776" xr:uid="{00000000-0005-0000-0000-0000A1160000}"/>
    <cellStyle name="Normal 42 2 5 2 3 2" xfId="15828" xr:uid="{00000000-0005-0000-0000-0000E53D0000}"/>
    <cellStyle name="Normal 42 2 5 2 3 2 3" xfId="30922" xr:uid="{00000000-0005-0000-0000-0000DF780000}"/>
    <cellStyle name="Normal 42 2 5 2 3 3" xfId="10808" xr:uid="{00000000-0005-0000-0000-0000492A0000}"/>
    <cellStyle name="Normal 42 2 5 2 3 3 3" xfId="25905" xr:uid="{00000000-0005-0000-0000-000046650000}"/>
    <cellStyle name="Normal 42 2 5 2 3 5" xfId="20892" xr:uid="{00000000-0005-0000-0000-0000B1510000}"/>
    <cellStyle name="Normal 42 2 5 2 4" xfId="12486" xr:uid="{00000000-0005-0000-0000-0000D7300000}"/>
    <cellStyle name="Normal 42 2 5 2 4 3" xfId="27580" xr:uid="{00000000-0005-0000-0000-0000D16B0000}"/>
    <cellStyle name="Normal 42 2 5 2 5" xfId="7465" xr:uid="{00000000-0005-0000-0000-00003A1D0000}"/>
    <cellStyle name="Normal 42 2 5 2 5 3" xfId="22563" xr:uid="{00000000-0005-0000-0000-000038580000}"/>
    <cellStyle name="Normal 42 2 5 2 7" xfId="17550" xr:uid="{00000000-0005-0000-0000-0000A3440000}"/>
    <cellStyle name="Normal 42 2 5 3" xfId="3247" xr:uid="{00000000-0005-0000-0000-0000C00C0000}"/>
    <cellStyle name="Normal 42 2 5 3 2" xfId="13321" xr:uid="{00000000-0005-0000-0000-00001A340000}"/>
    <cellStyle name="Normal 42 2 5 3 2 3" xfId="28415" xr:uid="{00000000-0005-0000-0000-0000146F0000}"/>
    <cellStyle name="Normal 42 2 5 3 3" xfId="8301" xr:uid="{00000000-0005-0000-0000-00007E200000}"/>
    <cellStyle name="Normal 42 2 5 3 3 3" xfId="23398" xr:uid="{00000000-0005-0000-0000-00007B5B0000}"/>
    <cellStyle name="Normal 42 2 5 3 5" xfId="18385" xr:uid="{00000000-0005-0000-0000-0000E6470000}"/>
    <cellStyle name="Normal 42 2 5 4" xfId="4940" xr:uid="{00000000-0005-0000-0000-00005D130000}"/>
    <cellStyle name="Normal 42 2 5 4 2" xfId="14992" xr:uid="{00000000-0005-0000-0000-0000A13A0000}"/>
    <cellStyle name="Normal 42 2 5 4 2 3" xfId="30086" xr:uid="{00000000-0005-0000-0000-00009B750000}"/>
    <cellStyle name="Normal 42 2 5 4 3" xfId="9972" xr:uid="{00000000-0005-0000-0000-000005270000}"/>
    <cellStyle name="Normal 42 2 5 4 3 3" xfId="25069" xr:uid="{00000000-0005-0000-0000-000002620000}"/>
    <cellStyle name="Normal 42 2 5 4 5" xfId="20056" xr:uid="{00000000-0005-0000-0000-00006D4E0000}"/>
    <cellStyle name="Normal 42 2 5 5" xfId="11650" xr:uid="{00000000-0005-0000-0000-0000932D0000}"/>
    <cellStyle name="Normal 42 2 5 5 3" xfId="26744" xr:uid="{00000000-0005-0000-0000-00008D680000}"/>
    <cellStyle name="Normal 42 2 5 6" xfId="6629" xr:uid="{00000000-0005-0000-0000-0000F6190000}"/>
    <cellStyle name="Normal 42 2 5 6 3" xfId="21727" xr:uid="{00000000-0005-0000-0000-0000F4540000}"/>
    <cellStyle name="Normal 42 2 5 8" xfId="16714" xr:uid="{00000000-0005-0000-0000-00005F410000}"/>
    <cellStyle name="Normal 42 2 6" xfId="1975" xr:uid="{00000000-0005-0000-0000-0000C7070000}"/>
    <cellStyle name="Normal 42 2 6 2" xfId="3666" xr:uid="{00000000-0005-0000-0000-0000630E0000}"/>
    <cellStyle name="Normal 42 2 6 2 2" xfId="13739" xr:uid="{00000000-0005-0000-0000-0000BC350000}"/>
    <cellStyle name="Normal 42 2 6 2 2 3" xfId="28833" xr:uid="{00000000-0005-0000-0000-0000B6700000}"/>
    <cellStyle name="Normal 42 2 6 2 3" xfId="8719" xr:uid="{00000000-0005-0000-0000-000020220000}"/>
    <cellStyle name="Normal 42 2 6 2 3 3" xfId="23816" xr:uid="{00000000-0005-0000-0000-00001D5D0000}"/>
    <cellStyle name="Normal 42 2 6 2 5" xfId="18803" xr:uid="{00000000-0005-0000-0000-000088490000}"/>
    <cellStyle name="Normal 42 2 6 3" xfId="5358" xr:uid="{00000000-0005-0000-0000-0000FF140000}"/>
    <cellStyle name="Normal 42 2 6 3 2" xfId="15410" xr:uid="{00000000-0005-0000-0000-0000433C0000}"/>
    <cellStyle name="Normal 42 2 6 3 2 3" xfId="30504" xr:uid="{00000000-0005-0000-0000-00003D770000}"/>
    <cellStyle name="Normal 42 2 6 3 3" xfId="10390" xr:uid="{00000000-0005-0000-0000-0000A7280000}"/>
    <cellStyle name="Normal 42 2 6 3 3 3" xfId="25487" xr:uid="{00000000-0005-0000-0000-0000A4630000}"/>
    <cellStyle name="Normal 42 2 6 3 5" xfId="20474" xr:uid="{00000000-0005-0000-0000-00000F500000}"/>
    <cellStyle name="Normal 42 2 6 4" xfId="12068" xr:uid="{00000000-0005-0000-0000-0000352F0000}"/>
    <cellStyle name="Normal 42 2 6 4 3" xfId="27162" xr:uid="{00000000-0005-0000-0000-00002F6A0000}"/>
    <cellStyle name="Normal 42 2 6 5" xfId="7047" xr:uid="{00000000-0005-0000-0000-0000981B0000}"/>
    <cellStyle name="Normal 42 2 6 5 3" xfId="22145" xr:uid="{00000000-0005-0000-0000-000096560000}"/>
    <cellStyle name="Normal 42 2 6 7" xfId="17132" xr:uid="{00000000-0005-0000-0000-000001430000}"/>
    <cellStyle name="Normal 42 2 7" xfId="2825" xr:uid="{00000000-0005-0000-0000-00001A0B0000}"/>
    <cellStyle name="Normal 42 2 7 2" xfId="12903" xr:uid="{00000000-0005-0000-0000-000078320000}"/>
    <cellStyle name="Normal 42 2 7 2 3" xfId="27997" xr:uid="{00000000-0005-0000-0000-0000726D0000}"/>
    <cellStyle name="Normal 42 2 7 3" xfId="7883" xr:uid="{00000000-0005-0000-0000-0000DC1E0000}"/>
    <cellStyle name="Normal 42 2 7 3 3" xfId="22980" xr:uid="{00000000-0005-0000-0000-0000D9590000}"/>
    <cellStyle name="Normal 42 2 7 5" xfId="17967" xr:uid="{00000000-0005-0000-0000-000044460000}"/>
    <cellStyle name="Normal 42 2 8" xfId="4519" xr:uid="{00000000-0005-0000-0000-0000B8110000}"/>
    <cellStyle name="Normal 42 2 8 2" xfId="14574" xr:uid="{00000000-0005-0000-0000-0000FF380000}"/>
    <cellStyle name="Normal 42 2 8 2 3" xfId="29668" xr:uid="{00000000-0005-0000-0000-0000F9730000}"/>
    <cellStyle name="Normal 42 2 8 3" xfId="9554" xr:uid="{00000000-0005-0000-0000-000063250000}"/>
    <cellStyle name="Normal 42 2 8 3 3" xfId="24651" xr:uid="{00000000-0005-0000-0000-000060600000}"/>
    <cellStyle name="Normal 42 2 8 5" xfId="19638" xr:uid="{00000000-0005-0000-0000-0000CB4C0000}"/>
    <cellStyle name="Normal 42 2 9" xfId="11230" xr:uid="{00000000-0005-0000-0000-0000EF2B0000}"/>
    <cellStyle name="Normal 42 2 9 3" xfId="26326" xr:uid="{00000000-0005-0000-0000-0000EB660000}"/>
    <cellStyle name="Normal 43" xfId="166" xr:uid="{00000000-0005-0000-0000-0000AD000000}"/>
    <cellStyle name="Normal 43 2" xfId="849" xr:uid="{00000000-0005-0000-0000-000060030000}"/>
    <cellStyle name="Normal 43 2 10" xfId="6210" xr:uid="{00000000-0005-0000-0000-000053180000}"/>
    <cellStyle name="Normal 43 2 10 3" xfId="21310" xr:uid="{00000000-0005-0000-0000-000053530000}"/>
    <cellStyle name="Normal 43 2 12" xfId="16295" xr:uid="{00000000-0005-0000-0000-0000BC3F0000}"/>
    <cellStyle name="Normal 43 2 2" xfId="1175" xr:uid="{00000000-0005-0000-0000-0000A7040000}"/>
    <cellStyle name="Normal 43 2 2 11" xfId="16349" xr:uid="{00000000-0005-0000-0000-0000F23F0000}"/>
    <cellStyle name="Normal 43 2 2 2" xfId="1283" xr:uid="{00000000-0005-0000-0000-000013050000}"/>
    <cellStyle name="Normal 43 2 2 2 10" xfId="16453" xr:uid="{00000000-0005-0000-0000-00005A400000}"/>
    <cellStyle name="Normal 43 2 2 2 2" xfId="1500" xr:uid="{00000000-0005-0000-0000-0000EC050000}"/>
    <cellStyle name="Normal 43 2 2 2 2 2" xfId="1921" xr:uid="{00000000-0005-0000-0000-000091070000}"/>
    <cellStyle name="Normal 43 2 2 2 2 2 2" xfId="2760" xr:uid="{00000000-0005-0000-0000-0000D80A0000}"/>
    <cellStyle name="Normal 43 2 2 2 2 2 2 2" xfId="4449" xr:uid="{00000000-0005-0000-0000-000072110000}"/>
    <cellStyle name="Normal 43 2 2 2 2 2 2 2 2" xfId="14522" xr:uid="{00000000-0005-0000-0000-0000CB380000}"/>
    <cellStyle name="Normal 43 2 2 2 2 2 2 2 2 3" xfId="29616" xr:uid="{00000000-0005-0000-0000-0000C5730000}"/>
    <cellStyle name="Normal 43 2 2 2 2 2 2 2 3" xfId="9502" xr:uid="{00000000-0005-0000-0000-00002F250000}"/>
    <cellStyle name="Normal 43 2 2 2 2 2 2 2 3 3" xfId="24599" xr:uid="{00000000-0005-0000-0000-00002C600000}"/>
    <cellStyle name="Normal 43 2 2 2 2 2 2 2 5" xfId="19586" xr:uid="{00000000-0005-0000-0000-0000974C0000}"/>
    <cellStyle name="Normal 43 2 2 2 2 2 2 3" xfId="6141" xr:uid="{00000000-0005-0000-0000-00000E180000}"/>
    <cellStyle name="Normal 43 2 2 2 2 2 2 3 2" xfId="16193" xr:uid="{00000000-0005-0000-0000-0000523F0000}"/>
    <cellStyle name="Normal 43 2 2 2 2 2 2 3 3" xfId="11173" xr:uid="{00000000-0005-0000-0000-0000B62B0000}"/>
    <cellStyle name="Normal 43 2 2 2 2 2 2 3 3 3" xfId="26270" xr:uid="{00000000-0005-0000-0000-0000B3660000}"/>
    <cellStyle name="Normal 43 2 2 2 2 2 2 3 5" xfId="21257" xr:uid="{00000000-0005-0000-0000-00001E530000}"/>
    <cellStyle name="Normal 43 2 2 2 2 2 2 4" xfId="12851" xr:uid="{00000000-0005-0000-0000-000044320000}"/>
    <cellStyle name="Normal 43 2 2 2 2 2 2 4 3" xfId="27945" xr:uid="{00000000-0005-0000-0000-00003E6D0000}"/>
    <cellStyle name="Normal 43 2 2 2 2 2 2 5" xfId="7830" xr:uid="{00000000-0005-0000-0000-0000A71E0000}"/>
    <cellStyle name="Normal 43 2 2 2 2 2 2 5 3" xfId="22928" xr:uid="{00000000-0005-0000-0000-0000A5590000}"/>
    <cellStyle name="Normal 43 2 2 2 2 2 2 7" xfId="17915" xr:uid="{00000000-0005-0000-0000-000010460000}"/>
    <cellStyle name="Normal 43 2 2 2 2 2 3" xfId="3612" xr:uid="{00000000-0005-0000-0000-00002D0E0000}"/>
    <cellStyle name="Normal 43 2 2 2 2 2 3 2" xfId="13686" xr:uid="{00000000-0005-0000-0000-000087350000}"/>
    <cellStyle name="Normal 43 2 2 2 2 2 3 2 3" xfId="28780" xr:uid="{00000000-0005-0000-0000-000081700000}"/>
    <cellStyle name="Normal 43 2 2 2 2 2 3 3" xfId="8666" xr:uid="{00000000-0005-0000-0000-0000EB210000}"/>
    <cellStyle name="Normal 43 2 2 2 2 2 3 3 3" xfId="23763" xr:uid="{00000000-0005-0000-0000-0000E85C0000}"/>
    <cellStyle name="Normal 43 2 2 2 2 2 3 5" xfId="18750" xr:uid="{00000000-0005-0000-0000-000053490000}"/>
    <cellStyle name="Normal 43 2 2 2 2 2 4" xfId="5305" xr:uid="{00000000-0005-0000-0000-0000CA140000}"/>
    <cellStyle name="Normal 43 2 2 2 2 2 4 2" xfId="15357" xr:uid="{00000000-0005-0000-0000-00000E3C0000}"/>
    <cellStyle name="Normal 43 2 2 2 2 2 4 2 3" xfId="30451" xr:uid="{00000000-0005-0000-0000-000008770000}"/>
    <cellStyle name="Normal 43 2 2 2 2 2 4 3" xfId="10337" xr:uid="{00000000-0005-0000-0000-000072280000}"/>
    <cellStyle name="Normal 43 2 2 2 2 2 4 3 3" xfId="25434" xr:uid="{00000000-0005-0000-0000-00006F630000}"/>
    <cellStyle name="Normal 43 2 2 2 2 2 4 5" xfId="20421" xr:uid="{00000000-0005-0000-0000-0000DA4F0000}"/>
    <cellStyle name="Normal 43 2 2 2 2 2 5" xfId="12015" xr:uid="{00000000-0005-0000-0000-0000002F0000}"/>
    <cellStyle name="Normal 43 2 2 2 2 2 5 3" xfId="27109" xr:uid="{00000000-0005-0000-0000-0000FA690000}"/>
    <cellStyle name="Normal 43 2 2 2 2 2 6" xfId="6994" xr:uid="{00000000-0005-0000-0000-0000631B0000}"/>
    <cellStyle name="Normal 43 2 2 2 2 2 6 3" xfId="22092" xr:uid="{00000000-0005-0000-0000-000061560000}"/>
    <cellStyle name="Normal 43 2 2 2 2 2 8" xfId="17079" xr:uid="{00000000-0005-0000-0000-0000CC420000}"/>
    <cellStyle name="Normal 43 2 2 2 2 3" xfId="2342" xr:uid="{00000000-0005-0000-0000-000036090000}"/>
    <cellStyle name="Normal 43 2 2 2 2 3 2" xfId="4031" xr:uid="{00000000-0005-0000-0000-0000D00F0000}"/>
    <cellStyle name="Normal 43 2 2 2 2 3 2 2" xfId="14104" xr:uid="{00000000-0005-0000-0000-000029370000}"/>
    <cellStyle name="Normal 43 2 2 2 2 3 2 2 3" xfId="29198" xr:uid="{00000000-0005-0000-0000-000023720000}"/>
    <cellStyle name="Normal 43 2 2 2 2 3 2 3" xfId="9084" xr:uid="{00000000-0005-0000-0000-00008D230000}"/>
    <cellStyle name="Normal 43 2 2 2 2 3 2 3 3" xfId="24181" xr:uid="{00000000-0005-0000-0000-00008A5E0000}"/>
    <cellStyle name="Normal 43 2 2 2 2 3 2 5" xfId="19168" xr:uid="{00000000-0005-0000-0000-0000F54A0000}"/>
    <cellStyle name="Normal 43 2 2 2 2 3 3" xfId="5723" xr:uid="{00000000-0005-0000-0000-00006C160000}"/>
    <cellStyle name="Normal 43 2 2 2 2 3 3 2" xfId="15775" xr:uid="{00000000-0005-0000-0000-0000B03D0000}"/>
    <cellStyle name="Normal 43 2 2 2 2 3 3 2 3" xfId="30869" xr:uid="{00000000-0005-0000-0000-0000AA780000}"/>
    <cellStyle name="Normal 43 2 2 2 2 3 3 3" xfId="10755" xr:uid="{00000000-0005-0000-0000-0000142A0000}"/>
    <cellStyle name="Normal 43 2 2 2 2 3 3 3 3" xfId="25852" xr:uid="{00000000-0005-0000-0000-000011650000}"/>
    <cellStyle name="Normal 43 2 2 2 2 3 3 5" xfId="20839" xr:uid="{00000000-0005-0000-0000-00007C510000}"/>
    <cellStyle name="Normal 43 2 2 2 2 3 4" xfId="12433" xr:uid="{00000000-0005-0000-0000-0000A2300000}"/>
    <cellStyle name="Normal 43 2 2 2 2 3 4 3" xfId="27527" xr:uid="{00000000-0005-0000-0000-00009C6B0000}"/>
    <cellStyle name="Normal 43 2 2 2 2 3 5" xfId="7412" xr:uid="{00000000-0005-0000-0000-0000051D0000}"/>
    <cellStyle name="Normal 43 2 2 2 2 3 5 3" xfId="22510" xr:uid="{00000000-0005-0000-0000-000003580000}"/>
    <cellStyle name="Normal 43 2 2 2 2 3 7" xfId="17497" xr:uid="{00000000-0005-0000-0000-00006E440000}"/>
    <cellStyle name="Normal 43 2 2 2 2 4" xfId="3194" xr:uid="{00000000-0005-0000-0000-00008B0C0000}"/>
    <cellStyle name="Normal 43 2 2 2 2 4 2" xfId="13268" xr:uid="{00000000-0005-0000-0000-0000E5330000}"/>
    <cellStyle name="Normal 43 2 2 2 2 4 2 3" xfId="28362" xr:uid="{00000000-0005-0000-0000-0000DF6E0000}"/>
    <cellStyle name="Normal 43 2 2 2 2 4 3" xfId="8248" xr:uid="{00000000-0005-0000-0000-000049200000}"/>
    <cellStyle name="Normal 43 2 2 2 2 4 3 3" xfId="23345" xr:uid="{00000000-0005-0000-0000-0000465B0000}"/>
    <cellStyle name="Normal 43 2 2 2 2 4 5" xfId="18332" xr:uid="{00000000-0005-0000-0000-0000B1470000}"/>
    <cellStyle name="Normal 43 2 2 2 2 5" xfId="4887" xr:uid="{00000000-0005-0000-0000-000028130000}"/>
    <cellStyle name="Normal 43 2 2 2 2 5 2" xfId="14939" xr:uid="{00000000-0005-0000-0000-00006C3A0000}"/>
    <cellStyle name="Normal 43 2 2 2 2 5 2 3" xfId="30033" xr:uid="{00000000-0005-0000-0000-000066750000}"/>
    <cellStyle name="Normal 43 2 2 2 2 5 3" xfId="9919" xr:uid="{00000000-0005-0000-0000-0000D0260000}"/>
    <cellStyle name="Normal 43 2 2 2 2 5 3 3" xfId="25016" xr:uid="{00000000-0005-0000-0000-0000CD610000}"/>
    <cellStyle name="Normal 43 2 2 2 2 5 5" xfId="20003" xr:uid="{00000000-0005-0000-0000-0000384E0000}"/>
    <cellStyle name="Normal 43 2 2 2 2 6" xfId="11597" xr:uid="{00000000-0005-0000-0000-00005E2D0000}"/>
    <cellStyle name="Normal 43 2 2 2 2 6 3" xfId="26691" xr:uid="{00000000-0005-0000-0000-000058680000}"/>
    <cellStyle name="Normal 43 2 2 2 2 7" xfId="6576" xr:uid="{00000000-0005-0000-0000-0000C1190000}"/>
    <cellStyle name="Normal 43 2 2 2 2 7 3" xfId="21674" xr:uid="{00000000-0005-0000-0000-0000BF540000}"/>
    <cellStyle name="Normal 43 2 2 2 2 9" xfId="16661" xr:uid="{00000000-0005-0000-0000-00002A410000}"/>
    <cellStyle name="Normal 43 2 2 2 3" xfId="1713" xr:uid="{00000000-0005-0000-0000-0000C1060000}"/>
    <cellStyle name="Normal 43 2 2 2 3 2" xfId="2552" xr:uid="{00000000-0005-0000-0000-0000080A0000}"/>
    <cellStyle name="Normal 43 2 2 2 3 2 2" xfId="4241" xr:uid="{00000000-0005-0000-0000-0000A2100000}"/>
    <cellStyle name="Normal 43 2 2 2 3 2 2 2" xfId="14314" xr:uid="{00000000-0005-0000-0000-0000FB370000}"/>
    <cellStyle name="Normal 43 2 2 2 3 2 2 2 3" xfId="29408" xr:uid="{00000000-0005-0000-0000-0000F5720000}"/>
    <cellStyle name="Normal 43 2 2 2 3 2 2 3" xfId="9294" xr:uid="{00000000-0005-0000-0000-00005F240000}"/>
    <cellStyle name="Normal 43 2 2 2 3 2 2 3 3" xfId="24391" xr:uid="{00000000-0005-0000-0000-00005C5F0000}"/>
    <cellStyle name="Normal 43 2 2 2 3 2 2 5" xfId="19378" xr:uid="{00000000-0005-0000-0000-0000C74B0000}"/>
    <cellStyle name="Normal 43 2 2 2 3 2 3" xfId="5933" xr:uid="{00000000-0005-0000-0000-00003E170000}"/>
    <cellStyle name="Normal 43 2 2 2 3 2 3 2" xfId="15985" xr:uid="{00000000-0005-0000-0000-0000823E0000}"/>
    <cellStyle name="Normal 43 2 2 2 3 2 3 2 3" xfId="31079" xr:uid="{00000000-0005-0000-0000-00007C790000}"/>
    <cellStyle name="Normal 43 2 2 2 3 2 3 3" xfId="10965" xr:uid="{00000000-0005-0000-0000-0000E62A0000}"/>
    <cellStyle name="Normal 43 2 2 2 3 2 3 3 3" xfId="26062" xr:uid="{00000000-0005-0000-0000-0000E3650000}"/>
    <cellStyle name="Normal 43 2 2 2 3 2 3 5" xfId="21049" xr:uid="{00000000-0005-0000-0000-00004E520000}"/>
    <cellStyle name="Normal 43 2 2 2 3 2 4" xfId="12643" xr:uid="{00000000-0005-0000-0000-000074310000}"/>
    <cellStyle name="Normal 43 2 2 2 3 2 4 3" xfId="27737" xr:uid="{00000000-0005-0000-0000-00006E6C0000}"/>
    <cellStyle name="Normal 43 2 2 2 3 2 5" xfId="7622" xr:uid="{00000000-0005-0000-0000-0000D71D0000}"/>
    <cellStyle name="Normal 43 2 2 2 3 2 5 3" xfId="22720" xr:uid="{00000000-0005-0000-0000-0000D5580000}"/>
    <cellStyle name="Normal 43 2 2 2 3 2 7" xfId="17707" xr:uid="{00000000-0005-0000-0000-000040450000}"/>
    <cellStyle name="Normal 43 2 2 2 3 3" xfId="3404" xr:uid="{00000000-0005-0000-0000-00005D0D0000}"/>
    <cellStyle name="Normal 43 2 2 2 3 3 2" xfId="13478" xr:uid="{00000000-0005-0000-0000-0000B7340000}"/>
    <cellStyle name="Normal 43 2 2 2 3 3 2 3" xfId="28572" xr:uid="{00000000-0005-0000-0000-0000B16F0000}"/>
    <cellStyle name="Normal 43 2 2 2 3 3 3" xfId="8458" xr:uid="{00000000-0005-0000-0000-00001B210000}"/>
    <cellStyle name="Normal 43 2 2 2 3 3 3 3" xfId="23555" xr:uid="{00000000-0005-0000-0000-0000185C0000}"/>
    <cellStyle name="Normal 43 2 2 2 3 3 5" xfId="18542" xr:uid="{00000000-0005-0000-0000-000083480000}"/>
    <cellStyle name="Normal 43 2 2 2 3 4" xfId="5097" xr:uid="{00000000-0005-0000-0000-0000FA130000}"/>
    <cellStyle name="Normal 43 2 2 2 3 4 2" xfId="15149" xr:uid="{00000000-0005-0000-0000-00003E3B0000}"/>
    <cellStyle name="Normal 43 2 2 2 3 4 2 3" xfId="30243" xr:uid="{00000000-0005-0000-0000-000038760000}"/>
    <cellStyle name="Normal 43 2 2 2 3 4 3" xfId="10129" xr:uid="{00000000-0005-0000-0000-0000A2270000}"/>
    <cellStyle name="Normal 43 2 2 2 3 4 3 3" xfId="25226" xr:uid="{00000000-0005-0000-0000-00009F620000}"/>
    <cellStyle name="Normal 43 2 2 2 3 4 5" xfId="20213" xr:uid="{00000000-0005-0000-0000-00000A4F0000}"/>
    <cellStyle name="Normal 43 2 2 2 3 5" xfId="11807" xr:uid="{00000000-0005-0000-0000-0000302E0000}"/>
    <cellStyle name="Normal 43 2 2 2 3 5 3" xfId="26901" xr:uid="{00000000-0005-0000-0000-00002A690000}"/>
    <cellStyle name="Normal 43 2 2 2 3 6" xfId="6786" xr:uid="{00000000-0005-0000-0000-0000931A0000}"/>
    <cellStyle name="Normal 43 2 2 2 3 6 3" xfId="21884" xr:uid="{00000000-0005-0000-0000-000091550000}"/>
    <cellStyle name="Normal 43 2 2 2 3 8" xfId="16871" xr:uid="{00000000-0005-0000-0000-0000FC410000}"/>
    <cellStyle name="Normal 43 2 2 2 4" xfId="2134" xr:uid="{00000000-0005-0000-0000-000066080000}"/>
    <cellStyle name="Normal 43 2 2 2 4 2" xfId="3823" xr:uid="{00000000-0005-0000-0000-0000000F0000}"/>
    <cellStyle name="Normal 43 2 2 2 4 2 2" xfId="13896" xr:uid="{00000000-0005-0000-0000-000059360000}"/>
    <cellStyle name="Normal 43 2 2 2 4 2 2 3" xfId="28990" xr:uid="{00000000-0005-0000-0000-000053710000}"/>
    <cellStyle name="Normal 43 2 2 2 4 2 3" xfId="8876" xr:uid="{00000000-0005-0000-0000-0000BD220000}"/>
    <cellStyle name="Normal 43 2 2 2 4 2 3 3" xfId="23973" xr:uid="{00000000-0005-0000-0000-0000BA5D0000}"/>
    <cellStyle name="Normal 43 2 2 2 4 2 5" xfId="18960" xr:uid="{00000000-0005-0000-0000-0000254A0000}"/>
    <cellStyle name="Normal 43 2 2 2 4 3" xfId="5515" xr:uid="{00000000-0005-0000-0000-00009C150000}"/>
    <cellStyle name="Normal 43 2 2 2 4 3 2" xfId="15567" xr:uid="{00000000-0005-0000-0000-0000E03C0000}"/>
    <cellStyle name="Normal 43 2 2 2 4 3 2 3" xfId="30661" xr:uid="{00000000-0005-0000-0000-0000DA770000}"/>
    <cellStyle name="Normal 43 2 2 2 4 3 3" xfId="10547" xr:uid="{00000000-0005-0000-0000-000044290000}"/>
    <cellStyle name="Normal 43 2 2 2 4 3 3 3" xfId="25644" xr:uid="{00000000-0005-0000-0000-000041640000}"/>
    <cellStyle name="Normal 43 2 2 2 4 3 5" xfId="20631" xr:uid="{00000000-0005-0000-0000-0000AC500000}"/>
    <cellStyle name="Normal 43 2 2 2 4 4" xfId="12225" xr:uid="{00000000-0005-0000-0000-0000D22F0000}"/>
    <cellStyle name="Normal 43 2 2 2 4 4 3" xfId="27319" xr:uid="{00000000-0005-0000-0000-0000CC6A0000}"/>
    <cellStyle name="Normal 43 2 2 2 4 5" xfId="7204" xr:uid="{00000000-0005-0000-0000-0000351C0000}"/>
    <cellStyle name="Normal 43 2 2 2 4 5 3" xfId="22302" xr:uid="{00000000-0005-0000-0000-000033570000}"/>
    <cellStyle name="Normal 43 2 2 2 4 7" xfId="17289" xr:uid="{00000000-0005-0000-0000-00009E430000}"/>
    <cellStyle name="Normal 43 2 2 2 5" xfId="2986" xr:uid="{00000000-0005-0000-0000-0000BB0B0000}"/>
    <cellStyle name="Normal 43 2 2 2 5 2" xfId="13060" xr:uid="{00000000-0005-0000-0000-000015330000}"/>
    <cellStyle name="Normal 43 2 2 2 5 2 3" xfId="28154" xr:uid="{00000000-0005-0000-0000-00000F6E0000}"/>
    <cellStyle name="Normal 43 2 2 2 5 3" xfId="8040" xr:uid="{00000000-0005-0000-0000-0000791F0000}"/>
    <cellStyle name="Normal 43 2 2 2 5 3 3" xfId="23137" xr:uid="{00000000-0005-0000-0000-0000765A0000}"/>
    <cellStyle name="Normal 43 2 2 2 5 5" xfId="18124" xr:uid="{00000000-0005-0000-0000-0000E1460000}"/>
    <cellStyle name="Normal 43 2 2 2 6" xfId="4679" xr:uid="{00000000-0005-0000-0000-000058120000}"/>
    <cellStyle name="Normal 43 2 2 2 6 2" xfId="14731" xr:uid="{00000000-0005-0000-0000-00009C390000}"/>
    <cellStyle name="Normal 43 2 2 2 6 2 3" xfId="29825" xr:uid="{00000000-0005-0000-0000-000096740000}"/>
    <cellStyle name="Normal 43 2 2 2 6 3" xfId="9711" xr:uid="{00000000-0005-0000-0000-000000260000}"/>
    <cellStyle name="Normal 43 2 2 2 6 3 3" xfId="24808" xr:uid="{00000000-0005-0000-0000-0000FD600000}"/>
    <cellStyle name="Normal 43 2 2 2 6 5" xfId="19795" xr:uid="{00000000-0005-0000-0000-0000684D0000}"/>
    <cellStyle name="Normal 43 2 2 2 7" xfId="11389" xr:uid="{00000000-0005-0000-0000-00008E2C0000}"/>
    <cellStyle name="Normal 43 2 2 2 7 3" xfId="26483" xr:uid="{00000000-0005-0000-0000-000088670000}"/>
    <cellStyle name="Normal 43 2 2 2 8" xfId="6368" xr:uid="{00000000-0005-0000-0000-0000F1180000}"/>
    <cellStyle name="Normal 43 2 2 2 8 3" xfId="21466" xr:uid="{00000000-0005-0000-0000-0000EF530000}"/>
    <cellStyle name="Normal 43 2 2 3" xfId="1396" xr:uid="{00000000-0005-0000-0000-000084050000}"/>
    <cellStyle name="Normal 43 2 2 3 2" xfId="1817" xr:uid="{00000000-0005-0000-0000-000029070000}"/>
    <cellStyle name="Normal 43 2 2 3 2 2" xfId="2656" xr:uid="{00000000-0005-0000-0000-0000700A0000}"/>
    <cellStyle name="Normal 43 2 2 3 2 2 2" xfId="4345" xr:uid="{00000000-0005-0000-0000-00000A110000}"/>
    <cellStyle name="Normal 43 2 2 3 2 2 2 2" xfId="14418" xr:uid="{00000000-0005-0000-0000-000063380000}"/>
    <cellStyle name="Normal 43 2 2 3 2 2 2 2 3" xfId="29512" xr:uid="{00000000-0005-0000-0000-00005D730000}"/>
    <cellStyle name="Normal 43 2 2 3 2 2 2 3" xfId="9398" xr:uid="{00000000-0005-0000-0000-0000C7240000}"/>
    <cellStyle name="Normal 43 2 2 3 2 2 2 3 3" xfId="24495" xr:uid="{00000000-0005-0000-0000-0000C45F0000}"/>
    <cellStyle name="Normal 43 2 2 3 2 2 2 5" xfId="19482" xr:uid="{00000000-0005-0000-0000-00002F4C0000}"/>
    <cellStyle name="Normal 43 2 2 3 2 2 3" xfId="6037" xr:uid="{00000000-0005-0000-0000-0000A6170000}"/>
    <cellStyle name="Normal 43 2 2 3 2 2 3 2" xfId="16089" xr:uid="{00000000-0005-0000-0000-0000EA3E0000}"/>
    <cellStyle name="Normal 43 2 2 3 2 2 3 2 3" xfId="31183" xr:uid="{00000000-0005-0000-0000-0000E4790000}"/>
    <cellStyle name="Normal 43 2 2 3 2 2 3 3" xfId="11069" xr:uid="{00000000-0005-0000-0000-00004E2B0000}"/>
    <cellStyle name="Normal 43 2 2 3 2 2 3 3 3" xfId="26166" xr:uid="{00000000-0005-0000-0000-00004B660000}"/>
    <cellStyle name="Normal 43 2 2 3 2 2 3 5" xfId="21153" xr:uid="{00000000-0005-0000-0000-0000B6520000}"/>
    <cellStyle name="Normal 43 2 2 3 2 2 4" xfId="12747" xr:uid="{00000000-0005-0000-0000-0000DC310000}"/>
    <cellStyle name="Normal 43 2 2 3 2 2 4 3" xfId="27841" xr:uid="{00000000-0005-0000-0000-0000D66C0000}"/>
    <cellStyle name="Normal 43 2 2 3 2 2 5" xfId="7726" xr:uid="{00000000-0005-0000-0000-00003F1E0000}"/>
    <cellStyle name="Normal 43 2 2 3 2 2 5 3" xfId="22824" xr:uid="{00000000-0005-0000-0000-00003D590000}"/>
    <cellStyle name="Normal 43 2 2 3 2 2 7" xfId="17811" xr:uid="{00000000-0005-0000-0000-0000A8450000}"/>
    <cellStyle name="Normal 43 2 2 3 2 3" xfId="3508" xr:uid="{00000000-0005-0000-0000-0000C50D0000}"/>
    <cellStyle name="Normal 43 2 2 3 2 3 2" xfId="13582" xr:uid="{00000000-0005-0000-0000-00001F350000}"/>
    <cellStyle name="Normal 43 2 2 3 2 3 2 3" xfId="28676" xr:uid="{00000000-0005-0000-0000-000019700000}"/>
    <cellStyle name="Normal 43 2 2 3 2 3 3" xfId="8562" xr:uid="{00000000-0005-0000-0000-000083210000}"/>
    <cellStyle name="Normal 43 2 2 3 2 3 3 3" xfId="23659" xr:uid="{00000000-0005-0000-0000-0000805C0000}"/>
    <cellStyle name="Normal 43 2 2 3 2 3 5" xfId="18646" xr:uid="{00000000-0005-0000-0000-0000EB480000}"/>
    <cellStyle name="Normal 43 2 2 3 2 4" xfId="5201" xr:uid="{00000000-0005-0000-0000-000062140000}"/>
    <cellStyle name="Normal 43 2 2 3 2 4 2" xfId="15253" xr:uid="{00000000-0005-0000-0000-0000A63B0000}"/>
    <cellStyle name="Normal 43 2 2 3 2 4 2 3" xfId="30347" xr:uid="{00000000-0005-0000-0000-0000A0760000}"/>
    <cellStyle name="Normal 43 2 2 3 2 4 3" xfId="10233" xr:uid="{00000000-0005-0000-0000-00000A280000}"/>
    <cellStyle name="Normal 43 2 2 3 2 4 3 3" xfId="25330" xr:uid="{00000000-0005-0000-0000-000007630000}"/>
    <cellStyle name="Normal 43 2 2 3 2 4 5" xfId="20317" xr:uid="{00000000-0005-0000-0000-0000724F0000}"/>
    <cellStyle name="Normal 43 2 2 3 2 5" xfId="11911" xr:uid="{00000000-0005-0000-0000-0000982E0000}"/>
    <cellStyle name="Normal 43 2 2 3 2 5 3" xfId="27005" xr:uid="{00000000-0005-0000-0000-000092690000}"/>
    <cellStyle name="Normal 43 2 2 3 2 6" xfId="6890" xr:uid="{00000000-0005-0000-0000-0000FB1A0000}"/>
    <cellStyle name="Normal 43 2 2 3 2 6 3" xfId="21988" xr:uid="{00000000-0005-0000-0000-0000F9550000}"/>
    <cellStyle name="Normal 43 2 2 3 2 8" xfId="16975" xr:uid="{00000000-0005-0000-0000-000064420000}"/>
    <cellStyle name="Normal 43 2 2 3 3" xfId="2238" xr:uid="{00000000-0005-0000-0000-0000CE080000}"/>
    <cellStyle name="Normal 43 2 2 3 3 2" xfId="3927" xr:uid="{00000000-0005-0000-0000-0000680F0000}"/>
    <cellStyle name="Normal 43 2 2 3 3 2 2" xfId="14000" xr:uid="{00000000-0005-0000-0000-0000C1360000}"/>
    <cellStyle name="Normal 43 2 2 3 3 2 2 3" xfId="29094" xr:uid="{00000000-0005-0000-0000-0000BB710000}"/>
    <cellStyle name="Normal 43 2 2 3 3 2 3" xfId="8980" xr:uid="{00000000-0005-0000-0000-000025230000}"/>
    <cellStyle name="Normal 43 2 2 3 3 2 3 3" xfId="24077" xr:uid="{00000000-0005-0000-0000-0000225E0000}"/>
    <cellStyle name="Normal 43 2 2 3 3 2 5" xfId="19064" xr:uid="{00000000-0005-0000-0000-00008D4A0000}"/>
    <cellStyle name="Normal 43 2 2 3 3 3" xfId="5619" xr:uid="{00000000-0005-0000-0000-000004160000}"/>
    <cellStyle name="Normal 43 2 2 3 3 3 2" xfId="15671" xr:uid="{00000000-0005-0000-0000-0000483D0000}"/>
    <cellStyle name="Normal 43 2 2 3 3 3 2 3" xfId="30765" xr:uid="{00000000-0005-0000-0000-000042780000}"/>
    <cellStyle name="Normal 43 2 2 3 3 3 3" xfId="10651" xr:uid="{00000000-0005-0000-0000-0000AC290000}"/>
    <cellStyle name="Normal 43 2 2 3 3 3 3 3" xfId="25748" xr:uid="{00000000-0005-0000-0000-0000A9640000}"/>
    <cellStyle name="Normal 43 2 2 3 3 3 5" xfId="20735" xr:uid="{00000000-0005-0000-0000-000014510000}"/>
    <cellStyle name="Normal 43 2 2 3 3 4" xfId="12329" xr:uid="{00000000-0005-0000-0000-00003A300000}"/>
    <cellStyle name="Normal 43 2 2 3 3 4 3" xfId="27423" xr:uid="{00000000-0005-0000-0000-0000346B0000}"/>
    <cellStyle name="Normal 43 2 2 3 3 5" xfId="7308" xr:uid="{00000000-0005-0000-0000-00009D1C0000}"/>
    <cellStyle name="Normal 43 2 2 3 3 5 3" xfId="22406" xr:uid="{00000000-0005-0000-0000-00009B570000}"/>
    <cellStyle name="Normal 43 2 2 3 3 7" xfId="17393" xr:uid="{00000000-0005-0000-0000-000006440000}"/>
    <cellStyle name="Normal 43 2 2 3 4" xfId="3090" xr:uid="{00000000-0005-0000-0000-0000230C0000}"/>
    <cellStyle name="Normal 43 2 2 3 4 2" xfId="13164" xr:uid="{00000000-0005-0000-0000-00007D330000}"/>
    <cellStyle name="Normal 43 2 2 3 4 2 3" xfId="28258" xr:uid="{00000000-0005-0000-0000-0000776E0000}"/>
    <cellStyle name="Normal 43 2 2 3 4 3" xfId="8144" xr:uid="{00000000-0005-0000-0000-0000E11F0000}"/>
    <cellStyle name="Normal 43 2 2 3 4 3 3" xfId="23241" xr:uid="{00000000-0005-0000-0000-0000DE5A0000}"/>
    <cellStyle name="Normal 43 2 2 3 4 5" xfId="18228" xr:uid="{00000000-0005-0000-0000-000049470000}"/>
    <cellStyle name="Normal 43 2 2 3 5" xfId="4783" xr:uid="{00000000-0005-0000-0000-0000C0120000}"/>
    <cellStyle name="Normal 43 2 2 3 5 2" xfId="14835" xr:uid="{00000000-0005-0000-0000-0000043A0000}"/>
    <cellStyle name="Normal 43 2 2 3 5 2 3" xfId="29929" xr:uid="{00000000-0005-0000-0000-0000FE740000}"/>
    <cellStyle name="Normal 43 2 2 3 5 3" xfId="9815" xr:uid="{00000000-0005-0000-0000-000068260000}"/>
    <cellStyle name="Normal 43 2 2 3 5 3 3" xfId="24912" xr:uid="{00000000-0005-0000-0000-000065610000}"/>
    <cellStyle name="Normal 43 2 2 3 5 5" xfId="19899" xr:uid="{00000000-0005-0000-0000-0000D04D0000}"/>
    <cellStyle name="Normal 43 2 2 3 6" xfId="11493" xr:uid="{00000000-0005-0000-0000-0000F62C0000}"/>
    <cellStyle name="Normal 43 2 2 3 6 3" xfId="26587" xr:uid="{00000000-0005-0000-0000-0000F0670000}"/>
    <cellStyle name="Normal 43 2 2 3 7" xfId="6472" xr:uid="{00000000-0005-0000-0000-000059190000}"/>
    <cellStyle name="Normal 43 2 2 3 7 3" xfId="21570" xr:uid="{00000000-0005-0000-0000-000057540000}"/>
    <cellStyle name="Normal 43 2 2 3 9" xfId="16557" xr:uid="{00000000-0005-0000-0000-0000C2400000}"/>
    <cellStyle name="Normal 43 2 2 4" xfId="1609" xr:uid="{00000000-0005-0000-0000-000059060000}"/>
    <cellStyle name="Normal 43 2 2 4 2" xfId="2448" xr:uid="{00000000-0005-0000-0000-0000A0090000}"/>
    <cellStyle name="Normal 43 2 2 4 2 2" xfId="4137" xr:uid="{00000000-0005-0000-0000-00003A100000}"/>
    <cellStyle name="Normal 43 2 2 4 2 2 2" xfId="14210" xr:uid="{00000000-0005-0000-0000-000093370000}"/>
    <cellStyle name="Normal 43 2 2 4 2 2 2 3" xfId="29304" xr:uid="{00000000-0005-0000-0000-00008D720000}"/>
    <cellStyle name="Normal 43 2 2 4 2 2 3" xfId="9190" xr:uid="{00000000-0005-0000-0000-0000F7230000}"/>
    <cellStyle name="Normal 43 2 2 4 2 2 3 3" xfId="24287" xr:uid="{00000000-0005-0000-0000-0000F45E0000}"/>
    <cellStyle name="Normal 43 2 2 4 2 2 5" xfId="19274" xr:uid="{00000000-0005-0000-0000-00005F4B0000}"/>
    <cellStyle name="Normal 43 2 2 4 2 3" xfId="5829" xr:uid="{00000000-0005-0000-0000-0000D6160000}"/>
    <cellStyle name="Normal 43 2 2 4 2 3 2" xfId="15881" xr:uid="{00000000-0005-0000-0000-00001A3E0000}"/>
    <cellStyle name="Normal 43 2 2 4 2 3 2 3" xfId="30975" xr:uid="{00000000-0005-0000-0000-000014790000}"/>
    <cellStyle name="Normal 43 2 2 4 2 3 3" xfId="10861" xr:uid="{00000000-0005-0000-0000-00007E2A0000}"/>
    <cellStyle name="Normal 43 2 2 4 2 3 3 3" xfId="25958" xr:uid="{00000000-0005-0000-0000-00007B650000}"/>
    <cellStyle name="Normal 43 2 2 4 2 3 5" xfId="20945" xr:uid="{00000000-0005-0000-0000-0000E6510000}"/>
    <cellStyle name="Normal 43 2 2 4 2 4" xfId="12539" xr:uid="{00000000-0005-0000-0000-00000C310000}"/>
    <cellStyle name="Normal 43 2 2 4 2 4 3" xfId="27633" xr:uid="{00000000-0005-0000-0000-0000066C0000}"/>
    <cellStyle name="Normal 43 2 2 4 2 5" xfId="7518" xr:uid="{00000000-0005-0000-0000-00006F1D0000}"/>
    <cellStyle name="Normal 43 2 2 4 2 5 3" xfId="22616" xr:uid="{00000000-0005-0000-0000-00006D580000}"/>
    <cellStyle name="Normal 43 2 2 4 2 7" xfId="17603" xr:uid="{00000000-0005-0000-0000-0000D8440000}"/>
    <cellStyle name="Normal 43 2 2 4 3" xfId="3300" xr:uid="{00000000-0005-0000-0000-0000F50C0000}"/>
    <cellStyle name="Normal 43 2 2 4 3 2" xfId="13374" xr:uid="{00000000-0005-0000-0000-00004F340000}"/>
    <cellStyle name="Normal 43 2 2 4 3 2 3" xfId="28468" xr:uid="{00000000-0005-0000-0000-0000496F0000}"/>
    <cellStyle name="Normal 43 2 2 4 3 3" xfId="8354" xr:uid="{00000000-0005-0000-0000-0000B3200000}"/>
    <cellStyle name="Normal 43 2 2 4 3 3 3" xfId="23451" xr:uid="{00000000-0005-0000-0000-0000B05B0000}"/>
    <cellStyle name="Normal 43 2 2 4 3 5" xfId="18438" xr:uid="{00000000-0005-0000-0000-00001B480000}"/>
    <cellStyle name="Normal 43 2 2 4 4" xfId="4993" xr:uid="{00000000-0005-0000-0000-000092130000}"/>
    <cellStyle name="Normal 43 2 2 4 4 2" xfId="15045" xr:uid="{00000000-0005-0000-0000-0000D63A0000}"/>
    <cellStyle name="Normal 43 2 2 4 4 2 3" xfId="30139" xr:uid="{00000000-0005-0000-0000-0000D0750000}"/>
    <cellStyle name="Normal 43 2 2 4 4 3" xfId="10025" xr:uid="{00000000-0005-0000-0000-00003A270000}"/>
    <cellStyle name="Normal 43 2 2 4 4 3 3" xfId="25122" xr:uid="{00000000-0005-0000-0000-000037620000}"/>
    <cellStyle name="Normal 43 2 2 4 4 5" xfId="20109" xr:uid="{00000000-0005-0000-0000-0000A24E0000}"/>
    <cellStyle name="Normal 43 2 2 4 5" xfId="11703" xr:uid="{00000000-0005-0000-0000-0000C82D0000}"/>
    <cellStyle name="Normal 43 2 2 4 5 3" xfId="26797" xr:uid="{00000000-0005-0000-0000-0000C2680000}"/>
    <cellStyle name="Normal 43 2 2 4 6" xfId="6682" xr:uid="{00000000-0005-0000-0000-00002B1A0000}"/>
    <cellStyle name="Normal 43 2 2 4 6 3" xfId="21780" xr:uid="{00000000-0005-0000-0000-000029550000}"/>
    <cellStyle name="Normal 43 2 2 4 8" xfId="16767" xr:uid="{00000000-0005-0000-0000-000094410000}"/>
    <cellStyle name="Normal 43 2 2 5" xfId="2030" xr:uid="{00000000-0005-0000-0000-0000FE070000}"/>
    <cellStyle name="Normal 43 2 2 5 2" xfId="3719" xr:uid="{00000000-0005-0000-0000-0000980E0000}"/>
    <cellStyle name="Normal 43 2 2 5 2 2" xfId="13792" xr:uid="{00000000-0005-0000-0000-0000F1350000}"/>
    <cellStyle name="Normal 43 2 2 5 2 2 3" xfId="28886" xr:uid="{00000000-0005-0000-0000-0000EB700000}"/>
    <cellStyle name="Normal 43 2 2 5 2 3" xfId="8772" xr:uid="{00000000-0005-0000-0000-000055220000}"/>
    <cellStyle name="Normal 43 2 2 5 2 3 3" xfId="23869" xr:uid="{00000000-0005-0000-0000-0000525D0000}"/>
    <cellStyle name="Normal 43 2 2 5 2 5" xfId="18856" xr:uid="{00000000-0005-0000-0000-0000BD490000}"/>
    <cellStyle name="Normal 43 2 2 5 3" xfId="5411" xr:uid="{00000000-0005-0000-0000-000034150000}"/>
    <cellStyle name="Normal 43 2 2 5 3 2" xfId="15463" xr:uid="{00000000-0005-0000-0000-0000783C0000}"/>
    <cellStyle name="Normal 43 2 2 5 3 2 3" xfId="30557" xr:uid="{00000000-0005-0000-0000-000072770000}"/>
    <cellStyle name="Normal 43 2 2 5 3 3" xfId="10443" xr:uid="{00000000-0005-0000-0000-0000DC280000}"/>
    <cellStyle name="Normal 43 2 2 5 3 3 3" xfId="25540" xr:uid="{00000000-0005-0000-0000-0000D9630000}"/>
    <cellStyle name="Normal 43 2 2 5 3 5" xfId="20527" xr:uid="{00000000-0005-0000-0000-000044500000}"/>
    <cellStyle name="Normal 43 2 2 5 4" xfId="12121" xr:uid="{00000000-0005-0000-0000-00006A2F0000}"/>
    <cellStyle name="Normal 43 2 2 5 4 3" xfId="27215" xr:uid="{00000000-0005-0000-0000-0000646A0000}"/>
    <cellStyle name="Normal 43 2 2 5 5" xfId="7100" xr:uid="{00000000-0005-0000-0000-0000CD1B0000}"/>
    <cellStyle name="Normal 43 2 2 5 5 3" xfId="22198" xr:uid="{00000000-0005-0000-0000-0000CB560000}"/>
    <cellStyle name="Normal 43 2 2 5 7" xfId="17185" xr:uid="{00000000-0005-0000-0000-000036430000}"/>
    <cellStyle name="Normal 43 2 2 6" xfId="2882" xr:uid="{00000000-0005-0000-0000-0000530B0000}"/>
    <cellStyle name="Normal 43 2 2 6 2" xfId="12956" xr:uid="{00000000-0005-0000-0000-0000AD320000}"/>
    <cellStyle name="Normal 43 2 2 6 2 3" xfId="28050" xr:uid="{00000000-0005-0000-0000-0000A76D0000}"/>
    <cellStyle name="Normal 43 2 2 6 3" xfId="7936" xr:uid="{00000000-0005-0000-0000-0000111F0000}"/>
    <cellStyle name="Normal 43 2 2 6 3 3" xfId="23033" xr:uid="{00000000-0005-0000-0000-00000E5A0000}"/>
    <cellStyle name="Normal 43 2 2 6 5" xfId="18020" xr:uid="{00000000-0005-0000-0000-000079460000}"/>
    <cellStyle name="Normal 43 2 2 7" xfId="4575" xr:uid="{00000000-0005-0000-0000-0000F0110000}"/>
    <cellStyle name="Normal 43 2 2 7 2" xfId="14627" xr:uid="{00000000-0005-0000-0000-000034390000}"/>
    <cellStyle name="Normal 43 2 2 7 2 3" xfId="29721" xr:uid="{00000000-0005-0000-0000-00002E740000}"/>
    <cellStyle name="Normal 43 2 2 7 3" xfId="9607" xr:uid="{00000000-0005-0000-0000-000098250000}"/>
    <cellStyle name="Normal 43 2 2 7 3 3" xfId="24704" xr:uid="{00000000-0005-0000-0000-000095600000}"/>
    <cellStyle name="Normal 43 2 2 7 5" xfId="19691" xr:uid="{00000000-0005-0000-0000-0000004D0000}"/>
    <cellStyle name="Normal 43 2 2 8" xfId="11285" xr:uid="{00000000-0005-0000-0000-0000262C0000}"/>
    <cellStyle name="Normal 43 2 2 8 3" xfId="26379" xr:uid="{00000000-0005-0000-0000-000020670000}"/>
    <cellStyle name="Normal 43 2 2 9" xfId="6264" xr:uid="{00000000-0005-0000-0000-000089180000}"/>
    <cellStyle name="Normal 43 2 2 9 3" xfId="21362" xr:uid="{00000000-0005-0000-0000-000087530000}"/>
    <cellStyle name="Normal 43 2 3" xfId="1229" xr:uid="{00000000-0005-0000-0000-0000DD040000}"/>
    <cellStyle name="Normal 43 2 3 10" xfId="16401" xr:uid="{00000000-0005-0000-0000-000026400000}"/>
    <cellStyle name="Normal 43 2 3 2" xfId="1448" xr:uid="{00000000-0005-0000-0000-0000B8050000}"/>
    <cellStyle name="Normal 43 2 3 2 2" xfId="1869" xr:uid="{00000000-0005-0000-0000-00005D070000}"/>
    <cellStyle name="Normal 43 2 3 2 2 2" xfId="2708" xr:uid="{00000000-0005-0000-0000-0000A40A0000}"/>
    <cellStyle name="Normal 43 2 3 2 2 2 2" xfId="4397" xr:uid="{00000000-0005-0000-0000-00003E110000}"/>
    <cellStyle name="Normal 43 2 3 2 2 2 2 2" xfId="14470" xr:uid="{00000000-0005-0000-0000-000097380000}"/>
    <cellStyle name="Normal 43 2 3 2 2 2 2 2 3" xfId="29564" xr:uid="{00000000-0005-0000-0000-000091730000}"/>
    <cellStyle name="Normal 43 2 3 2 2 2 2 3" xfId="9450" xr:uid="{00000000-0005-0000-0000-0000FB240000}"/>
    <cellStyle name="Normal 43 2 3 2 2 2 2 3 3" xfId="24547" xr:uid="{00000000-0005-0000-0000-0000F85F0000}"/>
    <cellStyle name="Normal 43 2 3 2 2 2 2 5" xfId="19534" xr:uid="{00000000-0005-0000-0000-0000634C0000}"/>
    <cellStyle name="Normal 43 2 3 2 2 2 3" xfId="6089" xr:uid="{00000000-0005-0000-0000-0000DA170000}"/>
    <cellStyle name="Normal 43 2 3 2 2 2 3 2" xfId="16141" xr:uid="{00000000-0005-0000-0000-00001E3F0000}"/>
    <cellStyle name="Normal 43 2 3 2 2 2 3 2 3" xfId="31235" xr:uid="{00000000-0005-0000-0000-0000187A0000}"/>
    <cellStyle name="Normal 43 2 3 2 2 2 3 3" xfId="11121" xr:uid="{00000000-0005-0000-0000-0000822B0000}"/>
    <cellStyle name="Normal 43 2 3 2 2 2 3 3 3" xfId="26218" xr:uid="{00000000-0005-0000-0000-00007F660000}"/>
    <cellStyle name="Normal 43 2 3 2 2 2 3 5" xfId="21205" xr:uid="{00000000-0005-0000-0000-0000EA520000}"/>
    <cellStyle name="Normal 43 2 3 2 2 2 4" xfId="12799" xr:uid="{00000000-0005-0000-0000-000010320000}"/>
    <cellStyle name="Normal 43 2 3 2 2 2 4 3" xfId="27893" xr:uid="{00000000-0005-0000-0000-00000A6D0000}"/>
    <cellStyle name="Normal 43 2 3 2 2 2 5" xfId="7778" xr:uid="{00000000-0005-0000-0000-0000731E0000}"/>
    <cellStyle name="Normal 43 2 3 2 2 2 5 3" xfId="22876" xr:uid="{00000000-0005-0000-0000-000071590000}"/>
    <cellStyle name="Normal 43 2 3 2 2 2 7" xfId="17863" xr:uid="{00000000-0005-0000-0000-0000DC450000}"/>
    <cellStyle name="Normal 43 2 3 2 2 3" xfId="3560" xr:uid="{00000000-0005-0000-0000-0000F90D0000}"/>
    <cellStyle name="Normal 43 2 3 2 2 3 2" xfId="13634" xr:uid="{00000000-0005-0000-0000-000053350000}"/>
    <cellStyle name="Normal 43 2 3 2 2 3 2 3" xfId="28728" xr:uid="{00000000-0005-0000-0000-00004D700000}"/>
    <cellStyle name="Normal 43 2 3 2 2 3 3" xfId="8614" xr:uid="{00000000-0005-0000-0000-0000B7210000}"/>
    <cellStyle name="Normal 43 2 3 2 2 3 3 3" xfId="23711" xr:uid="{00000000-0005-0000-0000-0000B45C0000}"/>
    <cellStyle name="Normal 43 2 3 2 2 3 5" xfId="18698" xr:uid="{00000000-0005-0000-0000-00001F490000}"/>
    <cellStyle name="Normal 43 2 3 2 2 4" xfId="5253" xr:uid="{00000000-0005-0000-0000-000096140000}"/>
    <cellStyle name="Normal 43 2 3 2 2 4 2" xfId="15305" xr:uid="{00000000-0005-0000-0000-0000DA3B0000}"/>
    <cellStyle name="Normal 43 2 3 2 2 4 2 3" xfId="30399" xr:uid="{00000000-0005-0000-0000-0000D4760000}"/>
    <cellStyle name="Normal 43 2 3 2 2 4 3" xfId="10285" xr:uid="{00000000-0005-0000-0000-00003E280000}"/>
    <cellStyle name="Normal 43 2 3 2 2 4 3 3" xfId="25382" xr:uid="{00000000-0005-0000-0000-00003B630000}"/>
    <cellStyle name="Normal 43 2 3 2 2 4 5" xfId="20369" xr:uid="{00000000-0005-0000-0000-0000A64F0000}"/>
    <cellStyle name="Normal 43 2 3 2 2 5" xfId="11963" xr:uid="{00000000-0005-0000-0000-0000CC2E0000}"/>
    <cellStyle name="Normal 43 2 3 2 2 5 3" xfId="27057" xr:uid="{00000000-0005-0000-0000-0000C6690000}"/>
    <cellStyle name="Normal 43 2 3 2 2 6" xfId="6942" xr:uid="{00000000-0005-0000-0000-00002F1B0000}"/>
    <cellStyle name="Normal 43 2 3 2 2 6 3" xfId="22040" xr:uid="{00000000-0005-0000-0000-00002D560000}"/>
    <cellStyle name="Normal 43 2 3 2 2 8" xfId="17027" xr:uid="{00000000-0005-0000-0000-000098420000}"/>
    <cellStyle name="Normal 43 2 3 2 3" xfId="2290" xr:uid="{00000000-0005-0000-0000-000002090000}"/>
    <cellStyle name="Normal 43 2 3 2 3 2" xfId="3979" xr:uid="{00000000-0005-0000-0000-00009C0F0000}"/>
    <cellStyle name="Normal 43 2 3 2 3 2 2" xfId="14052" xr:uid="{00000000-0005-0000-0000-0000F5360000}"/>
    <cellStyle name="Normal 43 2 3 2 3 2 2 3" xfId="29146" xr:uid="{00000000-0005-0000-0000-0000EF710000}"/>
    <cellStyle name="Normal 43 2 3 2 3 2 3" xfId="9032" xr:uid="{00000000-0005-0000-0000-000059230000}"/>
    <cellStyle name="Normal 43 2 3 2 3 2 3 3" xfId="24129" xr:uid="{00000000-0005-0000-0000-0000565E0000}"/>
    <cellStyle name="Normal 43 2 3 2 3 2 5" xfId="19116" xr:uid="{00000000-0005-0000-0000-0000C14A0000}"/>
    <cellStyle name="Normal 43 2 3 2 3 3" xfId="5671" xr:uid="{00000000-0005-0000-0000-000038160000}"/>
    <cellStyle name="Normal 43 2 3 2 3 3 2" xfId="15723" xr:uid="{00000000-0005-0000-0000-00007C3D0000}"/>
    <cellStyle name="Normal 43 2 3 2 3 3 2 3" xfId="30817" xr:uid="{00000000-0005-0000-0000-000076780000}"/>
    <cellStyle name="Normal 43 2 3 2 3 3 3" xfId="10703" xr:uid="{00000000-0005-0000-0000-0000E0290000}"/>
    <cellStyle name="Normal 43 2 3 2 3 3 3 3" xfId="25800" xr:uid="{00000000-0005-0000-0000-0000DD640000}"/>
    <cellStyle name="Normal 43 2 3 2 3 3 5" xfId="20787" xr:uid="{00000000-0005-0000-0000-000048510000}"/>
    <cellStyle name="Normal 43 2 3 2 3 4" xfId="12381" xr:uid="{00000000-0005-0000-0000-00006E300000}"/>
    <cellStyle name="Normal 43 2 3 2 3 4 3" xfId="27475" xr:uid="{00000000-0005-0000-0000-0000686B0000}"/>
    <cellStyle name="Normal 43 2 3 2 3 5" xfId="7360" xr:uid="{00000000-0005-0000-0000-0000D11C0000}"/>
    <cellStyle name="Normal 43 2 3 2 3 5 3" xfId="22458" xr:uid="{00000000-0005-0000-0000-0000CF570000}"/>
    <cellStyle name="Normal 43 2 3 2 3 7" xfId="17445" xr:uid="{00000000-0005-0000-0000-00003A440000}"/>
    <cellStyle name="Normal 43 2 3 2 4" xfId="3142" xr:uid="{00000000-0005-0000-0000-0000570C0000}"/>
    <cellStyle name="Normal 43 2 3 2 4 2" xfId="13216" xr:uid="{00000000-0005-0000-0000-0000B1330000}"/>
    <cellStyle name="Normal 43 2 3 2 4 2 3" xfId="28310" xr:uid="{00000000-0005-0000-0000-0000AB6E0000}"/>
    <cellStyle name="Normal 43 2 3 2 4 3" xfId="8196" xr:uid="{00000000-0005-0000-0000-000015200000}"/>
    <cellStyle name="Normal 43 2 3 2 4 3 3" xfId="23293" xr:uid="{00000000-0005-0000-0000-0000125B0000}"/>
    <cellStyle name="Normal 43 2 3 2 4 5" xfId="18280" xr:uid="{00000000-0005-0000-0000-00007D470000}"/>
    <cellStyle name="Normal 43 2 3 2 5" xfId="4835" xr:uid="{00000000-0005-0000-0000-0000F4120000}"/>
    <cellStyle name="Normal 43 2 3 2 5 2" xfId="14887" xr:uid="{00000000-0005-0000-0000-0000383A0000}"/>
    <cellStyle name="Normal 43 2 3 2 5 2 3" xfId="29981" xr:uid="{00000000-0005-0000-0000-000032750000}"/>
    <cellStyle name="Normal 43 2 3 2 5 3" xfId="9867" xr:uid="{00000000-0005-0000-0000-00009C260000}"/>
    <cellStyle name="Normal 43 2 3 2 5 3 3" xfId="24964" xr:uid="{00000000-0005-0000-0000-000099610000}"/>
    <cellStyle name="Normal 43 2 3 2 5 5" xfId="19951" xr:uid="{00000000-0005-0000-0000-0000044E0000}"/>
    <cellStyle name="Normal 43 2 3 2 6" xfId="11545" xr:uid="{00000000-0005-0000-0000-00002A2D0000}"/>
    <cellStyle name="Normal 43 2 3 2 6 3" xfId="26639" xr:uid="{00000000-0005-0000-0000-000024680000}"/>
    <cellStyle name="Normal 43 2 3 2 7" xfId="6524" xr:uid="{00000000-0005-0000-0000-00008D190000}"/>
    <cellStyle name="Normal 43 2 3 2 7 3" xfId="21622" xr:uid="{00000000-0005-0000-0000-00008B540000}"/>
    <cellStyle name="Normal 43 2 3 2 9" xfId="16609" xr:uid="{00000000-0005-0000-0000-0000F6400000}"/>
    <cellStyle name="Normal 43 2 3 3" xfId="1661" xr:uid="{00000000-0005-0000-0000-00008D060000}"/>
    <cellStyle name="Normal 43 2 3 3 2" xfId="2500" xr:uid="{00000000-0005-0000-0000-0000D4090000}"/>
    <cellStyle name="Normal 43 2 3 3 2 2" xfId="4189" xr:uid="{00000000-0005-0000-0000-00006E100000}"/>
    <cellStyle name="Normal 43 2 3 3 2 2 2" xfId="14262" xr:uid="{00000000-0005-0000-0000-0000C7370000}"/>
    <cellStyle name="Normal 43 2 3 3 2 2 2 3" xfId="29356" xr:uid="{00000000-0005-0000-0000-0000C1720000}"/>
    <cellStyle name="Normal 43 2 3 3 2 2 3" xfId="9242" xr:uid="{00000000-0005-0000-0000-00002B240000}"/>
    <cellStyle name="Normal 43 2 3 3 2 2 3 3" xfId="24339" xr:uid="{00000000-0005-0000-0000-0000285F0000}"/>
    <cellStyle name="Normal 43 2 3 3 2 2 5" xfId="19326" xr:uid="{00000000-0005-0000-0000-0000934B0000}"/>
    <cellStyle name="Normal 43 2 3 3 2 3" xfId="5881" xr:uid="{00000000-0005-0000-0000-00000A170000}"/>
    <cellStyle name="Normal 43 2 3 3 2 3 2" xfId="15933" xr:uid="{00000000-0005-0000-0000-00004E3E0000}"/>
    <cellStyle name="Normal 43 2 3 3 2 3 2 3" xfId="31027" xr:uid="{00000000-0005-0000-0000-000048790000}"/>
    <cellStyle name="Normal 43 2 3 3 2 3 3" xfId="10913" xr:uid="{00000000-0005-0000-0000-0000B22A0000}"/>
    <cellStyle name="Normal 43 2 3 3 2 3 3 3" xfId="26010" xr:uid="{00000000-0005-0000-0000-0000AF650000}"/>
    <cellStyle name="Normal 43 2 3 3 2 3 5" xfId="20997" xr:uid="{00000000-0005-0000-0000-00001A520000}"/>
    <cellStyle name="Normal 43 2 3 3 2 4" xfId="12591" xr:uid="{00000000-0005-0000-0000-000040310000}"/>
    <cellStyle name="Normal 43 2 3 3 2 4 3" xfId="27685" xr:uid="{00000000-0005-0000-0000-00003A6C0000}"/>
    <cellStyle name="Normal 43 2 3 3 2 5" xfId="7570" xr:uid="{00000000-0005-0000-0000-0000A31D0000}"/>
    <cellStyle name="Normal 43 2 3 3 2 5 3" xfId="22668" xr:uid="{00000000-0005-0000-0000-0000A1580000}"/>
    <cellStyle name="Normal 43 2 3 3 2 7" xfId="17655" xr:uid="{00000000-0005-0000-0000-00000C450000}"/>
    <cellStyle name="Normal 43 2 3 3 3" xfId="3352" xr:uid="{00000000-0005-0000-0000-0000290D0000}"/>
    <cellStyle name="Normal 43 2 3 3 3 2" xfId="13426" xr:uid="{00000000-0005-0000-0000-000083340000}"/>
    <cellStyle name="Normal 43 2 3 3 3 2 3" xfId="28520" xr:uid="{00000000-0005-0000-0000-00007D6F0000}"/>
    <cellStyle name="Normal 43 2 3 3 3 3" xfId="8406" xr:uid="{00000000-0005-0000-0000-0000E7200000}"/>
    <cellStyle name="Normal 43 2 3 3 3 3 3" xfId="23503" xr:uid="{00000000-0005-0000-0000-0000E45B0000}"/>
    <cellStyle name="Normal 43 2 3 3 3 5" xfId="18490" xr:uid="{00000000-0005-0000-0000-00004F480000}"/>
    <cellStyle name="Normal 43 2 3 3 4" xfId="5045" xr:uid="{00000000-0005-0000-0000-0000C6130000}"/>
    <cellStyle name="Normal 43 2 3 3 4 2" xfId="15097" xr:uid="{00000000-0005-0000-0000-00000A3B0000}"/>
    <cellStyle name="Normal 43 2 3 3 4 2 3" xfId="30191" xr:uid="{00000000-0005-0000-0000-000004760000}"/>
    <cellStyle name="Normal 43 2 3 3 4 3" xfId="10077" xr:uid="{00000000-0005-0000-0000-00006E270000}"/>
    <cellStyle name="Normal 43 2 3 3 4 3 3" xfId="25174" xr:uid="{00000000-0005-0000-0000-00006B620000}"/>
    <cellStyle name="Normal 43 2 3 3 4 5" xfId="20161" xr:uid="{00000000-0005-0000-0000-0000D64E0000}"/>
    <cellStyle name="Normal 43 2 3 3 5" xfId="11755" xr:uid="{00000000-0005-0000-0000-0000FC2D0000}"/>
    <cellStyle name="Normal 43 2 3 3 5 3" xfId="26849" xr:uid="{00000000-0005-0000-0000-0000F6680000}"/>
    <cellStyle name="Normal 43 2 3 3 6" xfId="6734" xr:uid="{00000000-0005-0000-0000-00005F1A0000}"/>
    <cellStyle name="Normal 43 2 3 3 6 3" xfId="21832" xr:uid="{00000000-0005-0000-0000-00005D550000}"/>
    <cellStyle name="Normal 43 2 3 3 8" xfId="16819" xr:uid="{00000000-0005-0000-0000-0000C8410000}"/>
    <cellStyle name="Normal 43 2 3 4" xfId="2082" xr:uid="{00000000-0005-0000-0000-000032080000}"/>
    <cellStyle name="Normal 43 2 3 4 2" xfId="3771" xr:uid="{00000000-0005-0000-0000-0000CC0E0000}"/>
    <cellStyle name="Normal 43 2 3 4 2 2" xfId="13844" xr:uid="{00000000-0005-0000-0000-000025360000}"/>
    <cellStyle name="Normal 43 2 3 4 2 2 3" xfId="28938" xr:uid="{00000000-0005-0000-0000-00001F710000}"/>
    <cellStyle name="Normal 43 2 3 4 2 3" xfId="8824" xr:uid="{00000000-0005-0000-0000-000089220000}"/>
    <cellStyle name="Normal 43 2 3 4 2 3 3" xfId="23921" xr:uid="{00000000-0005-0000-0000-0000865D0000}"/>
    <cellStyle name="Normal 43 2 3 4 2 5" xfId="18908" xr:uid="{00000000-0005-0000-0000-0000F1490000}"/>
    <cellStyle name="Normal 43 2 3 4 3" xfId="5463" xr:uid="{00000000-0005-0000-0000-000068150000}"/>
    <cellStyle name="Normal 43 2 3 4 3 2" xfId="15515" xr:uid="{00000000-0005-0000-0000-0000AC3C0000}"/>
    <cellStyle name="Normal 43 2 3 4 3 2 3" xfId="30609" xr:uid="{00000000-0005-0000-0000-0000A6770000}"/>
    <cellStyle name="Normal 43 2 3 4 3 3" xfId="10495" xr:uid="{00000000-0005-0000-0000-000010290000}"/>
    <cellStyle name="Normal 43 2 3 4 3 3 3" xfId="25592" xr:uid="{00000000-0005-0000-0000-00000D640000}"/>
    <cellStyle name="Normal 43 2 3 4 3 5" xfId="20579" xr:uid="{00000000-0005-0000-0000-000078500000}"/>
    <cellStyle name="Normal 43 2 3 4 4" xfId="12173" xr:uid="{00000000-0005-0000-0000-00009E2F0000}"/>
    <cellStyle name="Normal 43 2 3 4 4 3" xfId="27267" xr:uid="{00000000-0005-0000-0000-0000986A0000}"/>
    <cellStyle name="Normal 43 2 3 4 5" xfId="7152" xr:uid="{00000000-0005-0000-0000-0000011C0000}"/>
    <cellStyle name="Normal 43 2 3 4 5 3" xfId="22250" xr:uid="{00000000-0005-0000-0000-0000FF560000}"/>
    <cellStyle name="Normal 43 2 3 4 7" xfId="17237" xr:uid="{00000000-0005-0000-0000-00006A430000}"/>
    <cellStyle name="Normal 43 2 3 5" xfId="2934" xr:uid="{00000000-0005-0000-0000-0000870B0000}"/>
    <cellStyle name="Normal 43 2 3 5 2" xfId="13008" xr:uid="{00000000-0005-0000-0000-0000E1320000}"/>
    <cellStyle name="Normal 43 2 3 5 2 3" xfId="28102" xr:uid="{00000000-0005-0000-0000-0000DB6D0000}"/>
    <cellStyle name="Normal 43 2 3 5 3" xfId="7988" xr:uid="{00000000-0005-0000-0000-0000451F0000}"/>
    <cellStyle name="Normal 43 2 3 5 3 3" xfId="23085" xr:uid="{00000000-0005-0000-0000-0000425A0000}"/>
    <cellStyle name="Normal 43 2 3 5 5" xfId="18072" xr:uid="{00000000-0005-0000-0000-0000AD460000}"/>
    <cellStyle name="Normal 43 2 3 6" xfId="4627" xr:uid="{00000000-0005-0000-0000-000024120000}"/>
    <cellStyle name="Normal 43 2 3 6 2" xfId="14679" xr:uid="{00000000-0005-0000-0000-000068390000}"/>
    <cellStyle name="Normal 43 2 3 6 2 3" xfId="29773" xr:uid="{00000000-0005-0000-0000-000062740000}"/>
    <cellStyle name="Normal 43 2 3 6 3" xfId="9659" xr:uid="{00000000-0005-0000-0000-0000CC250000}"/>
    <cellStyle name="Normal 43 2 3 6 3 3" xfId="24756" xr:uid="{00000000-0005-0000-0000-0000C9600000}"/>
    <cellStyle name="Normal 43 2 3 6 5" xfId="19743" xr:uid="{00000000-0005-0000-0000-0000344D0000}"/>
    <cellStyle name="Normal 43 2 3 7" xfId="11337" xr:uid="{00000000-0005-0000-0000-00005A2C0000}"/>
    <cellStyle name="Normal 43 2 3 7 3" xfId="26431" xr:uid="{00000000-0005-0000-0000-000054670000}"/>
    <cellStyle name="Normal 43 2 3 8" xfId="6316" xr:uid="{00000000-0005-0000-0000-0000BD180000}"/>
    <cellStyle name="Normal 43 2 3 8 3" xfId="21414" xr:uid="{00000000-0005-0000-0000-0000BB530000}"/>
    <cellStyle name="Normal 43 2 4" xfId="1342" xr:uid="{00000000-0005-0000-0000-00004E050000}"/>
    <cellStyle name="Normal 43 2 4 2" xfId="1765" xr:uid="{00000000-0005-0000-0000-0000F5060000}"/>
    <cellStyle name="Normal 43 2 4 2 2" xfId="2604" xr:uid="{00000000-0005-0000-0000-00003C0A0000}"/>
    <cellStyle name="Normal 43 2 4 2 2 2" xfId="4293" xr:uid="{00000000-0005-0000-0000-0000D6100000}"/>
    <cellStyle name="Normal 43 2 4 2 2 2 2" xfId="14366" xr:uid="{00000000-0005-0000-0000-00002F380000}"/>
    <cellStyle name="Normal 43 2 4 2 2 2 2 3" xfId="29460" xr:uid="{00000000-0005-0000-0000-000029730000}"/>
    <cellStyle name="Normal 43 2 4 2 2 2 3" xfId="9346" xr:uid="{00000000-0005-0000-0000-000093240000}"/>
    <cellStyle name="Normal 43 2 4 2 2 2 3 3" xfId="24443" xr:uid="{00000000-0005-0000-0000-0000905F0000}"/>
    <cellStyle name="Normal 43 2 4 2 2 2 5" xfId="19430" xr:uid="{00000000-0005-0000-0000-0000FB4B0000}"/>
    <cellStyle name="Normal 43 2 4 2 2 3" xfId="5985" xr:uid="{00000000-0005-0000-0000-000072170000}"/>
    <cellStyle name="Normal 43 2 4 2 2 3 2" xfId="16037" xr:uid="{00000000-0005-0000-0000-0000B63E0000}"/>
    <cellStyle name="Normal 43 2 4 2 2 3 2 3" xfId="31131" xr:uid="{00000000-0005-0000-0000-0000B0790000}"/>
    <cellStyle name="Normal 43 2 4 2 2 3 3" xfId="11017" xr:uid="{00000000-0005-0000-0000-00001A2B0000}"/>
    <cellStyle name="Normal 43 2 4 2 2 3 3 3" xfId="26114" xr:uid="{00000000-0005-0000-0000-000017660000}"/>
    <cellStyle name="Normal 43 2 4 2 2 3 5" xfId="21101" xr:uid="{00000000-0005-0000-0000-000082520000}"/>
    <cellStyle name="Normal 43 2 4 2 2 4" xfId="12695" xr:uid="{00000000-0005-0000-0000-0000A8310000}"/>
    <cellStyle name="Normal 43 2 4 2 2 4 3" xfId="27789" xr:uid="{00000000-0005-0000-0000-0000A26C0000}"/>
    <cellStyle name="Normal 43 2 4 2 2 5" xfId="7674" xr:uid="{00000000-0005-0000-0000-00000B1E0000}"/>
    <cellStyle name="Normal 43 2 4 2 2 5 3" xfId="22772" xr:uid="{00000000-0005-0000-0000-000009590000}"/>
    <cellStyle name="Normal 43 2 4 2 2 7" xfId="17759" xr:uid="{00000000-0005-0000-0000-000074450000}"/>
    <cellStyle name="Normal 43 2 4 2 3" xfId="3456" xr:uid="{00000000-0005-0000-0000-0000910D0000}"/>
    <cellStyle name="Normal 43 2 4 2 3 2" xfId="13530" xr:uid="{00000000-0005-0000-0000-0000EB340000}"/>
    <cellStyle name="Normal 43 2 4 2 3 2 3" xfId="28624" xr:uid="{00000000-0005-0000-0000-0000E56F0000}"/>
    <cellStyle name="Normal 43 2 4 2 3 3" xfId="8510" xr:uid="{00000000-0005-0000-0000-00004F210000}"/>
    <cellStyle name="Normal 43 2 4 2 3 3 3" xfId="23607" xr:uid="{00000000-0005-0000-0000-00004C5C0000}"/>
    <cellStyle name="Normal 43 2 4 2 3 5" xfId="18594" xr:uid="{00000000-0005-0000-0000-0000B7480000}"/>
    <cellStyle name="Normal 43 2 4 2 4" xfId="5149" xr:uid="{00000000-0005-0000-0000-00002E140000}"/>
    <cellStyle name="Normal 43 2 4 2 4 2" xfId="15201" xr:uid="{00000000-0005-0000-0000-0000723B0000}"/>
    <cellStyle name="Normal 43 2 4 2 4 2 3" xfId="30295" xr:uid="{00000000-0005-0000-0000-00006C760000}"/>
    <cellStyle name="Normal 43 2 4 2 4 3" xfId="10181" xr:uid="{00000000-0005-0000-0000-0000D6270000}"/>
    <cellStyle name="Normal 43 2 4 2 4 3 3" xfId="25278" xr:uid="{00000000-0005-0000-0000-0000D3620000}"/>
    <cellStyle name="Normal 43 2 4 2 4 5" xfId="20265" xr:uid="{00000000-0005-0000-0000-00003E4F0000}"/>
    <cellStyle name="Normal 43 2 4 2 5" xfId="11859" xr:uid="{00000000-0005-0000-0000-0000642E0000}"/>
    <cellStyle name="Normal 43 2 4 2 5 3" xfId="26953" xr:uid="{00000000-0005-0000-0000-00005E690000}"/>
    <cellStyle name="Normal 43 2 4 2 6" xfId="6838" xr:uid="{00000000-0005-0000-0000-0000C71A0000}"/>
    <cellStyle name="Normal 43 2 4 2 6 3" xfId="21936" xr:uid="{00000000-0005-0000-0000-0000C5550000}"/>
    <cellStyle name="Normal 43 2 4 2 8" xfId="16923" xr:uid="{00000000-0005-0000-0000-000030420000}"/>
    <cellStyle name="Normal 43 2 4 3" xfId="2186" xr:uid="{00000000-0005-0000-0000-00009A080000}"/>
    <cellStyle name="Normal 43 2 4 3 2" xfId="3875" xr:uid="{00000000-0005-0000-0000-0000340F0000}"/>
    <cellStyle name="Normal 43 2 4 3 2 2" xfId="13948" xr:uid="{00000000-0005-0000-0000-00008D360000}"/>
    <cellStyle name="Normal 43 2 4 3 2 2 3" xfId="29042" xr:uid="{00000000-0005-0000-0000-000087710000}"/>
    <cellStyle name="Normal 43 2 4 3 2 3" xfId="8928" xr:uid="{00000000-0005-0000-0000-0000F1220000}"/>
    <cellStyle name="Normal 43 2 4 3 2 3 3" xfId="24025" xr:uid="{00000000-0005-0000-0000-0000EE5D0000}"/>
    <cellStyle name="Normal 43 2 4 3 2 5" xfId="19012" xr:uid="{00000000-0005-0000-0000-0000594A0000}"/>
    <cellStyle name="Normal 43 2 4 3 3" xfId="5567" xr:uid="{00000000-0005-0000-0000-0000D0150000}"/>
    <cellStyle name="Normal 43 2 4 3 3 2" xfId="15619" xr:uid="{00000000-0005-0000-0000-0000143D0000}"/>
    <cellStyle name="Normal 43 2 4 3 3 2 3" xfId="30713" xr:uid="{00000000-0005-0000-0000-00000E780000}"/>
    <cellStyle name="Normal 43 2 4 3 3 3" xfId="10599" xr:uid="{00000000-0005-0000-0000-000078290000}"/>
    <cellStyle name="Normal 43 2 4 3 3 3 3" xfId="25696" xr:uid="{00000000-0005-0000-0000-000075640000}"/>
    <cellStyle name="Normal 43 2 4 3 3 5" xfId="20683" xr:uid="{00000000-0005-0000-0000-0000E0500000}"/>
    <cellStyle name="Normal 43 2 4 3 4" xfId="12277" xr:uid="{00000000-0005-0000-0000-000006300000}"/>
    <cellStyle name="Normal 43 2 4 3 4 3" xfId="27371" xr:uid="{00000000-0005-0000-0000-0000006B0000}"/>
    <cellStyle name="Normal 43 2 4 3 5" xfId="7256" xr:uid="{00000000-0005-0000-0000-0000691C0000}"/>
    <cellStyle name="Normal 43 2 4 3 5 3" xfId="22354" xr:uid="{00000000-0005-0000-0000-000067570000}"/>
    <cellStyle name="Normal 43 2 4 3 7" xfId="17341" xr:uid="{00000000-0005-0000-0000-0000D2430000}"/>
    <cellStyle name="Normal 43 2 4 4" xfId="3038" xr:uid="{00000000-0005-0000-0000-0000EF0B0000}"/>
    <cellStyle name="Normal 43 2 4 4 2" xfId="13112" xr:uid="{00000000-0005-0000-0000-000049330000}"/>
    <cellStyle name="Normal 43 2 4 4 2 3" xfId="28206" xr:uid="{00000000-0005-0000-0000-0000436E0000}"/>
    <cellStyle name="Normal 43 2 4 4 3" xfId="8092" xr:uid="{00000000-0005-0000-0000-0000AD1F0000}"/>
    <cellStyle name="Normal 43 2 4 4 3 3" xfId="23189" xr:uid="{00000000-0005-0000-0000-0000AA5A0000}"/>
    <cellStyle name="Normal 43 2 4 4 5" xfId="18176" xr:uid="{00000000-0005-0000-0000-000015470000}"/>
    <cellStyle name="Normal 43 2 4 5" xfId="4731" xr:uid="{00000000-0005-0000-0000-00008C120000}"/>
    <cellStyle name="Normal 43 2 4 5 2" xfId="14783" xr:uid="{00000000-0005-0000-0000-0000D0390000}"/>
    <cellStyle name="Normal 43 2 4 5 2 3" xfId="29877" xr:uid="{00000000-0005-0000-0000-0000CA740000}"/>
    <cellStyle name="Normal 43 2 4 5 3" xfId="9763" xr:uid="{00000000-0005-0000-0000-000034260000}"/>
    <cellStyle name="Normal 43 2 4 5 3 3" xfId="24860" xr:uid="{00000000-0005-0000-0000-000031610000}"/>
    <cellStyle name="Normal 43 2 4 5 5" xfId="19847" xr:uid="{00000000-0005-0000-0000-00009C4D0000}"/>
    <cellStyle name="Normal 43 2 4 6" xfId="11441" xr:uid="{00000000-0005-0000-0000-0000C22C0000}"/>
    <cellStyle name="Normal 43 2 4 6 3" xfId="26535" xr:uid="{00000000-0005-0000-0000-0000BC670000}"/>
    <cellStyle name="Normal 43 2 4 7" xfId="6420" xr:uid="{00000000-0005-0000-0000-000025190000}"/>
    <cellStyle name="Normal 43 2 4 7 3" xfId="21518" xr:uid="{00000000-0005-0000-0000-000023540000}"/>
    <cellStyle name="Normal 43 2 4 9" xfId="16505" xr:uid="{00000000-0005-0000-0000-00008E400000}"/>
    <cellStyle name="Normal 43 2 5" xfId="1555" xr:uid="{00000000-0005-0000-0000-000023060000}"/>
    <cellStyle name="Normal 43 2 5 2" xfId="2396" xr:uid="{00000000-0005-0000-0000-00006C090000}"/>
    <cellStyle name="Normal 43 2 5 2 2" xfId="4085" xr:uid="{00000000-0005-0000-0000-000006100000}"/>
    <cellStyle name="Normal 43 2 5 2 2 2" xfId="14158" xr:uid="{00000000-0005-0000-0000-00005F370000}"/>
    <cellStyle name="Normal 43 2 5 2 2 2 3" xfId="29252" xr:uid="{00000000-0005-0000-0000-000059720000}"/>
    <cellStyle name="Normal 43 2 5 2 2 3" xfId="9138" xr:uid="{00000000-0005-0000-0000-0000C3230000}"/>
    <cellStyle name="Normal 43 2 5 2 2 3 3" xfId="24235" xr:uid="{00000000-0005-0000-0000-0000C05E0000}"/>
    <cellStyle name="Normal 43 2 5 2 2 5" xfId="19222" xr:uid="{00000000-0005-0000-0000-00002B4B0000}"/>
    <cellStyle name="Normal 43 2 5 2 3" xfId="5777" xr:uid="{00000000-0005-0000-0000-0000A2160000}"/>
    <cellStyle name="Normal 43 2 5 2 3 2" xfId="15829" xr:uid="{00000000-0005-0000-0000-0000E63D0000}"/>
    <cellStyle name="Normal 43 2 5 2 3 2 3" xfId="30923" xr:uid="{00000000-0005-0000-0000-0000E0780000}"/>
    <cellStyle name="Normal 43 2 5 2 3 3" xfId="10809" xr:uid="{00000000-0005-0000-0000-00004A2A0000}"/>
    <cellStyle name="Normal 43 2 5 2 3 3 3" xfId="25906" xr:uid="{00000000-0005-0000-0000-000047650000}"/>
    <cellStyle name="Normal 43 2 5 2 3 5" xfId="20893" xr:uid="{00000000-0005-0000-0000-0000B2510000}"/>
    <cellStyle name="Normal 43 2 5 2 4" xfId="12487" xr:uid="{00000000-0005-0000-0000-0000D8300000}"/>
    <cellStyle name="Normal 43 2 5 2 4 3" xfId="27581" xr:uid="{00000000-0005-0000-0000-0000D26B0000}"/>
    <cellStyle name="Normal 43 2 5 2 5" xfId="7466" xr:uid="{00000000-0005-0000-0000-00003B1D0000}"/>
    <cellStyle name="Normal 43 2 5 2 5 3" xfId="22564" xr:uid="{00000000-0005-0000-0000-000039580000}"/>
    <cellStyle name="Normal 43 2 5 2 7" xfId="17551" xr:uid="{00000000-0005-0000-0000-0000A4440000}"/>
    <cellStyle name="Normal 43 2 5 3" xfId="3248" xr:uid="{00000000-0005-0000-0000-0000C10C0000}"/>
    <cellStyle name="Normal 43 2 5 3 2" xfId="13322" xr:uid="{00000000-0005-0000-0000-00001B340000}"/>
    <cellStyle name="Normal 43 2 5 3 2 3" xfId="28416" xr:uid="{00000000-0005-0000-0000-0000156F0000}"/>
    <cellStyle name="Normal 43 2 5 3 3" xfId="8302" xr:uid="{00000000-0005-0000-0000-00007F200000}"/>
    <cellStyle name="Normal 43 2 5 3 3 3" xfId="23399" xr:uid="{00000000-0005-0000-0000-00007C5B0000}"/>
    <cellStyle name="Normal 43 2 5 3 5" xfId="18386" xr:uid="{00000000-0005-0000-0000-0000E7470000}"/>
    <cellStyle name="Normal 43 2 5 4" xfId="4941" xr:uid="{00000000-0005-0000-0000-00005E130000}"/>
    <cellStyle name="Normal 43 2 5 4 2" xfId="14993" xr:uid="{00000000-0005-0000-0000-0000A23A0000}"/>
    <cellStyle name="Normal 43 2 5 4 2 3" xfId="30087" xr:uid="{00000000-0005-0000-0000-00009C750000}"/>
    <cellStyle name="Normal 43 2 5 4 3" xfId="9973" xr:uid="{00000000-0005-0000-0000-000006270000}"/>
    <cellStyle name="Normal 43 2 5 4 3 3" xfId="25070" xr:uid="{00000000-0005-0000-0000-000003620000}"/>
    <cellStyle name="Normal 43 2 5 4 5" xfId="20057" xr:uid="{00000000-0005-0000-0000-00006E4E0000}"/>
    <cellStyle name="Normal 43 2 5 5" xfId="11651" xr:uid="{00000000-0005-0000-0000-0000942D0000}"/>
    <cellStyle name="Normal 43 2 5 5 3" xfId="26745" xr:uid="{00000000-0005-0000-0000-00008E680000}"/>
    <cellStyle name="Normal 43 2 5 6" xfId="6630" xr:uid="{00000000-0005-0000-0000-0000F7190000}"/>
    <cellStyle name="Normal 43 2 5 6 3" xfId="21728" xr:uid="{00000000-0005-0000-0000-0000F5540000}"/>
    <cellStyle name="Normal 43 2 5 8" xfId="16715" xr:uid="{00000000-0005-0000-0000-000060410000}"/>
    <cellStyle name="Normal 43 2 6" xfId="1976" xr:uid="{00000000-0005-0000-0000-0000C8070000}"/>
    <cellStyle name="Normal 43 2 6 2" xfId="3667" xr:uid="{00000000-0005-0000-0000-0000640E0000}"/>
    <cellStyle name="Normal 43 2 6 2 2" xfId="13740" xr:uid="{00000000-0005-0000-0000-0000BD350000}"/>
    <cellStyle name="Normal 43 2 6 2 2 3" xfId="28834" xr:uid="{00000000-0005-0000-0000-0000B7700000}"/>
    <cellStyle name="Normal 43 2 6 2 3" xfId="8720" xr:uid="{00000000-0005-0000-0000-000021220000}"/>
    <cellStyle name="Normal 43 2 6 2 3 3" xfId="23817" xr:uid="{00000000-0005-0000-0000-00001E5D0000}"/>
    <cellStyle name="Normal 43 2 6 2 5" xfId="18804" xr:uid="{00000000-0005-0000-0000-000089490000}"/>
    <cellStyle name="Normal 43 2 6 3" xfId="5359" xr:uid="{00000000-0005-0000-0000-000000150000}"/>
    <cellStyle name="Normal 43 2 6 3 2" xfId="15411" xr:uid="{00000000-0005-0000-0000-0000443C0000}"/>
    <cellStyle name="Normal 43 2 6 3 2 3" xfId="30505" xr:uid="{00000000-0005-0000-0000-00003E770000}"/>
    <cellStyle name="Normal 43 2 6 3 3" xfId="10391" xr:uid="{00000000-0005-0000-0000-0000A8280000}"/>
    <cellStyle name="Normal 43 2 6 3 3 3" xfId="25488" xr:uid="{00000000-0005-0000-0000-0000A5630000}"/>
    <cellStyle name="Normal 43 2 6 3 5" xfId="20475" xr:uid="{00000000-0005-0000-0000-000010500000}"/>
    <cellStyle name="Normal 43 2 6 4" xfId="12069" xr:uid="{00000000-0005-0000-0000-0000362F0000}"/>
    <cellStyle name="Normal 43 2 6 4 3" xfId="27163" xr:uid="{00000000-0005-0000-0000-0000306A0000}"/>
    <cellStyle name="Normal 43 2 6 5" xfId="7048" xr:uid="{00000000-0005-0000-0000-0000991B0000}"/>
    <cellStyle name="Normal 43 2 6 5 3" xfId="22146" xr:uid="{00000000-0005-0000-0000-000097560000}"/>
    <cellStyle name="Normal 43 2 6 7" xfId="17133" xr:uid="{00000000-0005-0000-0000-000002430000}"/>
    <cellStyle name="Normal 43 2 7" xfId="2826" xr:uid="{00000000-0005-0000-0000-00001B0B0000}"/>
    <cellStyle name="Normal 43 2 7 2" xfId="12904" xr:uid="{00000000-0005-0000-0000-000079320000}"/>
    <cellStyle name="Normal 43 2 7 2 3" xfId="27998" xr:uid="{00000000-0005-0000-0000-0000736D0000}"/>
    <cellStyle name="Normal 43 2 7 3" xfId="7884" xr:uid="{00000000-0005-0000-0000-0000DD1E0000}"/>
    <cellStyle name="Normal 43 2 7 3 3" xfId="22981" xr:uid="{00000000-0005-0000-0000-0000DA590000}"/>
    <cellStyle name="Normal 43 2 7 5" xfId="17968" xr:uid="{00000000-0005-0000-0000-000045460000}"/>
    <cellStyle name="Normal 43 2 8" xfId="4520" xr:uid="{00000000-0005-0000-0000-0000B9110000}"/>
    <cellStyle name="Normal 43 2 8 2" xfId="14575" xr:uid="{00000000-0005-0000-0000-000000390000}"/>
    <cellStyle name="Normal 43 2 8 2 3" xfId="29669" xr:uid="{00000000-0005-0000-0000-0000FA730000}"/>
    <cellStyle name="Normal 43 2 8 3" xfId="9555" xr:uid="{00000000-0005-0000-0000-000064250000}"/>
    <cellStyle name="Normal 43 2 8 3 3" xfId="24652" xr:uid="{00000000-0005-0000-0000-000061600000}"/>
    <cellStyle name="Normal 43 2 8 5" xfId="19639" xr:uid="{00000000-0005-0000-0000-0000CC4C0000}"/>
    <cellStyle name="Normal 43 2 9" xfId="11231" xr:uid="{00000000-0005-0000-0000-0000F02B0000}"/>
    <cellStyle name="Normal 43 2 9 3" xfId="26327" xr:uid="{00000000-0005-0000-0000-0000EC660000}"/>
    <cellStyle name="Normal 44" xfId="167" xr:uid="{00000000-0005-0000-0000-0000AE000000}"/>
    <cellStyle name="Normal 44 2" xfId="850" xr:uid="{00000000-0005-0000-0000-000061030000}"/>
    <cellStyle name="Normal 44 2 10" xfId="6211" xr:uid="{00000000-0005-0000-0000-000054180000}"/>
    <cellStyle name="Normal 44 2 10 3" xfId="21311" xr:uid="{00000000-0005-0000-0000-000054530000}"/>
    <cellStyle name="Normal 44 2 12" xfId="16296" xr:uid="{00000000-0005-0000-0000-0000BD3F0000}"/>
    <cellStyle name="Normal 44 2 2" xfId="1176" xr:uid="{00000000-0005-0000-0000-0000A8040000}"/>
    <cellStyle name="Normal 44 2 2 11" xfId="16350" xr:uid="{00000000-0005-0000-0000-0000F33F0000}"/>
    <cellStyle name="Normal 44 2 2 2" xfId="1284" xr:uid="{00000000-0005-0000-0000-000014050000}"/>
    <cellStyle name="Normal 44 2 2 2 10" xfId="16454" xr:uid="{00000000-0005-0000-0000-00005B400000}"/>
    <cellStyle name="Normal 44 2 2 2 2" xfId="1501" xr:uid="{00000000-0005-0000-0000-0000ED050000}"/>
    <cellStyle name="Normal 44 2 2 2 2 2" xfId="1922" xr:uid="{00000000-0005-0000-0000-000092070000}"/>
    <cellStyle name="Normal 44 2 2 2 2 2 2" xfId="2761" xr:uid="{00000000-0005-0000-0000-0000D90A0000}"/>
    <cellStyle name="Normal 44 2 2 2 2 2 2 2" xfId="4450" xr:uid="{00000000-0005-0000-0000-000073110000}"/>
    <cellStyle name="Normal 44 2 2 2 2 2 2 2 2" xfId="14523" xr:uid="{00000000-0005-0000-0000-0000CC380000}"/>
    <cellStyle name="Normal 44 2 2 2 2 2 2 2 2 3" xfId="29617" xr:uid="{00000000-0005-0000-0000-0000C6730000}"/>
    <cellStyle name="Normal 44 2 2 2 2 2 2 2 3" xfId="9503" xr:uid="{00000000-0005-0000-0000-000030250000}"/>
    <cellStyle name="Normal 44 2 2 2 2 2 2 2 3 3" xfId="24600" xr:uid="{00000000-0005-0000-0000-00002D600000}"/>
    <cellStyle name="Normal 44 2 2 2 2 2 2 2 5" xfId="19587" xr:uid="{00000000-0005-0000-0000-0000984C0000}"/>
    <cellStyle name="Normal 44 2 2 2 2 2 2 3" xfId="6142" xr:uid="{00000000-0005-0000-0000-00000F180000}"/>
    <cellStyle name="Normal 44 2 2 2 2 2 2 3 2" xfId="16194" xr:uid="{00000000-0005-0000-0000-0000533F0000}"/>
    <cellStyle name="Normal 44 2 2 2 2 2 2 3 3" xfId="11174" xr:uid="{00000000-0005-0000-0000-0000B72B0000}"/>
    <cellStyle name="Normal 44 2 2 2 2 2 2 3 3 3" xfId="26271" xr:uid="{00000000-0005-0000-0000-0000B4660000}"/>
    <cellStyle name="Normal 44 2 2 2 2 2 2 3 5" xfId="21258" xr:uid="{00000000-0005-0000-0000-00001F530000}"/>
    <cellStyle name="Normal 44 2 2 2 2 2 2 4" xfId="12852" xr:uid="{00000000-0005-0000-0000-000045320000}"/>
    <cellStyle name="Normal 44 2 2 2 2 2 2 4 3" xfId="27946" xr:uid="{00000000-0005-0000-0000-00003F6D0000}"/>
    <cellStyle name="Normal 44 2 2 2 2 2 2 5" xfId="7831" xr:uid="{00000000-0005-0000-0000-0000A81E0000}"/>
    <cellStyle name="Normal 44 2 2 2 2 2 2 5 3" xfId="22929" xr:uid="{00000000-0005-0000-0000-0000A6590000}"/>
    <cellStyle name="Normal 44 2 2 2 2 2 2 7" xfId="17916" xr:uid="{00000000-0005-0000-0000-000011460000}"/>
    <cellStyle name="Normal 44 2 2 2 2 2 3" xfId="3613" xr:uid="{00000000-0005-0000-0000-00002E0E0000}"/>
    <cellStyle name="Normal 44 2 2 2 2 2 3 2" xfId="13687" xr:uid="{00000000-0005-0000-0000-000088350000}"/>
    <cellStyle name="Normal 44 2 2 2 2 2 3 2 3" xfId="28781" xr:uid="{00000000-0005-0000-0000-000082700000}"/>
    <cellStyle name="Normal 44 2 2 2 2 2 3 3" xfId="8667" xr:uid="{00000000-0005-0000-0000-0000EC210000}"/>
    <cellStyle name="Normal 44 2 2 2 2 2 3 3 3" xfId="23764" xr:uid="{00000000-0005-0000-0000-0000E95C0000}"/>
    <cellStyle name="Normal 44 2 2 2 2 2 3 5" xfId="18751" xr:uid="{00000000-0005-0000-0000-000054490000}"/>
    <cellStyle name="Normal 44 2 2 2 2 2 4" xfId="5306" xr:uid="{00000000-0005-0000-0000-0000CB140000}"/>
    <cellStyle name="Normal 44 2 2 2 2 2 4 2" xfId="15358" xr:uid="{00000000-0005-0000-0000-00000F3C0000}"/>
    <cellStyle name="Normal 44 2 2 2 2 2 4 2 3" xfId="30452" xr:uid="{00000000-0005-0000-0000-000009770000}"/>
    <cellStyle name="Normal 44 2 2 2 2 2 4 3" xfId="10338" xr:uid="{00000000-0005-0000-0000-000073280000}"/>
    <cellStyle name="Normal 44 2 2 2 2 2 4 3 3" xfId="25435" xr:uid="{00000000-0005-0000-0000-000070630000}"/>
    <cellStyle name="Normal 44 2 2 2 2 2 4 5" xfId="20422" xr:uid="{00000000-0005-0000-0000-0000DB4F0000}"/>
    <cellStyle name="Normal 44 2 2 2 2 2 5" xfId="12016" xr:uid="{00000000-0005-0000-0000-0000012F0000}"/>
    <cellStyle name="Normal 44 2 2 2 2 2 5 3" xfId="27110" xr:uid="{00000000-0005-0000-0000-0000FB690000}"/>
    <cellStyle name="Normal 44 2 2 2 2 2 6" xfId="6995" xr:uid="{00000000-0005-0000-0000-0000641B0000}"/>
    <cellStyle name="Normal 44 2 2 2 2 2 6 3" xfId="22093" xr:uid="{00000000-0005-0000-0000-000062560000}"/>
    <cellStyle name="Normal 44 2 2 2 2 2 8" xfId="17080" xr:uid="{00000000-0005-0000-0000-0000CD420000}"/>
    <cellStyle name="Normal 44 2 2 2 2 3" xfId="2343" xr:uid="{00000000-0005-0000-0000-000037090000}"/>
    <cellStyle name="Normal 44 2 2 2 2 3 2" xfId="4032" xr:uid="{00000000-0005-0000-0000-0000D10F0000}"/>
    <cellStyle name="Normal 44 2 2 2 2 3 2 2" xfId="14105" xr:uid="{00000000-0005-0000-0000-00002A370000}"/>
    <cellStyle name="Normal 44 2 2 2 2 3 2 2 3" xfId="29199" xr:uid="{00000000-0005-0000-0000-000024720000}"/>
    <cellStyle name="Normal 44 2 2 2 2 3 2 3" xfId="9085" xr:uid="{00000000-0005-0000-0000-00008E230000}"/>
    <cellStyle name="Normal 44 2 2 2 2 3 2 3 3" xfId="24182" xr:uid="{00000000-0005-0000-0000-00008B5E0000}"/>
    <cellStyle name="Normal 44 2 2 2 2 3 2 5" xfId="19169" xr:uid="{00000000-0005-0000-0000-0000F64A0000}"/>
    <cellStyle name="Normal 44 2 2 2 2 3 3" xfId="5724" xr:uid="{00000000-0005-0000-0000-00006D160000}"/>
    <cellStyle name="Normal 44 2 2 2 2 3 3 2" xfId="15776" xr:uid="{00000000-0005-0000-0000-0000B13D0000}"/>
    <cellStyle name="Normal 44 2 2 2 2 3 3 2 3" xfId="30870" xr:uid="{00000000-0005-0000-0000-0000AB780000}"/>
    <cellStyle name="Normal 44 2 2 2 2 3 3 3" xfId="10756" xr:uid="{00000000-0005-0000-0000-0000152A0000}"/>
    <cellStyle name="Normal 44 2 2 2 2 3 3 3 3" xfId="25853" xr:uid="{00000000-0005-0000-0000-000012650000}"/>
    <cellStyle name="Normal 44 2 2 2 2 3 3 5" xfId="20840" xr:uid="{00000000-0005-0000-0000-00007D510000}"/>
    <cellStyle name="Normal 44 2 2 2 2 3 4" xfId="12434" xr:uid="{00000000-0005-0000-0000-0000A3300000}"/>
    <cellStyle name="Normal 44 2 2 2 2 3 4 3" xfId="27528" xr:uid="{00000000-0005-0000-0000-00009D6B0000}"/>
    <cellStyle name="Normal 44 2 2 2 2 3 5" xfId="7413" xr:uid="{00000000-0005-0000-0000-0000061D0000}"/>
    <cellStyle name="Normal 44 2 2 2 2 3 5 3" xfId="22511" xr:uid="{00000000-0005-0000-0000-000004580000}"/>
    <cellStyle name="Normal 44 2 2 2 2 3 7" xfId="17498" xr:uid="{00000000-0005-0000-0000-00006F440000}"/>
    <cellStyle name="Normal 44 2 2 2 2 4" xfId="3195" xr:uid="{00000000-0005-0000-0000-00008C0C0000}"/>
    <cellStyle name="Normal 44 2 2 2 2 4 2" xfId="13269" xr:uid="{00000000-0005-0000-0000-0000E6330000}"/>
    <cellStyle name="Normal 44 2 2 2 2 4 2 3" xfId="28363" xr:uid="{00000000-0005-0000-0000-0000E06E0000}"/>
    <cellStyle name="Normal 44 2 2 2 2 4 3" xfId="8249" xr:uid="{00000000-0005-0000-0000-00004A200000}"/>
    <cellStyle name="Normal 44 2 2 2 2 4 3 3" xfId="23346" xr:uid="{00000000-0005-0000-0000-0000475B0000}"/>
    <cellStyle name="Normal 44 2 2 2 2 4 5" xfId="18333" xr:uid="{00000000-0005-0000-0000-0000B2470000}"/>
    <cellStyle name="Normal 44 2 2 2 2 5" xfId="4888" xr:uid="{00000000-0005-0000-0000-000029130000}"/>
    <cellStyle name="Normal 44 2 2 2 2 5 2" xfId="14940" xr:uid="{00000000-0005-0000-0000-00006D3A0000}"/>
    <cellStyle name="Normal 44 2 2 2 2 5 2 3" xfId="30034" xr:uid="{00000000-0005-0000-0000-000067750000}"/>
    <cellStyle name="Normal 44 2 2 2 2 5 3" xfId="9920" xr:uid="{00000000-0005-0000-0000-0000D1260000}"/>
    <cellStyle name="Normal 44 2 2 2 2 5 3 3" xfId="25017" xr:uid="{00000000-0005-0000-0000-0000CE610000}"/>
    <cellStyle name="Normal 44 2 2 2 2 5 5" xfId="20004" xr:uid="{00000000-0005-0000-0000-0000394E0000}"/>
    <cellStyle name="Normal 44 2 2 2 2 6" xfId="11598" xr:uid="{00000000-0005-0000-0000-00005F2D0000}"/>
    <cellStyle name="Normal 44 2 2 2 2 6 3" xfId="26692" xr:uid="{00000000-0005-0000-0000-000059680000}"/>
    <cellStyle name="Normal 44 2 2 2 2 7" xfId="6577" xr:uid="{00000000-0005-0000-0000-0000C2190000}"/>
    <cellStyle name="Normal 44 2 2 2 2 7 3" xfId="21675" xr:uid="{00000000-0005-0000-0000-0000C0540000}"/>
    <cellStyle name="Normal 44 2 2 2 2 9" xfId="16662" xr:uid="{00000000-0005-0000-0000-00002B410000}"/>
    <cellStyle name="Normal 44 2 2 2 3" xfId="1714" xr:uid="{00000000-0005-0000-0000-0000C2060000}"/>
    <cellStyle name="Normal 44 2 2 2 3 2" xfId="2553" xr:uid="{00000000-0005-0000-0000-0000090A0000}"/>
    <cellStyle name="Normal 44 2 2 2 3 2 2" xfId="4242" xr:uid="{00000000-0005-0000-0000-0000A3100000}"/>
    <cellStyle name="Normal 44 2 2 2 3 2 2 2" xfId="14315" xr:uid="{00000000-0005-0000-0000-0000FC370000}"/>
    <cellStyle name="Normal 44 2 2 2 3 2 2 2 3" xfId="29409" xr:uid="{00000000-0005-0000-0000-0000F6720000}"/>
    <cellStyle name="Normal 44 2 2 2 3 2 2 3" xfId="9295" xr:uid="{00000000-0005-0000-0000-000060240000}"/>
    <cellStyle name="Normal 44 2 2 2 3 2 2 3 3" xfId="24392" xr:uid="{00000000-0005-0000-0000-00005D5F0000}"/>
    <cellStyle name="Normal 44 2 2 2 3 2 2 5" xfId="19379" xr:uid="{00000000-0005-0000-0000-0000C84B0000}"/>
    <cellStyle name="Normal 44 2 2 2 3 2 3" xfId="5934" xr:uid="{00000000-0005-0000-0000-00003F170000}"/>
    <cellStyle name="Normal 44 2 2 2 3 2 3 2" xfId="15986" xr:uid="{00000000-0005-0000-0000-0000833E0000}"/>
    <cellStyle name="Normal 44 2 2 2 3 2 3 2 3" xfId="31080" xr:uid="{00000000-0005-0000-0000-00007D790000}"/>
    <cellStyle name="Normal 44 2 2 2 3 2 3 3" xfId="10966" xr:uid="{00000000-0005-0000-0000-0000E72A0000}"/>
    <cellStyle name="Normal 44 2 2 2 3 2 3 3 3" xfId="26063" xr:uid="{00000000-0005-0000-0000-0000E4650000}"/>
    <cellStyle name="Normal 44 2 2 2 3 2 3 5" xfId="21050" xr:uid="{00000000-0005-0000-0000-00004F520000}"/>
    <cellStyle name="Normal 44 2 2 2 3 2 4" xfId="12644" xr:uid="{00000000-0005-0000-0000-000075310000}"/>
    <cellStyle name="Normal 44 2 2 2 3 2 4 3" xfId="27738" xr:uid="{00000000-0005-0000-0000-00006F6C0000}"/>
    <cellStyle name="Normal 44 2 2 2 3 2 5" xfId="7623" xr:uid="{00000000-0005-0000-0000-0000D81D0000}"/>
    <cellStyle name="Normal 44 2 2 2 3 2 5 3" xfId="22721" xr:uid="{00000000-0005-0000-0000-0000D6580000}"/>
    <cellStyle name="Normal 44 2 2 2 3 2 7" xfId="17708" xr:uid="{00000000-0005-0000-0000-000041450000}"/>
    <cellStyle name="Normal 44 2 2 2 3 3" xfId="3405" xr:uid="{00000000-0005-0000-0000-00005E0D0000}"/>
    <cellStyle name="Normal 44 2 2 2 3 3 2" xfId="13479" xr:uid="{00000000-0005-0000-0000-0000B8340000}"/>
    <cellStyle name="Normal 44 2 2 2 3 3 2 3" xfId="28573" xr:uid="{00000000-0005-0000-0000-0000B26F0000}"/>
    <cellStyle name="Normal 44 2 2 2 3 3 3" xfId="8459" xr:uid="{00000000-0005-0000-0000-00001C210000}"/>
    <cellStyle name="Normal 44 2 2 2 3 3 3 3" xfId="23556" xr:uid="{00000000-0005-0000-0000-0000195C0000}"/>
    <cellStyle name="Normal 44 2 2 2 3 3 5" xfId="18543" xr:uid="{00000000-0005-0000-0000-000084480000}"/>
    <cellStyle name="Normal 44 2 2 2 3 4" xfId="5098" xr:uid="{00000000-0005-0000-0000-0000FB130000}"/>
    <cellStyle name="Normal 44 2 2 2 3 4 2" xfId="15150" xr:uid="{00000000-0005-0000-0000-00003F3B0000}"/>
    <cellStyle name="Normal 44 2 2 2 3 4 2 3" xfId="30244" xr:uid="{00000000-0005-0000-0000-000039760000}"/>
    <cellStyle name="Normal 44 2 2 2 3 4 3" xfId="10130" xr:uid="{00000000-0005-0000-0000-0000A3270000}"/>
    <cellStyle name="Normal 44 2 2 2 3 4 3 3" xfId="25227" xr:uid="{00000000-0005-0000-0000-0000A0620000}"/>
    <cellStyle name="Normal 44 2 2 2 3 4 5" xfId="20214" xr:uid="{00000000-0005-0000-0000-00000B4F0000}"/>
    <cellStyle name="Normal 44 2 2 2 3 5" xfId="11808" xr:uid="{00000000-0005-0000-0000-0000312E0000}"/>
    <cellStyle name="Normal 44 2 2 2 3 5 3" xfId="26902" xr:uid="{00000000-0005-0000-0000-00002B690000}"/>
    <cellStyle name="Normal 44 2 2 2 3 6" xfId="6787" xr:uid="{00000000-0005-0000-0000-0000941A0000}"/>
    <cellStyle name="Normal 44 2 2 2 3 6 3" xfId="21885" xr:uid="{00000000-0005-0000-0000-000092550000}"/>
    <cellStyle name="Normal 44 2 2 2 3 8" xfId="16872" xr:uid="{00000000-0005-0000-0000-0000FD410000}"/>
    <cellStyle name="Normal 44 2 2 2 4" xfId="2135" xr:uid="{00000000-0005-0000-0000-000067080000}"/>
    <cellStyle name="Normal 44 2 2 2 4 2" xfId="3824" xr:uid="{00000000-0005-0000-0000-0000010F0000}"/>
    <cellStyle name="Normal 44 2 2 2 4 2 2" xfId="13897" xr:uid="{00000000-0005-0000-0000-00005A360000}"/>
    <cellStyle name="Normal 44 2 2 2 4 2 2 3" xfId="28991" xr:uid="{00000000-0005-0000-0000-000054710000}"/>
    <cellStyle name="Normal 44 2 2 2 4 2 3" xfId="8877" xr:uid="{00000000-0005-0000-0000-0000BE220000}"/>
    <cellStyle name="Normal 44 2 2 2 4 2 3 3" xfId="23974" xr:uid="{00000000-0005-0000-0000-0000BB5D0000}"/>
    <cellStyle name="Normal 44 2 2 2 4 2 5" xfId="18961" xr:uid="{00000000-0005-0000-0000-0000264A0000}"/>
    <cellStyle name="Normal 44 2 2 2 4 3" xfId="5516" xr:uid="{00000000-0005-0000-0000-00009D150000}"/>
    <cellStyle name="Normal 44 2 2 2 4 3 2" xfId="15568" xr:uid="{00000000-0005-0000-0000-0000E13C0000}"/>
    <cellStyle name="Normal 44 2 2 2 4 3 2 3" xfId="30662" xr:uid="{00000000-0005-0000-0000-0000DB770000}"/>
    <cellStyle name="Normal 44 2 2 2 4 3 3" xfId="10548" xr:uid="{00000000-0005-0000-0000-000045290000}"/>
    <cellStyle name="Normal 44 2 2 2 4 3 3 3" xfId="25645" xr:uid="{00000000-0005-0000-0000-000042640000}"/>
    <cellStyle name="Normal 44 2 2 2 4 3 5" xfId="20632" xr:uid="{00000000-0005-0000-0000-0000AD500000}"/>
    <cellStyle name="Normal 44 2 2 2 4 4" xfId="12226" xr:uid="{00000000-0005-0000-0000-0000D32F0000}"/>
    <cellStyle name="Normal 44 2 2 2 4 4 3" xfId="27320" xr:uid="{00000000-0005-0000-0000-0000CD6A0000}"/>
    <cellStyle name="Normal 44 2 2 2 4 5" xfId="7205" xr:uid="{00000000-0005-0000-0000-0000361C0000}"/>
    <cellStyle name="Normal 44 2 2 2 4 5 3" xfId="22303" xr:uid="{00000000-0005-0000-0000-000034570000}"/>
    <cellStyle name="Normal 44 2 2 2 4 7" xfId="17290" xr:uid="{00000000-0005-0000-0000-00009F430000}"/>
    <cellStyle name="Normal 44 2 2 2 5" xfId="2987" xr:uid="{00000000-0005-0000-0000-0000BC0B0000}"/>
    <cellStyle name="Normal 44 2 2 2 5 2" xfId="13061" xr:uid="{00000000-0005-0000-0000-000016330000}"/>
    <cellStyle name="Normal 44 2 2 2 5 2 3" xfId="28155" xr:uid="{00000000-0005-0000-0000-0000106E0000}"/>
    <cellStyle name="Normal 44 2 2 2 5 3" xfId="8041" xr:uid="{00000000-0005-0000-0000-00007A1F0000}"/>
    <cellStyle name="Normal 44 2 2 2 5 3 3" xfId="23138" xr:uid="{00000000-0005-0000-0000-0000775A0000}"/>
    <cellStyle name="Normal 44 2 2 2 5 5" xfId="18125" xr:uid="{00000000-0005-0000-0000-0000E2460000}"/>
    <cellStyle name="Normal 44 2 2 2 6" xfId="4680" xr:uid="{00000000-0005-0000-0000-000059120000}"/>
    <cellStyle name="Normal 44 2 2 2 6 2" xfId="14732" xr:uid="{00000000-0005-0000-0000-00009D390000}"/>
    <cellStyle name="Normal 44 2 2 2 6 2 3" xfId="29826" xr:uid="{00000000-0005-0000-0000-000097740000}"/>
    <cellStyle name="Normal 44 2 2 2 6 3" xfId="9712" xr:uid="{00000000-0005-0000-0000-000001260000}"/>
    <cellStyle name="Normal 44 2 2 2 6 3 3" xfId="24809" xr:uid="{00000000-0005-0000-0000-0000FE600000}"/>
    <cellStyle name="Normal 44 2 2 2 6 5" xfId="19796" xr:uid="{00000000-0005-0000-0000-0000694D0000}"/>
    <cellStyle name="Normal 44 2 2 2 7" xfId="11390" xr:uid="{00000000-0005-0000-0000-00008F2C0000}"/>
    <cellStyle name="Normal 44 2 2 2 7 3" xfId="26484" xr:uid="{00000000-0005-0000-0000-000089670000}"/>
    <cellStyle name="Normal 44 2 2 2 8" xfId="6369" xr:uid="{00000000-0005-0000-0000-0000F2180000}"/>
    <cellStyle name="Normal 44 2 2 2 8 3" xfId="21467" xr:uid="{00000000-0005-0000-0000-0000F0530000}"/>
    <cellStyle name="Normal 44 2 2 3" xfId="1397" xr:uid="{00000000-0005-0000-0000-000085050000}"/>
    <cellStyle name="Normal 44 2 2 3 2" xfId="1818" xr:uid="{00000000-0005-0000-0000-00002A070000}"/>
    <cellStyle name="Normal 44 2 2 3 2 2" xfId="2657" xr:uid="{00000000-0005-0000-0000-0000710A0000}"/>
    <cellStyle name="Normal 44 2 2 3 2 2 2" xfId="4346" xr:uid="{00000000-0005-0000-0000-00000B110000}"/>
    <cellStyle name="Normal 44 2 2 3 2 2 2 2" xfId="14419" xr:uid="{00000000-0005-0000-0000-000064380000}"/>
    <cellStyle name="Normal 44 2 2 3 2 2 2 2 3" xfId="29513" xr:uid="{00000000-0005-0000-0000-00005E730000}"/>
    <cellStyle name="Normal 44 2 2 3 2 2 2 3" xfId="9399" xr:uid="{00000000-0005-0000-0000-0000C8240000}"/>
    <cellStyle name="Normal 44 2 2 3 2 2 2 3 3" xfId="24496" xr:uid="{00000000-0005-0000-0000-0000C55F0000}"/>
    <cellStyle name="Normal 44 2 2 3 2 2 2 5" xfId="19483" xr:uid="{00000000-0005-0000-0000-0000304C0000}"/>
    <cellStyle name="Normal 44 2 2 3 2 2 3" xfId="6038" xr:uid="{00000000-0005-0000-0000-0000A7170000}"/>
    <cellStyle name="Normal 44 2 2 3 2 2 3 2" xfId="16090" xr:uid="{00000000-0005-0000-0000-0000EB3E0000}"/>
    <cellStyle name="Normal 44 2 2 3 2 2 3 2 3" xfId="31184" xr:uid="{00000000-0005-0000-0000-0000E5790000}"/>
    <cellStyle name="Normal 44 2 2 3 2 2 3 3" xfId="11070" xr:uid="{00000000-0005-0000-0000-00004F2B0000}"/>
    <cellStyle name="Normal 44 2 2 3 2 2 3 3 3" xfId="26167" xr:uid="{00000000-0005-0000-0000-00004C660000}"/>
    <cellStyle name="Normal 44 2 2 3 2 2 3 5" xfId="21154" xr:uid="{00000000-0005-0000-0000-0000B7520000}"/>
    <cellStyle name="Normal 44 2 2 3 2 2 4" xfId="12748" xr:uid="{00000000-0005-0000-0000-0000DD310000}"/>
    <cellStyle name="Normal 44 2 2 3 2 2 4 3" xfId="27842" xr:uid="{00000000-0005-0000-0000-0000D76C0000}"/>
    <cellStyle name="Normal 44 2 2 3 2 2 5" xfId="7727" xr:uid="{00000000-0005-0000-0000-0000401E0000}"/>
    <cellStyle name="Normal 44 2 2 3 2 2 5 3" xfId="22825" xr:uid="{00000000-0005-0000-0000-00003E590000}"/>
    <cellStyle name="Normal 44 2 2 3 2 2 7" xfId="17812" xr:uid="{00000000-0005-0000-0000-0000A9450000}"/>
    <cellStyle name="Normal 44 2 2 3 2 3" xfId="3509" xr:uid="{00000000-0005-0000-0000-0000C60D0000}"/>
    <cellStyle name="Normal 44 2 2 3 2 3 2" xfId="13583" xr:uid="{00000000-0005-0000-0000-000020350000}"/>
    <cellStyle name="Normal 44 2 2 3 2 3 2 3" xfId="28677" xr:uid="{00000000-0005-0000-0000-00001A700000}"/>
    <cellStyle name="Normal 44 2 2 3 2 3 3" xfId="8563" xr:uid="{00000000-0005-0000-0000-000084210000}"/>
    <cellStyle name="Normal 44 2 2 3 2 3 3 3" xfId="23660" xr:uid="{00000000-0005-0000-0000-0000815C0000}"/>
    <cellStyle name="Normal 44 2 2 3 2 3 5" xfId="18647" xr:uid="{00000000-0005-0000-0000-0000EC480000}"/>
    <cellStyle name="Normal 44 2 2 3 2 4" xfId="5202" xr:uid="{00000000-0005-0000-0000-000063140000}"/>
    <cellStyle name="Normal 44 2 2 3 2 4 2" xfId="15254" xr:uid="{00000000-0005-0000-0000-0000A73B0000}"/>
    <cellStyle name="Normal 44 2 2 3 2 4 2 3" xfId="30348" xr:uid="{00000000-0005-0000-0000-0000A1760000}"/>
    <cellStyle name="Normal 44 2 2 3 2 4 3" xfId="10234" xr:uid="{00000000-0005-0000-0000-00000B280000}"/>
    <cellStyle name="Normal 44 2 2 3 2 4 3 3" xfId="25331" xr:uid="{00000000-0005-0000-0000-000008630000}"/>
    <cellStyle name="Normal 44 2 2 3 2 4 5" xfId="20318" xr:uid="{00000000-0005-0000-0000-0000734F0000}"/>
    <cellStyle name="Normal 44 2 2 3 2 5" xfId="11912" xr:uid="{00000000-0005-0000-0000-0000992E0000}"/>
    <cellStyle name="Normal 44 2 2 3 2 5 3" xfId="27006" xr:uid="{00000000-0005-0000-0000-000093690000}"/>
    <cellStyle name="Normal 44 2 2 3 2 6" xfId="6891" xr:uid="{00000000-0005-0000-0000-0000FC1A0000}"/>
    <cellStyle name="Normal 44 2 2 3 2 6 3" xfId="21989" xr:uid="{00000000-0005-0000-0000-0000FA550000}"/>
    <cellStyle name="Normal 44 2 2 3 2 8" xfId="16976" xr:uid="{00000000-0005-0000-0000-000065420000}"/>
    <cellStyle name="Normal 44 2 2 3 3" xfId="2239" xr:uid="{00000000-0005-0000-0000-0000CF080000}"/>
    <cellStyle name="Normal 44 2 2 3 3 2" xfId="3928" xr:uid="{00000000-0005-0000-0000-0000690F0000}"/>
    <cellStyle name="Normal 44 2 2 3 3 2 2" xfId="14001" xr:uid="{00000000-0005-0000-0000-0000C2360000}"/>
    <cellStyle name="Normal 44 2 2 3 3 2 2 3" xfId="29095" xr:uid="{00000000-0005-0000-0000-0000BC710000}"/>
    <cellStyle name="Normal 44 2 2 3 3 2 3" xfId="8981" xr:uid="{00000000-0005-0000-0000-000026230000}"/>
    <cellStyle name="Normal 44 2 2 3 3 2 3 3" xfId="24078" xr:uid="{00000000-0005-0000-0000-0000235E0000}"/>
    <cellStyle name="Normal 44 2 2 3 3 2 5" xfId="19065" xr:uid="{00000000-0005-0000-0000-00008E4A0000}"/>
    <cellStyle name="Normal 44 2 2 3 3 3" xfId="5620" xr:uid="{00000000-0005-0000-0000-000005160000}"/>
    <cellStyle name="Normal 44 2 2 3 3 3 2" xfId="15672" xr:uid="{00000000-0005-0000-0000-0000493D0000}"/>
    <cellStyle name="Normal 44 2 2 3 3 3 2 3" xfId="30766" xr:uid="{00000000-0005-0000-0000-000043780000}"/>
    <cellStyle name="Normal 44 2 2 3 3 3 3" xfId="10652" xr:uid="{00000000-0005-0000-0000-0000AD290000}"/>
    <cellStyle name="Normal 44 2 2 3 3 3 3 3" xfId="25749" xr:uid="{00000000-0005-0000-0000-0000AA640000}"/>
    <cellStyle name="Normal 44 2 2 3 3 3 5" xfId="20736" xr:uid="{00000000-0005-0000-0000-000015510000}"/>
    <cellStyle name="Normal 44 2 2 3 3 4" xfId="12330" xr:uid="{00000000-0005-0000-0000-00003B300000}"/>
    <cellStyle name="Normal 44 2 2 3 3 4 3" xfId="27424" xr:uid="{00000000-0005-0000-0000-0000356B0000}"/>
    <cellStyle name="Normal 44 2 2 3 3 5" xfId="7309" xr:uid="{00000000-0005-0000-0000-00009E1C0000}"/>
    <cellStyle name="Normal 44 2 2 3 3 5 3" xfId="22407" xr:uid="{00000000-0005-0000-0000-00009C570000}"/>
    <cellStyle name="Normal 44 2 2 3 3 7" xfId="17394" xr:uid="{00000000-0005-0000-0000-000007440000}"/>
    <cellStyle name="Normal 44 2 2 3 4" xfId="3091" xr:uid="{00000000-0005-0000-0000-0000240C0000}"/>
    <cellStyle name="Normal 44 2 2 3 4 2" xfId="13165" xr:uid="{00000000-0005-0000-0000-00007E330000}"/>
    <cellStyle name="Normal 44 2 2 3 4 2 3" xfId="28259" xr:uid="{00000000-0005-0000-0000-0000786E0000}"/>
    <cellStyle name="Normal 44 2 2 3 4 3" xfId="8145" xr:uid="{00000000-0005-0000-0000-0000E21F0000}"/>
    <cellStyle name="Normal 44 2 2 3 4 3 3" xfId="23242" xr:uid="{00000000-0005-0000-0000-0000DF5A0000}"/>
    <cellStyle name="Normal 44 2 2 3 4 5" xfId="18229" xr:uid="{00000000-0005-0000-0000-00004A470000}"/>
    <cellStyle name="Normal 44 2 2 3 5" xfId="4784" xr:uid="{00000000-0005-0000-0000-0000C1120000}"/>
    <cellStyle name="Normal 44 2 2 3 5 2" xfId="14836" xr:uid="{00000000-0005-0000-0000-0000053A0000}"/>
    <cellStyle name="Normal 44 2 2 3 5 2 3" xfId="29930" xr:uid="{00000000-0005-0000-0000-0000FF740000}"/>
    <cellStyle name="Normal 44 2 2 3 5 3" xfId="9816" xr:uid="{00000000-0005-0000-0000-000069260000}"/>
    <cellStyle name="Normal 44 2 2 3 5 3 3" xfId="24913" xr:uid="{00000000-0005-0000-0000-000066610000}"/>
    <cellStyle name="Normal 44 2 2 3 5 5" xfId="19900" xr:uid="{00000000-0005-0000-0000-0000D14D0000}"/>
    <cellStyle name="Normal 44 2 2 3 6" xfId="11494" xr:uid="{00000000-0005-0000-0000-0000F72C0000}"/>
    <cellStyle name="Normal 44 2 2 3 6 3" xfId="26588" xr:uid="{00000000-0005-0000-0000-0000F1670000}"/>
    <cellStyle name="Normal 44 2 2 3 7" xfId="6473" xr:uid="{00000000-0005-0000-0000-00005A190000}"/>
    <cellStyle name="Normal 44 2 2 3 7 3" xfId="21571" xr:uid="{00000000-0005-0000-0000-000058540000}"/>
    <cellStyle name="Normal 44 2 2 3 9" xfId="16558" xr:uid="{00000000-0005-0000-0000-0000C3400000}"/>
    <cellStyle name="Normal 44 2 2 4" xfId="1610" xr:uid="{00000000-0005-0000-0000-00005A060000}"/>
    <cellStyle name="Normal 44 2 2 4 2" xfId="2449" xr:uid="{00000000-0005-0000-0000-0000A1090000}"/>
    <cellStyle name="Normal 44 2 2 4 2 2" xfId="4138" xr:uid="{00000000-0005-0000-0000-00003B100000}"/>
    <cellStyle name="Normal 44 2 2 4 2 2 2" xfId="14211" xr:uid="{00000000-0005-0000-0000-000094370000}"/>
    <cellStyle name="Normal 44 2 2 4 2 2 2 3" xfId="29305" xr:uid="{00000000-0005-0000-0000-00008E720000}"/>
    <cellStyle name="Normal 44 2 2 4 2 2 3" xfId="9191" xr:uid="{00000000-0005-0000-0000-0000F8230000}"/>
    <cellStyle name="Normal 44 2 2 4 2 2 3 3" xfId="24288" xr:uid="{00000000-0005-0000-0000-0000F55E0000}"/>
    <cellStyle name="Normal 44 2 2 4 2 2 5" xfId="19275" xr:uid="{00000000-0005-0000-0000-0000604B0000}"/>
    <cellStyle name="Normal 44 2 2 4 2 3" xfId="5830" xr:uid="{00000000-0005-0000-0000-0000D7160000}"/>
    <cellStyle name="Normal 44 2 2 4 2 3 2" xfId="15882" xr:uid="{00000000-0005-0000-0000-00001B3E0000}"/>
    <cellStyle name="Normal 44 2 2 4 2 3 2 3" xfId="30976" xr:uid="{00000000-0005-0000-0000-000015790000}"/>
    <cellStyle name="Normal 44 2 2 4 2 3 3" xfId="10862" xr:uid="{00000000-0005-0000-0000-00007F2A0000}"/>
    <cellStyle name="Normal 44 2 2 4 2 3 3 3" xfId="25959" xr:uid="{00000000-0005-0000-0000-00007C650000}"/>
    <cellStyle name="Normal 44 2 2 4 2 3 5" xfId="20946" xr:uid="{00000000-0005-0000-0000-0000E7510000}"/>
    <cellStyle name="Normal 44 2 2 4 2 4" xfId="12540" xr:uid="{00000000-0005-0000-0000-00000D310000}"/>
    <cellStyle name="Normal 44 2 2 4 2 4 3" xfId="27634" xr:uid="{00000000-0005-0000-0000-0000076C0000}"/>
    <cellStyle name="Normal 44 2 2 4 2 5" xfId="7519" xr:uid="{00000000-0005-0000-0000-0000701D0000}"/>
    <cellStyle name="Normal 44 2 2 4 2 5 3" xfId="22617" xr:uid="{00000000-0005-0000-0000-00006E580000}"/>
    <cellStyle name="Normal 44 2 2 4 2 7" xfId="17604" xr:uid="{00000000-0005-0000-0000-0000D9440000}"/>
    <cellStyle name="Normal 44 2 2 4 3" xfId="3301" xr:uid="{00000000-0005-0000-0000-0000F60C0000}"/>
    <cellStyle name="Normal 44 2 2 4 3 2" xfId="13375" xr:uid="{00000000-0005-0000-0000-000050340000}"/>
    <cellStyle name="Normal 44 2 2 4 3 2 3" xfId="28469" xr:uid="{00000000-0005-0000-0000-00004A6F0000}"/>
    <cellStyle name="Normal 44 2 2 4 3 3" xfId="8355" xr:uid="{00000000-0005-0000-0000-0000B4200000}"/>
    <cellStyle name="Normal 44 2 2 4 3 3 3" xfId="23452" xr:uid="{00000000-0005-0000-0000-0000B15B0000}"/>
    <cellStyle name="Normal 44 2 2 4 3 5" xfId="18439" xr:uid="{00000000-0005-0000-0000-00001C480000}"/>
    <cellStyle name="Normal 44 2 2 4 4" xfId="4994" xr:uid="{00000000-0005-0000-0000-000093130000}"/>
    <cellStyle name="Normal 44 2 2 4 4 2" xfId="15046" xr:uid="{00000000-0005-0000-0000-0000D73A0000}"/>
    <cellStyle name="Normal 44 2 2 4 4 2 3" xfId="30140" xr:uid="{00000000-0005-0000-0000-0000D1750000}"/>
    <cellStyle name="Normal 44 2 2 4 4 3" xfId="10026" xr:uid="{00000000-0005-0000-0000-00003B270000}"/>
    <cellStyle name="Normal 44 2 2 4 4 3 3" xfId="25123" xr:uid="{00000000-0005-0000-0000-000038620000}"/>
    <cellStyle name="Normal 44 2 2 4 4 5" xfId="20110" xr:uid="{00000000-0005-0000-0000-0000A34E0000}"/>
    <cellStyle name="Normal 44 2 2 4 5" xfId="11704" xr:uid="{00000000-0005-0000-0000-0000C92D0000}"/>
    <cellStyle name="Normal 44 2 2 4 5 3" xfId="26798" xr:uid="{00000000-0005-0000-0000-0000C3680000}"/>
    <cellStyle name="Normal 44 2 2 4 6" xfId="6683" xr:uid="{00000000-0005-0000-0000-00002C1A0000}"/>
    <cellStyle name="Normal 44 2 2 4 6 3" xfId="21781" xr:uid="{00000000-0005-0000-0000-00002A550000}"/>
    <cellStyle name="Normal 44 2 2 4 8" xfId="16768" xr:uid="{00000000-0005-0000-0000-000095410000}"/>
    <cellStyle name="Normal 44 2 2 5" xfId="2031" xr:uid="{00000000-0005-0000-0000-0000FF070000}"/>
    <cellStyle name="Normal 44 2 2 5 2" xfId="3720" xr:uid="{00000000-0005-0000-0000-0000990E0000}"/>
    <cellStyle name="Normal 44 2 2 5 2 2" xfId="13793" xr:uid="{00000000-0005-0000-0000-0000F2350000}"/>
    <cellStyle name="Normal 44 2 2 5 2 2 3" xfId="28887" xr:uid="{00000000-0005-0000-0000-0000EC700000}"/>
    <cellStyle name="Normal 44 2 2 5 2 3" xfId="8773" xr:uid="{00000000-0005-0000-0000-000056220000}"/>
    <cellStyle name="Normal 44 2 2 5 2 3 3" xfId="23870" xr:uid="{00000000-0005-0000-0000-0000535D0000}"/>
    <cellStyle name="Normal 44 2 2 5 2 5" xfId="18857" xr:uid="{00000000-0005-0000-0000-0000BE490000}"/>
    <cellStyle name="Normal 44 2 2 5 3" xfId="5412" xr:uid="{00000000-0005-0000-0000-000035150000}"/>
    <cellStyle name="Normal 44 2 2 5 3 2" xfId="15464" xr:uid="{00000000-0005-0000-0000-0000793C0000}"/>
    <cellStyle name="Normal 44 2 2 5 3 2 3" xfId="30558" xr:uid="{00000000-0005-0000-0000-000073770000}"/>
    <cellStyle name="Normal 44 2 2 5 3 3" xfId="10444" xr:uid="{00000000-0005-0000-0000-0000DD280000}"/>
    <cellStyle name="Normal 44 2 2 5 3 3 3" xfId="25541" xr:uid="{00000000-0005-0000-0000-0000DA630000}"/>
    <cellStyle name="Normal 44 2 2 5 3 5" xfId="20528" xr:uid="{00000000-0005-0000-0000-000045500000}"/>
    <cellStyle name="Normal 44 2 2 5 4" xfId="12122" xr:uid="{00000000-0005-0000-0000-00006B2F0000}"/>
    <cellStyle name="Normal 44 2 2 5 4 3" xfId="27216" xr:uid="{00000000-0005-0000-0000-0000656A0000}"/>
    <cellStyle name="Normal 44 2 2 5 5" xfId="7101" xr:uid="{00000000-0005-0000-0000-0000CE1B0000}"/>
    <cellStyle name="Normal 44 2 2 5 5 3" xfId="22199" xr:uid="{00000000-0005-0000-0000-0000CC560000}"/>
    <cellStyle name="Normal 44 2 2 5 7" xfId="17186" xr:uid="{00000000-0005-0000-0000-000037430000}"/>
    <cellStyle name="Normal 44 2 2 6" xfId="2883" xr:uid="{00000000-0005-0000-0000-0000540B0000}"/>
    <cellStyle name="Normal 44 2 2 6 2" xfId="12957" xr:uid="{00000000-0005-0000-0000-0000AE320000}"/>
    <cellStyle name="Normal 44 2 2 6 2 3" xfId="28051" xr:uid="{00000000-0005-0000-0000-0000A86D0000}"/>
    <cellStyle name="Normal 44 2 2 6 3" xfId="7937" xr:uid="{00000000-0005-0000-0000-0000121F0000}"/>
    <cellStyle name="Normal 44 2 2 6 3 3" xfId="23034" xr:uid="{00000000-0005-0000-0000-00000F5A0000}"/>
    <cellStyle name="Normal 44 2 2 6 5" xfId="18021" xr:uid="{00000000-0005-0000-0000-00007A460000}"/>
    <cellStyle name="Normal 44 2 2 7" xfId="4576" xr:uid="{00000000-0005-0000-0000-0000F1110000}"/>
    <cellStyle name="Normal 44 2 2 7 2" xfId="14628" xr:uid="{00000000-0005-0000-0000-000035390000}"/>
    <cellStyle name="Normal 44 2 2 7 2 3" xfId="29722" xr:uid="{00000000-0005-0000-0000-00002F740000}"/>
    <cellStyle name="Normal 44 2 2 7 3" xfId="9608" xr:uid="{00000000-0005-0000-0000-000099250000}"/>
    <cellStyle name="Normal 44 2 2 7 3 3" xfId="24705" xr:uid="{00000000-0005-0000-0000-000096600000}"/>
    <cellStyle name="Normal 44 2 2 7 5" xfId="19692" xr:uid="{00000000-0005-0000-0000-0000014D0000}"/>
    <cellStyle name="Normal 44 2 2 8" xfId="11286" xr:uid="{00000000-0005-0000-0000-0000272C0000}"/>
    <cellStyle name="Normal 44 2 2 8 3" xfId="26380" xr:uid="{00000000-0005-0000-0000-000021670000}"/>
    <cellStyle name="Normal 44 2 2 9" xfId="6265" xr:uid="{00000000-0005-0000-0000-00008A180000}"/>
    <cellStyle name="Normal 44 2 2 9 3" xfId="21363" xr:uid="{00000000-0005-0000-0000-000088530000}"/>
    <cellStyle name="Normal 44 2 3" xfId="1230" xr:uid="{00000000-0005-0000-0000-0000DE040000}"/>
    <cellStyle name="Normal 44 2 3 10" xfId="16402" xr:uid="{00000000-0005-0000-0000-000027400000}"/>
    <cellStyle name="Normal 44 2 3 2" xfId="1449" xr:uid="{00000000-0005-0000-0000-0000B9050000}"/>
    <cellStyle name="Normal 44 2 3 2 2" xfId="1870" xr:uid="{00000000-0005-0000-0000-00005E070000}"/>
    <cellStyle name="Normal 44 2 3 2 2 2" xfId="2709" xr:uid="{00000000-0005-0000-0000-0000A50A0000}"/>
    <cellStyle name="Normal 44 2 3 2 2 2 2" xfId="4398" xr:uid="{00000000-0005-0000-0000-00003F110000}"/>
    <cellStyle name="Normal 44 2 3 2 2 2 2 2" xfId="14471" xr:uid="{00000000-0005-0000-0000-000098380000}"/>
    <cellStyle name="Normal 44 2 3 2 2 2 2 2 3" xfId="29565" xr:uid="{00000000-0005-0000-0000-000092730000}"/>
    <cellStyle name="Normal 44 2 3 2 2 2 2 3" xfId="9451" xr:uid="{00000000-0005-0000-0000-0000FC240000}"/>
    <cellStyle name="Normal 44 2 3 2 2 2 2 3 3" xfId="24548" xr:uid="{00000000-0005-0000-0000-0000F95F0000}"/>
    <cellStyle name="Normal 44 2 3 2 2 2 2 5" xfId="19535" xr:uid="{00000000-0005-0000-0000-0000644C0000}"/>
    <cellStyle name="Normal 44 2 3 2 2 2 3" xfId="6090" xr:uid="{00000000-0005-0000-0000-0000DB170000}"/>
    <cellStyle name="Normal 44 2 3 2 2 2 3 2" xfId="16142" xr:uid="{00000000-0005-0000-0000-00001F3F0000}"/>
    <cellStyle name="Normal 44 2 3 2 2 2 3 2 3" xfId="31236" xr:uid="{00000000-0005-0000-0000-0000197A0000}"/>
    <cellStyle name="Normal 44 2 3 2 2 2 3 3" xfId="11122" xr:uid="{00000000-0005-0000-0000-0000832B0000}"/>
    <cellStyle name="Normal 44 2 3 2 2 2 3 3 3" xfId="26219" xr:uid="{00000000-0005-0000-0000-000080660000}"/>
    <cellStyle name="Normal 44 2 3 2 2 2 3 5" xfId="21206" xr:uid="{00000000-0005-0000-0000-0000EB520000}"/>
    <cellStyle name="Normal 44 2 3 2 2 2 4" xfId="12800" xr:uid="{00000000-0005-0000-0000-000011320000}"/>
    <cellStyle name="Normal 44 2 3 2 2 2 4 3" xfId="27894" xr:uid="{00000000-0005-0000-0000-00000B6D0000}"/>
    <cellStyle name="Normal 44 2 3 2 2 2 5" xfId="7779" xr:uid="{00000000-0005-0000-0000-0000741E0000}"/>
    <cellStyle name="Normal 44 2 3 2 2 2 5 3" xfId="22877" xr:uid="{00000000-0005-0000-0000-000072590000}"/>
    <cellStyle name="Normal 44 2 3 2 2 2 7" xfId="17864" xr:uid="{00000000-0005-0000-0000-0000DD450000}"/>
    <cellStyle name="Normal 44 2 3 2 2 3" xfId="3561" xr:uid="{00000000-0005-0000-0000-0000FA0D0000}"/>
    <cellStyle name="Normal 44 2 3 2 2 3 2" xfId="13635" xr:uid="{00000000-0005-0000-0000-000054350000}"/>
    <cellStyle name="Normal 44 2 3 2 2 3 2 3" xfId="28729" xr:uid="{00000000-0005-0000-0000-00004E700000}"/>
    <cellStyle name="Normal 44 2 3 2 2 3 3" xfId="8615" xr:uid="{00000000-0005-0000-0000-0000B8210000}"/>
    <cellStyle name="Normal 44 2 3 2 2 3 3 3" xfId="23712" xr:uid="{00000000-0005-0000-0000-0000B55C0000}"/>
    <cellStyle name="Normal 44 2 3 2 2 3 5" xfId="18699" xr:uid="{00000000-0005-0000-0000-000020490000}"/>
    <cellStyle name="Normal 44 2 3 2 2 4" xfId="5254" xr:uid="{00000000-0005-0000-0000-000097140000}"/>
    <cellStyle name="Normal 44 2 3 2 2 4 2" xfId="15306" xr:uid="{00000000-0005-0000-0000-0000DB3B0000}"/>
    <cellStyle name="Normal 44 2 3 2 2 4 2 3" xfId="30400" xr:uid="{00000000-0005-0000-0000-0000D5760000}"/>
    <cellStyle name="Normal 44 2 3 2 2 4 3" xfId="10286" xr:uid="{00000000-0005-0000-0000-00003F280000}"/>
    <cellStyle name="Normal 44 2 3 2 2 4 3 3" xfId="25383" xr:uid="{00000000-0005-0000-0000-00003C630000}"/>
    <cellStyle name="Normal 44 2 3 2 2 4 5" xfId="20370" xr:uid="{00000000-0005-0000-0000-0000A74F0000}"/>
    <cellStyle name="Normal 44 2 3 2 2 5" xfId="11964" xr:uid="{00000000-0005-0000-0000-0000CD2E0000}"/>
    <cellStyle name="Normal 44 2 3 2 2 5 3" xfId="27058" xr:uid="{00000000-0005-0000-0000-0000C7690000}"/>
    <cellStyle name="Normal 44 2 3 2 2 6" xfId="6943" xr:uid="{00000000-0005-0000-0000-0000301B0000}"/>
    <cellStyle name="Normal 44 2 3 2 2 6 3" xfId="22041" xr:uid="{00000000-0005-0000-0000-00002E560000}"/>
    <cellStyle name="Normal 44 2 3 2 2 8" xfId="17028" xr:uid="{00000000-0005-0000-0000-000099420000}"/>
    <cellStyle name="Normal 44 2 3 2 3" xfId="2291" xr:uid="{00000000-0005-0000-0000-000003090000}"/>
    <cellStyle name="Normal 44 2 3 2 3 2" xfId="3980" xr:uid="{00000000-0005-0000-0000-00009D0F0000}"/>
    <cellStyle name="Normal 44 2 3 2 3 2 2" xfId="14053" xr:uid="{00000000-0005-0000-0000-0000F6360000}"/>
    <cellStyle name="Normal 44 2 3 2 3 2 2 3" xfId="29147" xr:uid="{00000000-0005-0000-0000-0000F0710000}"/>
    <cellStyle name="Normal 44 2 3 2 3 2 3" xfId="9033" xr:uid="{00000000-0005-0000-0000-00005A230000}"/>
    <cellStyle name="Normal 44 2 3 2 3 2 3 3" xfId="24130" xr:uid="{00000000-0005-0000-0000-0000575E0000}"/>
    <cellStyle name="Normal 44 2 3 2 3 2 5" xfId="19117" xr:uid="{00000000-0005-0000-0000-0000C24A0000}"/>
    <cellStyle name="Normal 44 2 3 2 3 3" xfId="5672" xr:uid="{00000000-0005-0000-0000-000039160000}"/>
    <cellStyle name="Normal 44 2 3 2 3 3 2" xfId="15724" xr:uid="{00000000-0005-0000-0000-00007D3D0000}"/>
    <cellStyle name="Normal 44 2 3 2 3 3 2 3" xfId="30818" xr:uid="{00000000-0005-0000-0000-000077780000}"/>
    <cellStyle name="Normal 44 2 3 2 3 3 3" xfId="10704" xr:uid="{00000000-0005-0000-0000-0000E1290000}"/>
    <cellStyle name="Normal 44 2 3 2 3 3 3 3" xfId="25801" xr:uid="{00000000-0005-0000-0000-0000DE640000}"/>
    <cellStyle name="Normal 44 2 3 2 3 3 5" xfId="20788" xr:uid="{00000000-0005-0000-0000-000049510000}"/>
    <cellStyle name="Normal 44 2 3 2 3 4" xfId="12382" xr:uid="{00000000-0005-0000-0000-00006F300000}"/>
    <cellStyle name="Normal 44 2 3 2 3 4 3" xfId="27476" xr:uid="{00000000-0005-0000-0000-0000696B0000}"/>
    <cellStyle name="Normal 44 2 3 2 3 5" xfId="7361" xr:uid="{00000000-0005-0000-0000-0000D21C0000}"/>
    <cellStyle name="Normal 44 2 3 2 3 5 3" xfId="22459" xr:uid="{00000000-0005-0000-0000-0000D0570000}"/>
    <cellStyle name="Normal 44 2 3 2 3 7" xfId="17446" xr:uid="{00000000-0005-0000-0000-00003B440000}"/>
    <cellStyle name="Normal 44 2 3 2 4" xfId="3143" xr:uid="{00000000-0005-0000-0000-0000580C0000}"/>
    <cellStyle name="Normal 44 2 3 2 4 2" xfId="13217" xr:uid="{00000000-0005-0000-0000-0000B2330000}"/>
    <cellStyle name="Normal 44 2 3 2 4 2 3" xfId="28311" xr:uid="{00000000-0005-0000-0000-0000AC6E0000}"/>
    <cellStyle name="Normal 44 2 3 2 4 3" xfId="8197" xr:uid="{00000000-0005-0000-0000-000016200000}"/>
    <cellStyle name="Normal 44 2 3 2 4 3 3" xfId="23294" xr:uid="{00000000-0005-0000-0000-0000135B0000}"/>
    <cellStyle name="Normal 44 2 3 2 4 5" xfId="18281" xr:uid="{00000000-0005-0000-0000-00007E470000}"/>
    <cellStyle name="Normal 44 2 3 2 5" xfId="4836" xr:uid="{00000000-0005-0000-0000-0000F5120000}"/>
    <cellStyle name="Normal 44 2 3 2 5 2" xfId="14888" xr:uid="{00000000-0005-0000-0000-0000393A0000}"/>
    <cellStyle name="Normal 44 2 3 2 5 2 3" xfId="29982" xr:uid="{00000000-0005-0000-0000-000033750000}"/>
    <cellStyle name="Normal 44 2 3 2 5 3" xfId="9868" xr:uid="{00000000-0005-0000-0000-00009D260000}"/>
    <cellStyle name="Normal 44 2 3 2 5 3 3" xfId="24965" xr:uid="{00000000-0005-0000-0000-00009A610000}"/>
    <cellStyle name="Normal 44 2 3 2 5 5" xfId="19952" xr:uid="{00000000-0005-0000-0000-0000054E0000}"/>
    <cellStyle name="Normal 44 2 3 2 6" xfId="11546" xr:uid="{00000000-0005-0000-0000-00002B2D0000}"/>
    <cellStyle name="Normal 44 2 3 2 6 3" xfId="26640" xr:uid="{00000000-0005-0000-0000-000025680000}"/>
    <cellStyle name="Normal 44 2 3 2 7" xfId="6525" xr:uid="{00000000-0005-0000-0000-00008E190000}"/>
    <cellStyle name="Normal 44 2 3 2 7 3" xfId="21623" xr:uid="{00000000-0005-0000-0000-00008C540000}"/>
    <cellStyle name="Normal 44 2 3 2 9" xfId="16610" xr:uid="{00000000-0005-0000-0000-0000F7400000}"/>
    <cellStyle name="Normal 44 2 3 3" xfId="1662" xr:uid="{00000000-0005-0000-0000-00008E060000}"/>
    <cellStyle name="Normal 44 2 3 3 2" xfId="2501" xr:uid="{00000000-0005-0000-0000-0000D5090000}"/>
    <cellStyle name="Normal 44 2 3 3 2 2" xfId="4190" xr:uid="{00000000-0005-0000-0000-00006F100000}"/>
    <cellStyle name="Normal 44 2 3 3 2 2 2" xfId="14263" xr:uid="{00000000-0005-0000-0000-0000C8370000}"/>
    <cellStyle name="Normal 44 2 3 3 2 2 2 3" xfId="29357" xr:uid="{00000000-0005-0000-0000-0000C2720000}"/>
    <cellStyle name="Normal 44 2 3 3 2 2 3" xfId="9243" xr:uid="{00000000-0005-0000-0000-00002C240000}"/>
    <cellStyle name="Normal 44 2 3 3 2 2 3 3" xfId="24340" xr:uid="{00000000-0005-0000-0000-0000295F0000}"/>
    <cellStyle name="Normal 44 2 3 3 2 2 5" xfId="19327" xr:uid="{00000000-0005-0000-0000-0000944B0000}"/>
    <cellStyle name="Normal 44 2 3 3 2 3" xfId="5882" xr:uid="{00000000-0005-0000-0000-00000B170000}"/>
    <cellStyle name="Normal 44 2 3 3 2 3 2" xfId="15934" xr:uid="{00000000-0005-0000-0000-00004F3E0000}"/>
    <cellStyle name="Normal 44 2 3 3 2 3 2 3" xfId="31028" xr:uid="{00000000-0005-0000-0000-000049790000}"/>
    <cellStyle name="Normal 44 2 3 3 2 3 3" xfId="10914" xr:uid="{00000000-0005-0000-0000-0000B32A0000}"/>
    <cellStyle name="Normal 44 2 3 3 2 3 3 3" xfId="26011" xr:uid="{00000000-0005-0000-0000-0000B0650000}"/>
    <cellStyle name="Normal 44 2 3 3 2 3 5" xfId="20998" xr:uid="{00000000-0005-0000-0000-00001B520000}"/>
    <cellStyle name="Normal 44 2 3 3 2 4" xfId="12592" xr:uid="{00000000-0005-0000-0000-000041310000}"/>
    <cellStyle name="Normal 44 2 3 3 2 4 3" xfId="27686" xr:uid="{00000000-0005-0000-0000-00003B6C0000}"/>
    <cellStyle name="Normal 44 2 3 3 2 5" xfId="7571" xr:uid="{00000000-0005-0000-0000-0000A41D0000}"/>
    <cellStyle name="Normal 44 2 3 3 2 5 3" xfId="22669" xr:uid="{00000000-0005-0000-0000-0000A2580000}"/>
    <cellStyle name="Normal 44 2 3 3 2 7" xfId="17656" xr:uid="{00000000-0005-0000-0000-00000D450000}"/>
    <cellStyle name="Normal 44 2 3 3 3" xfId="3353" xr:uid="{00000000-0005-0000-0000-00002A0D0000}"/>
    <cellStyle name="Normal 44 2 3 3 3 2" xfId="13427" xr:uid="{00000000-0005-0000-0000-000084340000}"/>
    <cellStyle name="Normal 44 2 3 3 3 2 3" xfId="28521" xr:uid="{00000000-0005-0000-0000-00007E6F0000}"/>
    <cellStyle name="Normal 44 2 3 3 3 3" xfId="8407" xr:uid="{00000000-0005-0000-0000-0000E8200000}"/>
    <cellStyle name="Normal 44 2 3 3 3 3 3" xfId="23504" xr:uid="{00000000-0005-0000-0000-0000E55B0000}"/>
    <cellStyle name="Normal 44 2 3 3 3 5" xfId="18491" xr:uid="{00000000-0005-0000-0000-000050480000}"/>
    <cellStyle name="Normal 44 2 3 3 4" xfId="5046" xr:uid="{00000000-0005-0000-0000-0000C7130000}"/>
    <cellStyle name="Normal 44 2 3 3 4 2" xfId="15098" xr:uid="{00000000-0005-0000-0000-00000B3B0000}"/>
    <cellStyle name="Normal 44 2 3 3 4 2 3" xfId="30192" xr:uid="{00000000-0005-0000-0000-000005760000}"/>
    <cellStyle name="Normal 44 2 3 3 4 3" xfId="10078" xr:uid="{00000000-0005-0000-0000-00006F270000}"/>
    <cellStyle name="Normal 44 2 3 3 4 3 3" xfId="25175" xr:uid="{00000000-0005-0000-0000-00006C620000}"/>
    <cellStyle name="Normal 44 2 3 3 4 5" xfId="20162" xr:uid="{00000000-0005-0000-0000-0000D74E0000}"/>
    <cellStyle name="Normal 44 2 3 3 5" xfId="11756" xr:uid="{00000000-0005-0000-0000-0000FD2D0000}"/>
    <cellStyle name="Normal 44 2 3 3 5 3" xfId="26850" xr:uid="{00000000-0005-0000-0000-0000F7680000}"/>
    <cellStyle name="Normal 44 2 3 3 6" xfId="6735" xr:uid="{00000000-0005-0000-0000-0000601A0000}"/>
    <cellStyle name="Normal 44 2 3 3 6 3" xfId="21833" xr:uid="{00000000-0005-0000-0000-00005E550000}"/>
    <cellStyle name="Normal 44 2 3 3 8" xfId="16820" xr:uid="{00000000-0005-0000-0000-0000C9410000}"/>
    <cellStyle name="Normal 44 2 3 4" xfId="2083" xr:uid="{00000000-0005-0000-0000-000033080000}"/>
    <cellStyle name="Normal 44 2 3 4 2" xfId="3772" xr:uid="{00000000-0005-0000-0000-0000CD0E0000}"/>
    <cellStyle name="Normal 44 2 3 4 2 2" xfId="13845" xr:uid="{00000000-0005-0000-0000-000026360000}"/>
    <cellStyle name="Normal 44 2 3 4 2 2 3" xfId="28939" xr:uid="{00000000-0005-0000-0000-000020710000}"/>
    <cellStyle name="Normal 44 2 3 4 2 3" xfId="8825" xr:uid="{00000000-0005-0000-0000-00008A220000}"/>
    <cellStyle name="Normal 44 2 3 4 2 3 3" xfId="23922" xr:uid="{00000000-0005-0000-0000-0000875D0000}"/>
    <cellStyle name="Normal 44 2 3 4 2 5" xfId="18909" xr:uid="{00000000-0005-0000-0000-0000F2490000}"/>
    <cellStyle name="Normal 44 2 3 4 3" xfId="5464" xr:uid="{00000000-0005-0000-0000-000069150000}"/>
    <cellStyle name="Normal 44 2 3 4 3 2" xfId="15516" xr:uid="{00000000-0005-0000-0000-0000AD3C0000}"/>
    <cellStyle name="Normal 44 2 3 4 3 2 3" xfId="30610" xr:uid="{00000000-0005-0000-0000-0000A7770000}"/>
    <cellStyle name="Normal 44 2 3 4 3 3" xfId="10496" xr:uid="{00000000-0005-0000-0000-000011290000}"/>
    <cellStyle name="Normal 44 2 3 4 3 3 3" xfId="25593" xr:uid="{00000000-0005-0000-0000-00000E640000}"/>
    <cellStyle name="Normal 44 2 3 4 3 5" xfId="20580" xr:uid="{00000000-0005-0000-0000-000079500000}"/>
    <cellStyle name="Normal 44 2 3 4 4" xfId="12174" xr:uid="{00000000-0005-0000-0000-00009F2F0000}"/>
    <cellStyle name="Normal 44 2 3 4 4 3" xfId="27268" xr:uid="{00000000-0005-0000-0000-0000996A0000}"/>
    <cellStyle name="Normal 44 2 3 4 5" xfId="7153" xr:uid="{00000000-0005-0000-0000-0000021C0000}"/>
    <cellStyle name="Normal 44 2 3 4 5 3" xfId="22251" xr:uid="{00000000-0005-0000-0000-000000570000}"/>
    <cellStyle name="Normal 44 2 3 4 7" xfId="17238" xr:uid="{00000000-0005-0000-0000-00006B430000}"/>
    <cellStyle name="Normal 44 2 3 5" xfId="2935" xr:uid="{00000000-0005-0000-0000-0000880B0000}"/>
    <cellStyle name="Normal 44 2 3 5 2" xfId="13009" xr:uid="{00000000-0005-0000-0000-0000E2320000}"/>
    <cellStyle name="Normal 44 2 3 5 2 3" xfId="28103" xr:uid="{00000000-0005-0000-0000-0000DC6D0000}"/>
    <cellStyle name="Normal 44 2 3 5 3" xfId="7989" xr:uid="{00000000-0005-0000-0000-0000461F0000}"/>
    <cellStyle name="Normal 44 2 3 5 3 3" xfId="23086" xr:uid="{00000000-0005-0000-0000-0000435A0000}"/>
    <cellStyle name="Normal 44 2 3 5 5" xfId="18073" xr:uid="{00000000-0005-0000-0000-0000AE460000}"/>
    <cellStyle name="Normal 44 2 3 6" xfId="4628" xr:uid="{00000000-0005-0000-0000-000025120000}"/>
    <cellStyle name="Normal 44 2 3 6 2" xfId="14680" xr:uid="{00000000-0005-0000-0000-000069390000}"/>
    <cellStyle name="Normal 44 2 3 6 2 3" xfId="29774" xr:uid="{00000000-0005-0000-0000-000063740000}"/>
    <cellStyle name="Normal 44 2 3 6 3" xfId="9660" xr:uid="{00000000-0005-0000-0000-0000CD250000}"/>
    <cellStyle name="Normal 44 2 3 6 3 3" xfId="24757" xr:uid="{00000000-0005-0000-0000-0000CA600000}"/>
    <cellStyle name="Normal 44 2 3 6 5" xfId="19744" xr:uid="{00000000-0005-0000-0000-0000354D0000}"/>
    <cellStyle name="Normal 44 2 3 7" xfId="11338" xr:uid="{00000000-0005-0000-0000-00005B2C0000}"/>
    <cellStyle name="Normal 44 2 3 7 3" xfId="26432" xr:uid="{00000000-0005-0000-0000-000055670000}"/>
    <cellStyle name="Normal 44 2 3 8" xfId="6317" xr:uid="{00000000-0005-0000-0000-0000BE180000}"/>
    <cellStyle name="Normal 44 2 3 8 3" xfId="21415" xr:uid="{00000000-0005-0000-0000-0000BC530000}"/>
    <cellStyle name="Normal 44 2 4" xfId="1343" xr:uid="{00000000-0005-0000-0000-00004F050000}"/>
    <cellStyle name="Normal 44 2 4 2" xfId="1766" xr:uid="{00000000-0005-0000-0000-0000F6060000}"/>
    <cellStyle name="Normal 44 2 4 2 2" xfId="2605" xr:uid="{00000000-0005-0000-0000-00003D0A0000}"/>
    <cellStyle name="Normal 44 2 4 2 2 2" xfId="4294" xr:uid="{00000000-0005-0000-0000-0000D7100000}"/>
    <cellStyle name="Normal 44 2 4 2 2 2 2" xfId="14367" xr:uid="{00000000-0005-0000-0000-000030380000}"/>
    <cellStyle name="Normal 44 2 4 2 2 2 2 3" xfId="29461" xr:uid="{00000000-0005-0000-0000-00002A730000}"/>
    <cellStyle name="Normal 44 2 4 2 2 2 3" xfId="9347" xr:uid="{00000000-0005-0000-0000-000094240000}"/>
    <cellStyle name="Normal 44 2 4 2 2 2 3 3" xfId="24444" xr:uid="{00000000-0005-0000-0000-0000915F0000}"/>
    <cellStyle name="Normal 44 2 4 2 2 2 5" xfId="19431" xr:uid="{00000000-0005-0000-0000-0000FC4B0000}"/>
    <cellStyle name="Normal 44 2 4 2 2 3" xfId="5986" xr:uid="{00000000-0005-0000-0000-000073170000}"/>
    <cellStyle name="Normal 44 2 4 2 2 3 2" xfId="16038" xr:uid="{00000000-0005-0000-0000-0000B73E0000}"/>
    <cellStyle name="Normal 44 2 4 2 2 3 2 3" xfId="31132" xr:uid="{00000000-0005-0000-0000-0000B1790000}"/>
    <cellStyle name="Normal 44 2 4 2 2 3 3" xfId="11018" xr:uid="{00000000-0005-0000-0000-00001B2B0000}"/>
    <cellStyle name="Normal 44 2 4 2 2 3 3 3" xfId="26115" xr:uid="{00000000-0005-0000-0000-000018660000}"/>
    <cellStyle name="Normal 44 2 4 2 2 3 5" xfId="21102" xr:uid="{00000000-0005-0000-0000-000083520000}"/>
    <cellStyle name="Normal 44 2 4 2 2 4" xfId="12696" xr:uid="{00000000-0005-0000-0000-0000A9310000}"/>
    <cellStyle name="Normal 44 2 4 2 2 4 3" xfId="27790" xr:uid="{00000000-0005-0000-0000-0000A36C0000}"/>
    <cellStyle name="Normal 44 2 4 2 2 5" xfId="7675" xr:uid="{00000000-0005-0000-0000-00000C1E0000}"/>
    <cellStyle name="Normal 44 2 4 2 2 5 3" xfId="22773" xr:uid="{00000000-0005-0000-0000-00000A590000}"/>
    <cellStyle name="Normal 44 2 4 2 2 7" xfId="17760" xr:uid="{00000000-0005-0000-0000-000075450000}"/>
    <cellStyle name="Normal 44 2 4 2 3" xfId="3457" xr:uid="{00000000-0005-0000-0000-0000920D0000}"/>
    <cellStyle name="Normal 44 2 4 2 3 2" xfId="13531" xr:uid="{00000000-0005-0000-0000-0000EC340000}"/>
    <cellStyle name="Normal 44 2 4 2 3 2 3" xfId="28625" xr:uid="{00000000-0005-0000-0000-0000E66F0000}"/>
    <cellStyle name="Normal 44 2 4 2 3 3" xfId="8511" xr:uid="{00000000-0005-0000-0000-000050210000}"/>
    <cellStyle name="Normal 44 2 4 2 3 3 3" xfId="23608" xr:uid="{00000000-0005-0000-0000-00004D5C0000}"/>
    <cellStyle name="Normal 44 2 4 2 3 5" xfId="18595" xr:uid="{00000000-0005-0000-0000-0000B8480000}"/>
    <cellStyle name="Normal 44 2 4 2 4" xfId="5150" xr:uid="{00000000-0005-0000-0000-00002F140000}"/>
    <cellStyle name="Normal 44 2 4 2 4 2" xfId="15202" xr:uid="{00000000-0005-0000-0000-0000733B0000}"/>
    <cellStyle name="Normal 44 2 4 2 4 2 3" xfId="30296" xr:uid="{00000000-0005-0000-0000-00006D760000}"/>
    <cellStyle name="Normal 44 2 4 2 4 3" xfId="10182" xr:uid="{00000000-0005-0000-0000-0000D7270000}"/>
    <cellStyle name="Normal 44 2 4 2 4 3 3" xfId="25279" xr:uid="{00000000-0005-0000-0000-0000D4620000}"/>
    <cellStyle name="Normal 44 2 4 2 4 5" xfId="20266" xr:uid="{00000000-0005-0000-0000-00003F4F0000}"/>
    <cellStyle name="Normal 44 2 4 2 5" xfId="11860" xr:uid="{00000000-0005-0000-0000-0000652E0000}"/>
    <cellStyle name="Normal 44 2 4 2 5 3" xfId="26954" xr:uid="{00000000-0005-0000-0000-00005F690000}"/>
    <cellStyle name="Normal 44 2 4 2 6" xfId="6839" xr:uid="{00000000-0005-0000-0000-0000C81A0000}"/>
    <cellStyle name="Normal 44 2 4 2 6 3" xfId="21937" xr:uid="{00000000-0005-0000-0000-0000C6550000}"/>
    <cellStyle name="Normal 44 2 4 2 8" xfId="16924" xr:uid="{00000000-0005-0000-0000-000031420000}"/>
    <cellStyle name="Normal 44 2 4 3" xfId="2187" xr:uid="{00000000-0005-0000-0000-00009B080000}"/>
    <cellStyle name="Normal 44 2 4 3 2" xfId="3876" xr:uid="{00000000-0005-0000-0000-0000350F0000}"/>
    <cellStyle name="Normal 44 2 4 3 2 2" xfId="13949" xr:uid="{00000000-0005-0000-0000-00008E360000}"/>
    <cellStyle name="Normal 44 2 4 3 2 2 3" xfId="29043" xr:uid="{00000000-0005-0000-0000-000088710000}"/>
    <cellStyle name="Normal 44 2 4 3 2 3" xfId="8929" xr:uid="{00000000-0005-0000-0000-0000F2220000}"/>
    <cellStyle name="Normal 44 2 4 3 2 3 3" xfId="24026" xr:uid="{00000000-0005-0000-0000-0000EF5D0000}"/>
    <cellStyle name="Normal 44 2 4 3 2 5" xfId="19013" xr:uid="{00000000-0005-0000-0000-00005A4A0000}"/>
    <cellStyle name="Normal 44 2 4 3 3" xfId="5568" xr:uid="{00000000-0005-0000-0000-0000D1150000}"/>
    <cellStyle name="Normal 44 2 4 3 3 2" xfId="15620" xr:uid="{00000000-0005-0000-0000-0000153D0000}"/>
    <cellStyle name="Normal 44 2 4 3 3 2 3" xfId="30714" xr:uid="{00000000-0005-0000-0000-00000F780000}"/>
    <cellStyle name="Normal 44 2 4 3 3 3" xfId="10600" xr:uid="{00000000-0005-0000-0000-000079290000}"/>
    <cellStyle name="Normal 44 2 4 3 3 3 3" xfId="25697" xr:uid="{00000000-0005-0000-0000-000076640000}"/>
    <cellStyle name="Normal 44 2 4 3 3 5" xfId="20684" xr:uid="{00000000-0005-0000-0000-0000E1500000}"/>
    <cellStyle name="Normal 44 2 4 3 4" xfId="12278" xr:uid="{00000000-0005-0000-0000-000007300000}"/>
    <cellStyle name="Normal 44 2 4 3 4 3" xfId="27372" xr:uid="{00000000-0005-0000-0000-0000016B0000}"/>
    <cellStyle name="Normal 44 2 4 3 5" xfId="7257" xr:uid="{00000000-0005-0000-0000-00006A1C0000}"/>
    <cellStyle name="Normal 44 2 4 3 5 3" xfId="22355" xr:uid="{00000000-0005-0000-0000-000068570000}"/>
    <cellStyle name="Normal 44 2 4 3 7" xfId="17342" xr:uid="{00000000-0005-0000-0000-0000D3430000}"/>
    <cellStyle name="Normal 44 2 4 4" xfId="3039" xr:uid="{00000000-0005-0000-0000-0000F00B0000}"/>
    <cellStyle name="Normal 44 2 4 4 2" xfId="13113" xr:uid="{00000000-0005-0000-0000-00004A330000}"/>
    <cellStyle name="Normal 44 2 4 4 2 3" xfId="28207" xr:uid="{00000000-0005-0000-0000-0000446E0000}"/>
    <cellStyle name="Normal 44 2 4 4 3" xfId="8093" xr:uid="{00000000-0005-0000-0000-0000AE1F0000}"/>
    <cellStyle name="Normal 44 2 4 4 3 3" xfId="23190" xr:uid="{00000000-0005-0000-0000-0000AB5A0000}"/>
    <cellStyle name="Normal 44 2 4 4 5" xfId="18177" xr:uid="{00000000-0005-0000-0000-000016470000}"/>
    <cellStyle name="Normal 44 2 4 5" xfId="4732" xr:uid="{00000000-0005-0000-0000-00008D120000}"/>
    <cellStyle name="Normal 44 2 4 5 2" xfId="14784" xr:uid="{00000000-0005-0000-0000-0000D1390000}"/>
    <cellStyle name="Normal 44 2 4 5 2 3" xfId="29878" xr:uid="{00000000-0005-0000-0000-0000CB740000}"/>
    <cellStyle name="Normal 44 2 4 5 3" xfId="9764" xr:uid="{00000000-0005-0000-0000-000035260000}"/>
    <cellStyle name="Normal 44 2 4 5 3 3" xfId="24861" xr:uid="{00000000-0005-0000-0000-000032610000}"/>
    <cellStyle name="Normal 44 2 4 5 5" xfId="19848" xr:uid="{00000000-0005-0000-0000-00009D4D0000}"/>
    <cellStyle name="Normal 44 2 4 6" xfId="11442" xr:uid="{00000000-0005-0000-0000-0000C32C0000}"/>
    <cellStyle name="Normal 44 2 4 6 3" xfId="26536" xr:uid="{00000000-0005-0000-0000-0000BD670000}"/>
    <cellStyle name="Normal 44 2 4 7" xfId="6421" xr:uid="{00000000-0005-0000-0000-000026190000}"/>
    <cellStyle name="Normal 44 2 4 7 3" xfId="21519" xr:uid="{00000000-0005-0000-0000-000024540000}"/>
    <cellStyle name="Normal 44 2 4 9" xfId="16506" xr:uid="{00000000-0005-0000-0000-00008F400000}"/>
    <cellStyle name="Normal 44 2 5" xfId="1556" xr:uid="{00000000-0005-0000-0000-000024060000}"/>
    <cellStyle name="Normal 44 2 5 2" xfId="2397" xr:uid="{00000000-0005-0000-0000-00006D090000}"/>
    <cellStyle name="Normal 44 2 5 2 2" xfId="4086" xr:uid="{00000000-0005-0000-0000-000007100000}"/>
    <cellStyle name="Normal 44 2 5 2 2 2" xfId="14159" xr:uid="{00000000-0005-0000-0000-000060370000}"/>
    <cellStyle name="Normal 44 2 5 2 2 2 3" xfId="29253" xr:uid="{00000000-0005-0000-0000-00005A720000}"/>
    <cellStyle name="Normal 44 2 5 2 2 3" xfId="9139" xr:uid="{00000000-0005-0000-0000-0000C4230000}"/>
    <cellStyle name="Normal 44 2 5 2 2 3 3" xfId="24236" xr:uid="{00000000-0005-0000-0000-0000C15E0000}"/>
    <cellStyle name="Normal 44 2 5 2 2 5" xfId="19223" xr:uid="{00000000-0005-0000-0000-00002C4B0000}"/>
    <cellStyle name="Normal 44 2 5 2 3" xfId="5778" xr:uid="{00000000-0005-0000-0000-0000A3160000}"/>
    <cellStyle name="Normal 44 2 5 2 3 2" xfId="15830" xr:uid="{00000000-0005-0000-0000-0000E73D0000}"/>
    <cellStyle name="Normal 44 2 5 2 3 2 3" xfId="30924" xr:uid="{00000000-0005-0000-0000-0000E1780000}"/>
    <cellStyle name="Normal 44 2 5 2 3 3" xfId="10810" xr:uid="{00000000-0005-0000-0000-00004B2A0000}"/>
    <cellStyle name="Normal 44 2 5 2 3 3 3" xfId="25907" xr:uid="{00000000-0005-0000-0000-000048650000}"/>
    <cellStyle name="Normal 44 2 5 2 3 5" xfId="20894" xr:uid="{00000000-0005-0000-0000-0000B3510000}"/>
    <cellStyle name="Normal 44 2 5 2 4" xfId="12488" xr:uid="{00000000-0005-0000-0000-0000D9300000}"/>
    <cellStyle name="Normal 44 2 5 2 4 3" xfId="27582" xr:uid="{00000000-0005-0000-0000-0000D36B0000}"/>
    <cellStyle name="Normal 44 2 5 2 5" xfId="7467" xr:uid="{00000000-0005-0000-0000-00003C1D0000}"/>
    <cellStyle name="Normal 44 2 5 2 5 3" xfId="22565" xr:uid="{00000000-0005-0000-0000-00003A580000}"/>
    <cellStyle name="Normal 44 2 5 2 7" xfId="17552" xr:uid="{00000000-0005-0000-0000-0000A5440000}"/>
    <cellStyle name="Normal 44 2 5 3" xfId="3249" xr:uid="{00000000-0005-0000-0000-0000C20C0000}"/>
    <cellStyle name="Normal 44 2 5 3 2" xfId="13323" xr:uid="{00000000-0005-0000-0000-00001C340000}"/>
    <cellStyle name="Normal 44 2 5 3 2 3" xfId="28417" xr:uid="{00000000-0005-0000-0000-0000166F0000}"/>
    <cellStyle name="Normal 44 2 5 3 3" xfId="8303" xr:uid="{00000000-0005-0000-0000-000080200000}"/>
    <cellStyle name="Normal 44 2 5 3 3 3" xfId="23400" xr:uid="{00000000-0005-0000-0000-00007D5B0000}"/>
    <cellStyle name="Normal 44 2 5 3 5" xfId="18387" xr:uid="{00000000-0005-0000-0000-0000E8470000}"/>
    <cellStyle name="Normal 44 2 5 4" xfId="4942" xr:uid="{00000000-0005-0000-0000-00005F130000}"/>
    <cellStyle name="Normal 44 2 5 4 2" xfId="14994" xr:uid="{00000000-0005-0000-0000-0000A33A0000}"/>
    <cellStyle name="Normal 44 2 5 4 2 3" xfId="30088" xr:uid="{00000000-0005-0000-0000-00009D750000}"/>
    <cellStyle name="Normal 44 2 5 4 3" xfId="9974" xr:uid="{00000000-0005-0000-0000-000007270000}"/>
    <cellStyle name="Normal 44 2 5 4 3 3" xfId="25071" xr:uid="{00000000-0005-0000-0000-000004620000}"/>
    <cellStyle name="Normal 44 2 5 4 5" xfId="20058" xr:uid="{00000000-0005-0000-0000-00006F4E0000}"/>
    <cellStyle name="Normal 44 2 5 5" xfId="11652" xr:uid="{00000000-0005-0000-0000-0000952D0000}"/>
    <cellStyle name="Normal 44 2 5 5 3" xfId="26746" xr:uid="{00000000-0005-0000-0000-00008F680000}"/>
    <cellStyle name="Normal 44 2 5 6" xfId="6631" xr:uid="{00000000-0005-0000-0000-0000F8190000}"/>
    <cellStyle name="Normal 44 2 5 6 3" xfId="21729" xr:uid="{00000000-0005-0000-0000-0000F6540000}"/>
    <cellStyle name="Normal 44 2 5 8" xfId="16716" xr:uid="{00000000-0005-0000-0000-000061410000}"/>
    <cellStyle name="Normal 44 2 6" xfId="1977" xr:uid="{00000000-0005-0000-0000-0000C9070000}"/>
    <cellStyle name="Normal 44 2 6 2" xfId="3668" xr:uid="{00000000-0005-0000-0000-0000650E0000}"/>
    <cellStyle name="Normal 44 2 6 2 2" xfId="13741" xr:uid="{00000000-0005-0000-0000-0000BE350000}"/>
    <cellStyle name="Normal 44 2 6 2 2 3" xfId="28835" xr:uid="{00000000-0005-0000-0000-0000B8700000}"/>
    <cellStyle name="Normal 44 2 6 2 3" xfId="8721" xr:uid="{00000000-0005-0000-0000-000022220000}"/>
    <cellStyle name="Normal 44 2 6 2 3 3" xfId="23818" xr:uid="{00000000-0005-0000-0000-00001F5D0000}"/>
    <cellStyle name="Normal 44 2 6 2 5" xfId="18805" xr:uid="{00000000-0005-0000-0000-00008A490000}"/>
    <cellStyle name="Normal 44 2 6 3" xfId="5360" xr:uid="{00000000-0005-0000-0000-000001150000}"/>
    <cellStyle name="Normal 44 2 6 3 2" xfId="15412" xr:uid="{00000000-0005-0000-0000-0000453C0000}"/>
    <cellStyle name="Normal 44 2 6 3 2 3" xfId="30506" xr:uid="{00000000-0005-0000-0000-00003F770000}"/>
    <cellStyle name="Normal 44 2 6 3 3" xfId="10392" xr:uid="{00000000-0005-0000-0000-0000A9280000}"/>
    <cellStyle name="Normal 44 2 6 3 3 3" xfId="25489" xr:uid="{00000000-0005-0000-0000-0000A6630000}"/>
    <cellStyle name="Normal 44 2 6 3 5" xfId="20476" xr:uid="{00000000-0005-0000-0000-000011500000}"/>
    <cellStyle name="Normal 44 2 6 4" xfId="12070" xr:uid="{00000000-0005-0000-0000-0000372F0000}"/>
    <cellStyle name="Normal 44 2 6 4 3" xfId="27164" xr:uid="{00000000-0005-0000-0000-0000316A0000}"/>
    <cellStyle name="Normal 44 2 6 5" xfId="7049" xr:uid="{00000000-0005-0000-0000-00009A1B0000}"/>
    <cellStyle name="Normal 44 2 6 5 3" xfId="22147" xr:uid="{00000000-0005-0000-0000-000098560000}"/>
    <cellStyle name="Normal 44 2 6 7" xfId="17134" xr:uid="{00000000-0005-0000-0000-000003430000}"/>
    <cellStyle name="Normal 44 2 7" xfId="2827" xr:uid="{00000000-0005-0000-0000-00001C0B0000}"/>
    <cellStyle name="Normal 44 2 7 2" xfId="12905" xr:uid="{00000000-0005-0000-0000-00007A320000}"/>
    <cellStyle name="Normal 44 2 7 2 3" xfId="27999" xr:uid="{00000000-0005-0000-0000-0000746D0000}"/>
    <cellStyle name="Normal 44 2 7 3" xfId="7885" xr:uid="{00000000-0005-0000-0000-0000DE1E0000}"/>
    <cellStyle name="Normal 44 2 7 3 3" xfId="22982" xr:uid="{00000000-0005-0000-0000-0000DB590000}"/>
    <cellStyle name="Normal 44 2 7 5" xfId="17969" xr:uid="{00000000-0005-0000-0000-000046460000}"/>
    <cellStyle name="Normal 44 2 8" xfId="4521" xr:uid="{00000000-0005-0000-0000-0000BA110000}"/>
    <cellStyle name="Normal 44 2 8 2" xfId="14576" xr:uid="{00000000-0005-0000-0000-000001390000}"/>
    <cellStyle name="Normal 44 2 8 2 3" xfId="29670" xr:uid="{00000000-0005-0000-0000-0000FB730000}"/>
    <cellStyle name="Normal 44 2 8 3" xfId="9556" xr:uid="{00000000-0005-0000-0000-000065250000}"/>
    <cellStyle name="Normal 44 2 8 3 3" xfId="24653" xr:uid="{00000000-0005-0000-0000-000062600000}"/>
    <cellStyle name="Normal 44 2 8 5" xfId="19640" xr:uid="{00000000-0005-0000-0000-0000CD4C0000}"/>
    <cellStyle name="Normal 44 2 9" xfId="11232" xr:uid="{00000000-0005-0000-0000-0000F12B0000}"/>
    <cellStyle name="Normal 44 2 9 3" xfId="26328" xr:uid="{00000000-0005-0000-0000-0000ED660000}"/>
    <cellStyle name="Normal 45" xfId="168" xr:uid="{00000000-0005-0000-0000-0000AF000000}"/>
    <cellStyle name="Normal 45 2" xfId="851" xr:uid="{00000000-0005-0000-0000-000062030000}"/>
    <cellStyle name="Normal 45 2 10" xfId="6212" xr:uid="{00000000-0005-0000-0000-000055180000}"/>
    <cellStyle name="Normal 45 2 10 3" xfId="21312" xr:uid="{00000000-0005-0000-0000-000055530000}"/>
    <cellStyle name="Normal 45 2 12" xfId="16297" xr:uid="{00000000-0005-0000-0000-0000BE3F0000}"/>
    <cellStyle name="Normal 45 2 2" xfId="1177" xr:uid="{00000000-0005-0000-0000-0000A9040000}"/>
    <cellStyle name="Normal 45 2 2 11" xfId="16351" xr:uid="{00000000-0005-0000-0000-0000F43F0000}"/>
    <cellStyle name="Normal 45 2 2 2" xfId="1285" xr:uid="{00000000-0005-0000-0000-000015050000}"/>
    <cellStyle name="Normal 45 2 2 2 10" xfId="16455" xr:uid="{00000000-0005-0000-0000-00005C400000}"/>
    <cellStyle name="Normal 45 2 2 2 2" xfId="1502" xr:uid="{00000000-0005-0000-0000-0000EE050000}"/>
    <cellStyle name="Normal 45 2 2 2 2 2" xfId="1923" xr:uid="{00000000-0005-0000-0000-000093070000}"/>
    <cellStyle name="Normal 45 2 2 2 2 2 2" xfId="2762" xr:uid="{00000000-0005-0000-0000-0000DA0A0000}"/>
    <cellStyle name="Normal 45 2 2 2 2 2 2 2" xfId="4451" xr:uid="{00000000-0005-0000-0000-000074110000}"/>
    <cellStyle name="Normal 45 2 2 2 2 2 2 2 2" xfId="14524" xr:uid="{00000000-0005-0000-0000-0000CD380000}"/>
    <cellStyle name="Normal 45 2 2 2 2 2 2 2 2 3" xfId="29618" xr:uid="{00000000-0005-0000-0000-0000C7730000}"/>
    <cellStyle name="Normal 45 2 2 2 2 2 2 2 3" xfId="9504" xr:uid="{00000000-0005-0000-0000-000031250000}"/>
    <cellStyle name="Normal 45 2 2 2 2 2 2 2 3 3" xfId="24601" xr:uid="{00000000-0005-0000-0000-00002E600000}"/>
    <cellStyle name="Normal 45 2 2 2 2 2 2 2 5" xfId="19588" xr:uid="{00000000-0005-0000-0000-0000994C0000}"/>
    <cellStyle name="Normal 45 2 2 2 2 2 2 3" xfId="6143" xr:uid="{00000000-0005-0000-0000-000010180000}"/>
    <cellStyle name="Normal 45 2 2 2 2 2 2 3 2" xfId="16195" xr:uid="{00000000-0005-0000-0000-0000543F0000}"/>
    <cellStyle name="Normal 45 2 2 2 2 2 2 3 3" xfId="11175" xr:uid="{00000000-0005-0000-0000-0000B82B0000}"/>
    <cellStyle name="Normal 45 2 2 2 2 2 2 3 3 3" xfId="26272" xr:uid="{00000000-0005-0000-0000-0000B5660000}"/>
    <cellStyle name="Normal 45 2 2 2 2 2 2 3 5" xfId="21259" xr:uid="{00000000-0005-0000-0000-000020530000}"/>
    <cellStyle name="Normal 45 2 2 2 2 2 2 4" xfId="12853" xr:uid="{00000000-0005-0000-0000-000046320000}"/>
    <cellStyle name="Normal 45 2 2 2 2 2 2 4 3" xfId="27947" xr:uid="{00000000-0005-0000-0000-0000406D0000}"/>
    <cellStyle name="Normal 45 2 2 2 2 2 2 5" xfId="7832" xr:uid="{00000000-0005-0000-0000-0000A91E0000}"/>
    <cellStyle name="Normal 45 2 2 2 2 2 2 5 3" xfId="22930" xr:uid="{00000000-0005-0000-0000-0000A7590000}"/>
    <cellStyle name="Normal 45 2 2 2 2 2 2 7" xfId="17917" xr:uid="{00000000-0005-0000-0000-000012460000}"/>
    <cellStyle name="Normal 45 2 2 2 2 2 3" xfId="3614" xr:uid="{00000000-0005-0000-0000-00002F0E0000}"/>
    <cellStyle name="Normal 45 2 2 2 2 2 3 2" xfId="13688" xr:uid="{00000000-0005-0000-0000-000089350000}"/>
    <cellStyle name="Normal 45 2 2 2 2 2 3 2 3" xfId="28782" xr:uid="{00000000-0005-0000-0000-000083700000}"/>
    <cellStyle name="Normal 45 2 2 2 2 2 3 3" xfId="8668" xr:uid="{00000000-0005-0000-0000-0000ED210000}"/>
    <cellStyle name="Normal 45 2 2 2 2 2 3 3 3" xfId="23765" xr:uid="{00000000-0005-0000-0000-0000EA5C0000}"/>
    <cellStyle name="Normal 45 2 2 2 2 2 3 5" xfId="18752" xr:uid="{00000000-0005-0000-0000-000055490000}"/>
    <cellStyle name="Normal 45 2 2 2 2 2 4" xfId="5307" xr:uid="{00000000-0005-0000-0000-0000CC140000}"/>
    <cellStyle name="Normal 45 2 2 2 2 2 4 2" xfId="15359" xr:uid="{00000000-0005-0000-0000-0000103C0000}"/>
    <cellStyle name="Normal 45 2 2 2 2 2 4 2 3" xfId="30453" xr:uid="{00000000-0005-0000-0000-00000A770000}"/>
    <cellStyle name="Normal 45 2 2 2 2 2 4 3" xfId="10339" xr:uid="{00000000-0005-0000-0000-000074280000}"/>
    <cellStyle name="Normal 45 2 2 2 2 2 4 3 3" xfId="25436" xr:uid="{00000000-0005-0000-0000-000071630000}"/>
    <cellStyle name="Normal 45 2 2 2 2 2 4 5" xfId="20423" xr:uid="{00000000-0005-0000-0000-0000DC4F0000}"/>
    <cellStyle name="Normal 45 2 2 2 2 2 5" xfId="12017" xr:uid="{00000000-0005-0000-0000-0000022F0000}"/>
    <cellStyle name="Normal 45 2 2 2 2 2 5 3" xfId="27111" xr:uid="{00000000-0005-0000-0000-0000FC690000}"/>
    <cellStyle name="Normal 45 2 2 2 2 2 6" xfId="6996" xr:uid="{00000000-0005-0000-0000-0000651B0000}"/>
    <cellStyle name="Normal 45 2 2 2 2 2 6 3" xfId="22094" xr:uid="{00000000-0005-0000-0000-000063560000}"/>
    <cellStyle name="Normal 45 2 2 2 2 2 8" xfId="17081" xr:uid="{00000000-0005-0000-0000-0000CE420000}"/>
    <cellStyle name="Normal 45 2 2 2 2 3" xfId="2344" xr:uid="{00000000-0005-0000-0000-000038090000}"/>
    <cellStyle name="Normal 45 2 2 2 2 3 2" xfId="4033" xr:uid="{00000000-0005-0000-0000-0000D20F0000}"/>
    <cellStyle name="Normal 45 2 2 2 2 3 2 2" xfId="14106" xr:uid="{00000000-0005-0000-0000-00002B370000}"/>
    <cellStyle name="Normal 45 2 2 2 2 3 2 2 3" xfId="29200" xr:uid="{00000000-0005-0000-0000-000025720000}"/>
    <cellStyle name="Normal 45 2 2 2 2 3 2 3" xfId="9086" xr:uid="{00000000-0005-0000-0000-00008F230000}"/>
    <cellStyle name="Normal 45 2 2 2 2 3 2 3 3" xfId="24183" xr:uid="{00000000-0005-0000-0000-00008C5E0000}"/>
    <cellStyle name="Normal 45 2 2 2 2 3 2 5" xfId="19170" xr:uid="{00000000-0005-0000-0000-0000F74A0000}"/>
    <cellStyle name="Normal 45 2 2 2 2 3 3" xfId="5725" xr:uid="{00000000-0005-0000-0000-00006E160000}"/>
    <cellStyle name="Normal 45 2 2 2 2 3 3 2" xfId="15777" xr:uid="{00000000-0005-0000-0000-0000B23D0000}"/>
    <cellStyle name="Normal 45 2 2 2 2 3 3 2 3" xfId="30871" xr:uid="{00000000-0005-0000-0000-0000AC780000}"/>
    <cellStyle name="Normal 45 2 2 2 2 3 3 3" xfId="10757" xr:uid="{00000000-0005-0000-0000-0000162A0000}"/>
    <cellStyle name="Normal 45 2 2 2 2 3 3 3 3" xfId="25854" xr:uid="{00000000-0005-0000-0000-000013650000}"/>
    <cellStyle name="Normal 45 2 2 2 2 3 3 5" xfId="20841" xr:uid="{00000000-0005-0000-0000-00007E510000}"/>
    <cellStyle name="Normal 45 2 2 2 2 3 4" xfId="12435" xr:uid="{00000000-0005-0000-0000-0000A4300000}"/>
    <cellStyle name="Normal 45 2 2 2 2 3 4 3" xfId="27529" xr:uid="{00000000-0005-0000-0000-00009E6B0000}"/>
    <cellStyle name="Normal 45 2 2 2 2 3 5" xfId="7414" xr:uid="{00000000-0005-0000-0000-0000071D0000}"/>
    <cellStyle name="Normal 45 2 2 2 2 3 5 3" xfId="22512" xr:uid="{00000000-0005-0000-0000-000005580000}"/>
    <cellStyle name="Normal 45 2 2 2 2 3 7" xfId="17499" xr:uid="{00000000-0005-0000-0000-000070440000}"/>
    <cellStyle name="Normal 45 2 2 2 2 4" xfId="3196" xr:uid="{00000000-0005-0000-0000-00008D0C0000}"/>
    <cellStyle name="Normal 45 2 2 2 2 4 2" xfId="13270" xr:uid="{00000000-0005-0000-0000-0000E7330000}"/>
    <cellStyle name="Normal 45 2 2 2 2 4 2 3" xfId="28364" xr:uid="{00000000-0005-0000-0000-0000E16E0000}"/>
    <cellStyle name="Normal 45 2 2 2 2 4 3" xfId="8250" xr:uid="{00000000-0005-0000-0000-00004B200000}"/>
    <cellStyle name="Normal 45 2 2 2 2 4 3 3" xfId="23347" xr:uid="{00000000-0005-0000-0000-0000485B0000}"/>
    <cellStyle name="Normal 45 2 2 2 2 4 5" xfId="18334" xr:uid="{00000000-0005-0000-0000-0000B3470000}"/>
    <cellStyle name="Normal 45 2 2 2 2 5" xfId="4889" xr:uid="{00000000-0005-0000-0000-00002A130000}"/>
    <cellStyle name="Normal 45 2 2 2 2 5 2" xfId="14941" xr:uid="{00000000-0005-0000-0000-00006E3A0000}"/>
    <cellStyle name="Normal 45 2 2 2 2 5 2 3" xfId="30035" xr:uid="{00000000-0005-0000-0000-000068750000}"/>
    <cellStyle name="Normal 45 2 2 2 2 5 3" xfId="9921" xr:uid="{00000000-0005-0000-0000-0000D2260000}"/>
    <cellStyle name="Normal 45 2 2 2 2 5 3 3" xfId="25018" xr:uid="{00000000-0005-0000-0000-0000CF610000}"/>
    <cellStyle name="Normal 45 2 2 2 2 5 5" xfId="20005" xr:uid="{00000000-0005-0000-0000-00003A4E0000}"/>
    <cellStyle name="Normal 45 2 2 2 2 6" xfId="11599" xr:uid="{00000000-0005-0000-0000-0000602D0000}"/>
    <cellStyle name="Normal 45 2 2 2 2 6 3" xfId="26693" xr:uid="{00000000-0005-0000-0000-00005A680000}"/>
    <cellStyle name="Normal 45 2 2 2 2 7" xfId="6578" xr:uid="{00000000-0005-0000-0000-0000C3190000}"/>
    <cellStyle name="Normal 45 2 2 2 2 7 3" xfId="21676" xr:uid="{00000000-0005-0000-0000-0000C1540000}"/>
    <cellStyle name="Normal 45 2 2 2 2 9" xfId="16663" xr:uid="{00000000-0005-0000-0000-00002C410000}"/>
    <cellStyle name="Normal 45 2 2 2 3" xfId="1715" xr:uid="{00000000-0005-0000-0000-0000C3060000}"/>
    <cellStyle name="Normal 45 2 2 2 3 2" xfId="2554" xr:uid="{00000000-0005-0000-0000-00000A0A0000}"/>
    <cellStyle name="Normal 45 2 2 2 3 2 2" xfId="4243" xr:uid="{00000000-0005-0000-0000-0000A4100000}"/>
    <cellStyle name="Normal 45 2 2 2 3 2 2 2" xfId="14316" xr:uid="{00000000-0005-0000-0000-0000FD370000}"/>
    <cellStyle name="Normal 45 2 2 2 3 2 2 2 3" xfId="29410" xr:uid="{00000000-0005-0000-0000-0000F7720000}"/>
    <cellStyle name="Normal 45 2 2 2 3 2 2 3" xfId="9296" xr:uid="{00000000-0005-0000-0000-000061240000}"/>
    <cellStyle name="Normal 45 2 2 2 3 2 2 3 3" xfId="24393" xr:uid="{00000000-0005-0000-0000-00005E5F0000}"/>
    <cellStyle name="Normal 45 2 2 2 3 2 2 5" xfId="19380" xr:uid="{00000000-0005-0000-0000-0000C94B0000}"/>
    <cellStyle name="Normal 45 2 2 2 3 2 3" xfId="5935" xr:uid="{00000000-0005-0000-0000-000040170000}"/>
    <cellStyle name="Normal 45 2 2 2 3 2 3 2" xfId="15987" xr:uid="{00000000-0005-0000-0000-0000843E0000}"/>
    <cellStyle name="Normal 45 2 2 2 3 2 3 2 3" xfId="31081" xr:uid="{00000000-0005-0000-0000-00007E790000}"/>
    <cellStyle name="Normal 45 2 2 2 3 2 3 3" xfId="10967" xr:uid="{00000000-0005-0000-0000-0000E82A0000}"/>
    <cellStyle name="Normal 45 2 2 2 3 2 3 3 3" xfId="26064" xr:uid="{00000000-0005-0000-0000-0000E5650000}"/>
    <cellStyle name="Normal 45 2 2 2 3 2 3 5" xfId="21051" xr:uid="{00000000-0005-0000-0000-000050520000}"/>
    <cellStyle name="Normal 45 2 2 2 3 2 4" xfId="12645" xr:uid="{00000000-0005-0000-0000-000076310000}"/>
    <cellStyle name="Normal 45 2 2 2 3 2 4 3" xfId="27739" xr:uid="{00000000-0005-0000-0000-0000706C0000}"/>
    <cellStyle name="Normal 45 2 2 2 3 2 5" xfId="7624" xr:uid="{00000000-0005-0000-0000-0000D91D0000}"/>
    <cellStyle name="Normal 45 2 2 2 3 2 5 3" xfId="22722" xr:uid="{00000000-0005-0000-0000-0000D7580000}"/>
    <cellStyle name="Normal 45 2 2 2 3 2 7" xfId="17709" xr:uid="{00000000-0005-0000-0000-000042450000}"/>
    <cellStyle name="Normal 45 2 2 2 3 3" xfId="3406" xr:uid="{00000000-0005-0000-0000-00005F0D0000}"/>
    <cellStyle name="Normal 45 2 2 2 3 3 2" xfId="13480" xr:uid="{00000000-0005-0000-0000-0000B9340000}"/>
    <cellStyle name="Normal 45 2 2 2 3 3 2 3" xfId="28574" xr:uid="{00000000-0005-0000-0000-0000B36F0000}"/>
    <cellStyle name="Normal 45 2 2 2 3 3 3" xfId="8460" xr:uid="{00000000-0005-0000-0000-00001D210000}"/>
    <cellStyle name="Normal 45 2 2 2 3 3 3 3" xfId="23557" xr:uid="{00000000-0005-0000-0000-00001A5C0000}"/>
    <cellStyle name="Normal 45 2 2 2 3 3 5" xfId="18544" xr:uid="{00000000-0005-0000-0000-000085480000}"/>
    <cellStyle name="Normal 45 2 2 2 3 4" xfId="5099" xr:uid="{00000000-0005-0000-0000-0000FC130000}"/>
    <cellStyle name="Normal 45 2 2 2 3 4 2" xfId="15151" xr:uid="{00000000-0005-0000-0000-0000403B0000}"/>
    <cellStyle name="Normal 45 2 2 2 3 4 2 3" xfId="30245" xr:uid="{00000000-0005-0000-0000-00003A760000}"/>
    <cellStyle name="Normal 45 2 2 2 3 4 3" xfId="10131" xr:uid="{00000000-0005-0000-0000-0000A4270000}"/>
    <cellStyle name="Normal 45 2 2 2 3 4 3 3" xfId="25228" xr:uid="{00000000-0005-0000-0000-0000A1620000}"/>
    <cellStyle name="Normal 45 2 2 2 3 4 5" xfId="20215" xr:uid="{00000000-0005-0000-0000-00000C4F0000}"/>
    <cellStyle name="Normal 45 2 2 2 3 5" xfId="11809" xr:uid="{00000000-0005-0000-0000-0000322E0000}"/>
    <cellStyle name="Normal 45 2 2 2 3 5 3" xfId="26903" xr:uid="{00000000-0005-0000-0000-00002C690000}"/>
    <cellStyle name="Normal 45 2 2 2 3 6" xfId="6788" xr:uid="{00000000-0005-0000-0000-0000951A0000}"/>
    <cellStyle name="Normal 45 2 2 2 3 6 3" xfId="21886" xr:uid="{00000000-0005-0000-0000-000093550000}"/>
    <cellStyle name="Normal 45 2 2 2 3 8" xfId="16873" xr:uid="{00000000-0005-0000-0000-0000FE410000}"/>
    <cellStyle name="Normal 45 2 2 2 4" xfId="2136" xr:uid="{00000000-0005-0000-0000-000068080000}"/>
    <cellStyle name="Normal 45 2 2 2 4 2" xfId="3825" xr:uid="{00000000-0005-0000-0000-0000020F0000}"/>
    <cellStyle name="Normal 45 2 2 2 4 2 2" xfId="13898" xr:uid="{00000000-0005-0000-0000-00005B360000}"/>
    <cellStyle name="Normal 45 2 2 2 4 2 2 3" xfId="28992" xr:uid="{00000000-0005-0000-0000-000055710000}"/>
    <cellStyle name="Normal 45 2 2 2 4 2 3" xfId="8878" xr:uid="{00000000-0005-0000-0000-0000BF220000}"/>
    <cellStyle name="Normal 45 2 2 2 4 2 3 3" xfId="23975" xr:uid="{00000000-0005-0000-0000-0000BC5D0000}"/>
    <cellStyle name="Normal 45 2 2 2 4 2 5" xfId="18962" xr:uid="{00000000-0005-0000-0000-0000274A0000}"/>
    <cellStyle name="Normal 45 2 2 2 4 3" xfId="5517" xr:uid="{00000000-0005-0000-0000-00009E150000}"/>
    <cellStyle name="Normal 45 2 2 2 4 3 2" xfId="15569" xr:uid="{00000000-0005-0000-0000-0000E23C0000}"/>
    <cellStyle name="Normal 45 2 2 2 4 3 2 3" xfId="30663" xr:uid="{00000000-0005-0000-0000-0000DC770000}"/>
    <cellStyle name="Normal 45 2 2 2 4 3 3" xfId="10549" xr:uid="{00000000-0005-0000-0000-000046290000}"/>
    <cellStyle name="Normal 45 2 2 2 4 3 3 3" xfId="25646" xr:uid="{00000000-0005-0000-0000-000043640000}"/>
    <cellStyle name="Normal 45 2 2 2 4 3 5" xfId="20633" xr:uid="{00000000-0005-0000-0000-0000AE500000}"/>
    <cellStyle name="Normal 45 2 2 2 4 4" xfId="12227" xr:uid="{00000000-0005-0000-0000-0000D42F0000}"/>
    <cellStyle name="Normal 45 2 2 2 4 4 3" xfId="27321" xr:uid="{00000000-0005-0000-0000-0000CE6A0000}"/>
    <cellStyle name="Normal 45 2 2 2 4 5" xfId="7206" xr:uid="{00000000-0005-0000-0000-0000371C0000}"/>
    <cellStyle name="Normal 45 2 2 2 4 5 3" xfId="22304" xr:uid="{00000000-0005-0000-0000-000035570000}"/>
    <cellStyle name="Normal 45 2 2 2 4 7" xfId="17291" xr:uid="{00000000-0005-0000-0000-0000A0430000}"/>
    <cellStyle name="Normal 45 2 2 2 5" xfId="2988" xr:uid="{00000000-0005-0000-0000-0000BD0B0000}"/>
    <cellStyle name="Normal 45 2 2 2 5 2" xfId="13062" xr:uid="{00000000-0005-0000-0000-000017330000}"/>
    <cellStyle name="Normal 45 2 2 2 5 2 3" xfId="28156" xr:uid="{00000000-0005-0000-0000-0000116E0000}"/>
    <cellStyle name="Normal 45 2 2 2 5 3" xfId="8042" xr:uid="{00000000-0005-0000-0000-00007B1F0000}"/>
    <cellStyle name="Normal 45 2 2 2 5 3 3" xfId="23139" xr:uid="{00000000-0005-0000-0000-0000785A0000}"/>
    <cellStyle name="Normal 45 2 2 2 5 5" xfId="18126" xr:uid="{00000000-0005-0000-0000-0000E3460000}"/>
    <cellStyle name="Normal 45 2 2 2 6" xfId="4681" xr:uid="{00000000-0005-0000-0000-00005A120000}"/>
    <cellStyle name="Normal 45 2 2 2 6 2" xfId="14733" xr:uid="{00000000-0005-0000-0000-00009E390000}"/>
    <cellStyle name="Normal 45 2 2 2 6 2 3" xfId="29827" xr:uid="{00000000-0005-0000-0000-000098740000}"/>
    <cellStyle name="Normal 45 2 2 2 6 3" xfId="9713" xr:uid="{00000000-0005-0000-0000-000002260000}"/>
    <cellStyle name="Normal 45 2 2 2 6 3 3" xfId="24810" xr:uid="{00000000-0005-0000-0000-0000FF600000}"/>
    <cellStyle name="Normal 45 2 2 2 6 5" xfId="19797" xr:uid="{00000000-0005-0000-0000-00006A4D0000}"/>
    <cellStyle name="Normal 45 2 2 2 7" xfId="11391" xr:uid="{00000000-0005-0000-0000-0000902C0000}"/>
    <cellStyle name="Normal 45 2 2 2 7 3" xfId="26485" xr:uid="{00000000-0005-0000-0000-00008A670000}"/>
    <cellStyle name="Normal 45 2 2 2 8" xfId="6370" xr:uid="{00000000-0005-0000-0000-0000F3180000}"/>
    <cellStyle name="Normal 45 2 2 2 8 3" xfId="21468" xr:uid="{00000000-0005-0000-0000-0000F1530000}"/>
    <cellStyle name="Normal 45 2 2 3" xfId="1398" xr:uid="{00000000-0005-0000-0000-000086050000}"/>
    <cellStyle name="Normal 45 2 2 3 2" xfId="1819" xr:uid="{00000000-0005-0000-0000-00002B070000}"/>
    <cellStyle name="Normal 45 2 2 3 2 2" xfId="2658" xr:uid="{00000000-0005-0000-0000-0000720A0000}"/>
    <cellStyle name="Normal 45 2 2 3 2 2 2" xfId="4347" xr:uid="{00000000-0005-0000-0000-00000C110000}"/>
    <cellStyle name="Normal 45 2 2 3 2 2 2 2" xfId="14420" xr:uid="{00000000-0005-0000-0000-000065380000}"/>
    <cellStyle name="Normal 45 2 2 3 2 2 2 2 3" xfId="29514" xr:uid="{00000000-0005-0000-0000-00005F730000}"/>
    <cellStyle name="Normal 45 2 2 3 2 2 2 3" xfId="9400" xr:uid="{00000000-0005-0000-0000-0000C9240000}"/>
    <cellStyle name="Normal 45 2 2 3 2 2 2 3 3" xfId="24497" xr:uid="{00000000-0005-0000-0000-0000C65F0000}"/>
    <cellStyle name="Normal 45 2 2 3 2 2 2 5" xfId="19484" xr:uid="{00000000-0005-0000-0000-0000314C0000}"/>
    <cellStyle name="Normal 45 2 2 3 2 2 3" xfId="6039" xr:uid="{00000000-0005-0000-0000-0000A8170000}"/>
    <cellStyle name="Normal 45 2 2 3 2 2 3 2" xfId="16091" xr:uid="{00000000-0005-0000-0000-0000EC3E0000}"/>
    <cellStyle name="Normal 45 2 2 3 2 2 3 2 3" xfId="31185" xr:uid="{00000000-0005-0000-0000-0000E6790000}"/>
    <cellStyle name="Normal 45 2 2 3 2 2 3 3" xfId="11071" xr:uid="{00000000-0005-0000-0000-0000502B0000}"/>
    <cellStyle name="Normal 45 2 2 3 2 2 3 3 3" xfId="26168" xr:uid="{00000000-0005-0000-0000-00004D660000}"/>
    <cellStyle name="Normal 45 2 2 3 2 2 3 5" xfId="21155" xr:uid="{00000000-0005-0000-0000-0000B8520000}"/>
    <cellStyle name="Normal 45 2 2 3 2 2 4" xfId="12749" xr:uid="{00000000-0005-0000-0000-0000DE310000}"/>
    <cellStyle name="Normal 45 2 2 3 2 2 4 3" xfId="27843" xr:uid="{00000000-0005-0000-0000-0000D86C0000}"/>
    <cellStyle name="Normal 45 2 2 3 2 2 5" xfId="7728" xr:uid="{00000000-0005-0000-0000-0000411E0000}"/>
    <cellStyle name="Normal 45 2 2 3 2 2 5 3" xfId="22826" xr:uid="{00000000-0005-0000-0000-00003F590000}"/>
    <cellStyle name="Normal 45 2 2 3 2 2 7" xfId="17813" xr:uid="{00000000-0005-0000-0000-0000AA450000}"/>
    <cellStyle name="Normal 45 2 2 3 2 3" xfId="3510" xr:uid="{00000000-0005-0000-0000-0000C70D0000}"/>
    <cellStyle name="Normal 45 2 2 3 2 3 2" xfId="13584" xr:uid="{00000000-0005-0000-0000-000021350000}"/>
    <cellStyle name="Normal 45 2 2 3 2 3 2 3" xfId="28678" xr:uid="{00000000-0005-0000-0000-00001B700000}"/>
    <cellStyle name="Normal 45 2 2 3 2 3 3" xfId="8564" xr:uid="{00000000-0005-0000-0000-000085210000}"/>
    <cellStyle name="Normal 45 2 2 3 2 3 3 3" xfId="23661" xr:uid="{00000000-0005-0000-0000-0000825C0000}"/>
    <cellStyle name="Normal 45 2 2 3 2 3 5" xfId="18648" xr:uid="{00000000-0005-0000-0000-0000ED480000}"/>
    <cellStyle name="Normal 45 2 2 3 2 4" xfId="5203" xr:uid="{00000000-0005-0000-0000-000064140000}"/>
    <cellStyle name="Normal 45 2 2 3 2 4 2" xfId="15255" xr:uid="{00000000-0005-0000-0000-0000A83B0000}"/>
    <cellStyle name="Normal 45 2 2 3 2 4 2 3" xfId="30349" xr:uid="{00000000-0005-0000-0000-0000A2760000}"/>
    <cellStyle name="Normal 45 2 2 3 2 4 3" xfId="10235" xr:uid="{00000000-0005-0000-0000-00000C280000}"/>
    <cellStyle name="Normal 45 2 2 3 2 4 3 3" xfId="25332" xr:uid="{00000000-0005-0000-0000-000009630000}"/>
    <cellStyle name="Normal 45 2 2 3 2 4 5" xfId="20319" xr:uid="{00000000-0005-0000-0000-0000744F0000}"/>
    <cellStyle name="Normal 45 2 2 3 2 5" xfId="11913" xr:uid="{00000000-0005-0000-0000-00009A2E0000}"/>
    <cellStyle name="Normal 45 2 2 3 2 5 3" xfId="27007" xr:uid="{00000000-0005-0000-0000-000094690000}"/>
    <cellStyle name="Normal 45 2 2 3 2 6" xfId="6892" xr:uid="{00000000-0005-0000-0000-0000FD1A0000}"/>
    <cellStyle name="Normal 45 2 2 3 2 6 3" xfId="21990" xr:uid="{00000000-0005-0000-0000-0000FB550000}"/>
    <cellStyle name="Normal 45 2 2 3 2 8" xfId="16977" xr:uid="{00000000-0005-0000-0000-000066420000}"/>
    <cellStyle name="Normal 45 2 2 3 3" xfId="2240" xr:uid="{00000000-0005-0000-0000-0000D0080000}"/>
    <cellStyle name="Normal 45 2 2 3 3 2" xfId="3929" xr:uid="{00000000-0005-0000-0000-00006A0F0000}"/>
    <cellStyle name="Normal 45 2 2 3 3 2 2" xfId="14002" xr:uid="{00000000-0005-0000-0000-0000C3360000}"/>
    <cellStyle name="Normal 45 2 2 3 3 2 2 3" xfId="29096" xr:uid="{00000000-0005-0000-0000-0000BD710000}"/>
    <cellStyle name="Normal 45 2 2 3 3 2 3" xfId="8982" xr:uid="{00000000-0005-0000-0000-000027230000}"/>
    <cellStyle name="Normal 45 2 2 3 3 2 3 3" xfId="24079" xr:uid="{00000000-0005-0000-0000-0000245E0000}"/>
    <cellStyle name="Normal 45 2 2 3 3 2 5" xfId="19066" xr:uid="{00000000-0005-0000-0000-00008F4A0000}"/>
    <cellStyle name="Normal 45 2 2 3 3 3" xfId="5621" xr:uid="{00000000-0005-0000-0000-000006160000}"/>
    <cellStyle name="Normal 45 2 2 3 3 3 2" xfId="15673" xr:uid="{00000000-0005-0000-0000-00004A3D0000}"/>
    <cellStyle name="Normal 45 2 2 3 3 3 2 3" xfId="30767" xr:uid="{00000000-0005-0000-0000-000044780000}"/>
    <cellStyle name="Normal 45 2 2 3 3 3 3" xfId="10653" xr:uid="{00000000-0005-0000-0000-0000AE290000}"/>
    <cellStyle name="Normal 45 2 2 3 3 3 3 3" xfId="25750" xr:uid="{00000000-0005-0000-0000-0000AB640000}"/>
    <cellStyle name="Normal 45 2 2 3 3 3 5" xfId="20737" xr:uid="{00000000-0005-0000-0000-000016510000}"/>
    <cellStyle name="Normal 45 2 2 3 3 4" xfId="12331" xr:uid="{00000000-0005-0000-0000-00003C300000}"/>
    <cellStyle name="Normal 45 2 2 3 3 4 3" xfId="27425" xr:uid="{00000000-0005-0000-0000-0000366B0000}"/>
    <cellStyle name="Normal 45 2 2 3 3 5" xfId="7310" xr:uid="{00000000-0005-0000-0000-00009F1C0000}"/>
    <cellStyle name="Normal 45 2 2 3 3 5 3" xfId="22408" xr:uid="{00000000-0005-0000-0000-00009D570000}"/>
    <cellStyle name="Normal 45 2 2 3 3 7" xfId="17395" xr:uid="{00000000-0005-0000-0000-000008440000}"/>
    <cellStyle name="Normal 45 2 2 3 4" xfId="3092" xr:uid="{00000000-0005-0000-0000-0000250C0000}"/>
    <cellStyle name="Normal 45 2 2 3 4 2" xfId="13166" xr:uid="{00000000-0005-0000-0000-00007F330000}"/>
    <cellStyle name="Normal 45 2 2 3 4 2 3" xfId="28260" xr:uid="{00000000-0005-0000-0000-0000796E0000}"/>
    <cellStyle name="Normal 45 2 2 3 4 3" xfId="8146" xr:uid="{00000000-0005-0000-0000-0000E31F0000}"/>
    <cellStyle name="Normal 45 2 2 3 4 3 3" xfId="23243" xr:uid="{00000000-0005-0000-0000-0000E05A0000}"/>
    <cellStyle name="Normal 45 2 2 3 4 5" xfId="18230" xr:uid="{00000000-0005-0000-0000-00004B470000}"/>
    <cellStyle name="Normal 45 2 2 3 5" xfId="4785" xr:uid="{00000000-0005-0000-0000-0000C2120000}"/>
    <cellStyle name="Normal 45 2 2 3 5 2" xfId="14837" xr:uid="{00000000-0005-0000-0000-0000063A0000}"/>
    <cellStyle name="Normal 45 2 2 3 5 2 3" xfId="29931" xr:uid="{00000000-0005-0000-0000-000000750000}"/>
    <cellStyle name="Normal 45 2 2 3 5 3" xfId="9817" xr:uid="{00000000-0005-0000-0000-00006A260000}"/>
    <cellStyle name="Normal 45 2 2 3 5 3 3" xfId="24914" xr:uid="{00000000-0005-0000-0000-000067610000}"/>
    <cellStyle name="Normal 45 2 2 3 5 5" xfId="19901" xr:uid="{00000000-0005-0000-0000-0000D24D0000}"/>
    <cellStyle name="Normal 45 2 2 3 6" xfId="11495" xr:uid="{00000000-0005-0000-0000-0000F82C0000}"/>
    <cellStyle name="Normal 45 2 2 3 6 3" xfId="26589" xr:uid="{00000000-0005-0000-0000-0000F2670000}"/>
    <cellStyle name="Normal 45 2 2 3 7" xfId="6474" xr:uid="{00000000-0005-0000-0000-00005B190000}"/>
    <cellStyle name="Normal 45 2 2 3 7 3" xfId="21572" xr:uid="{00000000-0005-0000-0000-000059540000}"/>
    <cellStyle name="Normal 45 2 2 3 9" xfId="16559" xr:uid="{00000000-0005-0000-0000-0000C4400000}"/>
    <cellStyle name="Normal 45 2 2 4" xfId="1611" xr:uid="{00000000-0005-0000-0000-00005B060000}"/>
    <cellStyle name="Normal 45 2 2 4 2" xfId="2450" xr:uid="{00000000-0005-0000-0000-0000A2090000}"/>
    <cellStyle name="Normal 45 2 2 4 2 2" xfId="4139" xr:uid="{00000000-0005-0000-0000-00003C100000}"/>
    <cellStyle name="Normal 45 2 2 4 2 2 2" xfId="14212" xr:uid="{00000000-0005-0000-0000-000095370000}"/>
    <cellStyle name="Normal 45 2 2 4 2 2 2 3" xfId="29306" xr:uid="{00000000-0005-0000-0000-00008F720000}"/>
    <cellStyle name="Normal 45 2 2 4 2 2 3" xfId="9192" xr:uid="{00000000-0005-0000-0000-0000F9230000}"/>
    <cellStyle name="Normal 45 2 2 4 2 2 3 3" xfId="24289" xr:uid="{00000000-0005-0000-0000-0000F65E0000}"/>
    <cellStyle name="Normal 45 2 2 4 2 2 5" xfId="19276" xr:uid="{00000000-0005-0000-0000-0000614B0000}"/>
    <cellStyle name="Normal 45 2 2 4 2 3" xfId="5831" xr:uid="{00000000-0005-0000-0000-0000D8160000}"/>
    <cellStyle name="Normal 45 2 2 4 2 3 2" xfId="15883" xr:uid="{00000000-0005-0000-0000-00001C3E0000}"/>
    <cellStyle name="Normal 45 2 2 4 2 3 2 3" xfId="30977" xr:uid="{00000000-0005-0000-0000-000016790000}"/>
    <cellStyle name="Normal 45 2 2 4 2 3 3" xfId="10863" xr:uid="{00000000-0005-0000-0000-0000802A0000}"/>
    <cellStyle name="Normal 45 2 2 4 2 3 3 3" xfId="25960" xr:uid="{00000000-0005-0000-0000-00007D650000}"/>
    <cellStyle name="Normal 45 2 2 4 2 3 5" xfId="20947" xr:uid="{00000000-0005-0000-0000-0000E8510000}"/>
    <cellStyle name="Normal 45 2 2 4 2 4" xfId="12541" xr:uid="{00000000-0005-0000-0000-00000E310000}"/>
    <cellStyle name="Normal 45 2 2 4 2 4 3" xfId="27635" xr:uid="{00000000-0005-0000-0000-0000086C0000}"/>
    <cellStyle name="Normal 45 2 2 4 2 5" xfId="7520" xr:uid="{00000000-0005-0000-0000-0000711D0000}"/>
    <cellStyle name="Normal 45 2 2 4 2 5 3" xfId="22618" xr:uid="{00000000-0005-0000-0000-00006F580000}"/>
    <cellStyle name="Normal 45 2 2 4 2 7" xfId="17605" xr:uid="{00000000-0005-0000-0000-0000DA440000}"/>
    <cellStyle name="Normal 45 2 2 4 3" xfId="3302" xr:uid="{00000000-0005-0000-0000-0000F70C0000}"/>
    <cellStyle name="Normal 45 2 2 4 3 2" xfId="13376" xr:uid="{00000000-0005-0000-0000-000051340000}"/>
    <cellStyle name="Normal 45 2 2 4 3 2 3" xfId="28470" xr:uid="{00000000-0005-0000-0000-00004B6F0000}"/>
    <cellStyle name="Normal 45 2 2 4 3 3" xfId="8356" xr:uid="{00000000-0005-0000-0000-0000B5200000}"/>
    <cellStyle name="Normal 45 2 2 4 3 3 3" xfId="23453" xr:uid="{00000000-0005-0000-0000-0000B25B0000}"/>
    <cellStyle name="Normal 45 2 2 4 3 5" xfId="18440" xr:uid="{00000000-0005-0000-0000-00001D480000}"/>
    <cellStyle name="Normal 45 2 2 4 4" xfId="4995" xr:uid="{00000000-0005-0000-0000-000094130000}"/>
    <cellStyle name="Normal 45 2 2 4 4 2" xfId="15047" xr:uid="{00000000-0005-0000-0000-0000D83A0000}"/>
    <cellStyle name="Normal 45 2 2 4 4 2 3" xfId="30141" xr:uid="{00000000-0005-0000-0000-0000D2750000}"/>
    <cellStyle name="Normal 45 2 2 4 4 3" xfId="10027" xr:uid="{00000000-0005-0000-0000-00003C270000}"/>
    <cellStyle name="Normal 45 2 2 4 4 3 3" xfId="25124" xr:uid="{00000000-0005-0000-0000-000039620000}"/>
    <cellStyle name="Normal 45 2 2 4 4 5" xfId="20111" xr:uid="{00000000-0005-0000-0000-0000A44E0000}"/>
    <cellStyle name="Normal 45 2 2 4 5" xfId="11705" xr:uid="{00000000-0005-0000-0000-0000CA2D0000}"/>
    <cellStyle name="Normal 45 2 2 4 5 3" xfId="26799" xr:uid="{00000000-0005-0000-0000-0000C4680000}"/>
    <cellStyle name="Normal 45 2 2 4 6" xfId="6684" xr:uid="{00000000-0005-0000-0000-00002D1A0000}"/>
    <cellStyle name="Normal 45 2 2 4 6 3" xfId="21782" xr:uid="{00000000-0005-0000-0000-00002B550000}"/>
    <cellStyle name="Normal 45 2 2 4 8" xfId="16769" xr:uid="{00000000-0005-0000-0000-000096410000}"/>
    <cellStyle name="Normal 45 2 2 5" xfId="2032" xr:uid="{00000000-0005-0000-0000-000000080000}"/>
    <cellStyle name="Normal 45 2 2 5 2" xfId="3721" xr:uid="{00000000-0005-0000-0000-00009A0E0000}"/>
    <cellStyle name="Normal 45 2 2 5 2 2" xfId="13794" xr:uid="{00000000-0005-0000-0000-0000F3350000}"/>
    <cellStyle name="Normal 45 2 2 5 2 2 3" xfId="28888" xr:uid="{00000000-0005-0000-0000-0000ED700000}"/>
    <cellStyle name="Normal 45 2 2 5 2 3" xfId="8774" xr:uid="{00000000-0005-0000-0000-000057220000}"/>
    <cellStyle name="Normal 45 2 2 5 2 3 3" xfId="23871" xr:uid="{00000000-0005-0000-0000-0000545D0000}"/>
    <cellStyle name="Normal 45 2 2 5 2 5" xfId="18858" xr:uid="{00000000-0005-0000-0000-0000BF490000}"/>
    <cellStyle name="Normal 45 2 2 5 3" xfId="5413" xr:uid="{00000000-0005-0000-0000-000036150000}"/>
    <cellStyle name="Normal 45 2 2 5 3 2" xfId="15465" xr:uid="{00000000-0005-0000-0000-00007A3C0000}"/>
    <cellStyle name="Normal 45 2 2 5 3 2 3" xfId="30559" xr:uid="{00000000-0005-0000-0000-000074770000}"/>
    <cellStyle name="Normal 45 2 2 5 3 3" xfId="10445" xr:uid="{00000000-0005-0000-0000-0000DE280000}"/>
    <cellStyle name="Normal 45 2 2 5 3 3 3" xfId="25542" xr:uid="{00000000-0005-0000-0000-0000DB630000}"/>
    <cellStyle name="Normal 45 2 2 5 3 5" xfId="20529" xr:uid="{00000000-0005-0000-0000-000046500000}"/>
    <cellStyle name="Normal 45 2 2 5 4" xfId="12123" xr:uid="{00000000-0005-0000-0000-00006C2F0000}"/>
    <cellStyle name="Normal 45 2 2 5 4 3" xfId="27217" xr:uid="{00000000-0005-0000-0000-0000666A0000}"/>
    <cellStyle name="Normal 45 2 2 5 5" xfId="7102" xr:uid="{00000000-0005-0000-0000-0000CF1B0000}"/>
    <cellStyle name="Normal 45 2 2 5 5 3" xfId="22200" xr:uid="{00000000-0005-0000-0000-0000CD560000}"/>
    <cellStyle name="Normal 45 2 2 5 7" xfId="17187" xr:uid="{00000000-0005-0000-0000-000038430000}"/>
    <cellStyle name="Normal 45 2 2 6" xfId="2884" xr:uid="{00000000-0005-0000-0000-0000550B0000}"/>
    <cellStyle name="Normal 45 2 2 6 2" xfId="12958" xr:uid="{00000000-0005-0000-0000-0000AF320000}"/>
    <cellStyle name="Normal 45 2 2 6 2 3" xfId="28052" xr:uid="{00000000-0005-0000-0000-0000A96D0000}"/>
    <cellStyle name="Normal 45 2 2 6 3" xfId="7938" xr:uid="{00000000-0005-0000-0000-0000131F0000}"/>
    <cellStyle name="Normal 45 2 2 6 3 3" xfId="23035" xr:uid="{00000000-0005-0000-0000-0000105A0000}"/>
    <cellStyle name="Normal 45 2 2 6 5" xfId="18022" xr:uid="{00000000-0005-0000-0000-00007B460000}"/>
    <cellStyle name="Normal 45 2 2 7" xfId="4577" xr:uid="{00000000-0005-0000-0000-0000F2110000}"/>
    <cellStyle name="Normal 45 2 2 7 2" xfId="14629" xr:uid="{00000000-0005-0000-0000-000036390000}"/>
    <cellStyle name="Normal 45 2 2 7 2 3" xfId="29723" xr:uid="{00000000-0005-0000-0000-000030740000}"/>
    <cellStyle name="Normal 45 2 2 7 3" xfId="9609" xr:uid="{00000000-0005-0000-0000-00009A250000}"/>
    <cellStyle name="Normal 45 2 2 7 3 3" xfId="24706" xr:uid="{00000000-0005-0000-0000-000097600000}"/>
    <cellStyle name="Normal 45 2 2 7 5" xfId="19693" xr:uid="{00000000-0005-0000-0000-0000024D0000}"/>
    <cellStyle name="Normal 45 2 2 8" xfId="11287" xr:uid="{00000000-0005-0000-0000-0000282C0000}"/>
    <cellStyle name="Normal 45 2 2 8 3" xfId="26381" xr:uid="{00000000-0005-0000-0000-000022670000}"/>
    <cellStyle name="Normal 45 2 2 9" xfId="6266" xr:uid="{00000000-0005-0000-0000-00008B180000}"/>
    <cellStyle name="Normal 45 2 2 9 3" xfId="21364" xr:uid="{00000000-0005-0000-0000-000089530000}"/>
    <cellStyle name="Normal 45 2 3" xfId="1231" xr:uid="{00000000-0005-0000-0000-0000DF040000}"/>
    <cellStyle name="Normal 45 2 3 10" xfId="16403" xr:uid="{00000000-0005-0000-0000-000028400000}"/>
    <cellStyle name="Normal 45 2 3 2" xfId="1450" xr:uid="{00000000-0005-0000-0000-0000BA050000}"/>
    <cellStyle name="Normal 45 2 3 2 2" xfId="1871" xr:uid="{00000000-0005-0000-0000-00005F070000}"/>
    <cellStyle name="Normal 45 2 3 2 2 2" xfId="2710" xr:uid="{00000000-0005-0000-0000-0000A60A0000}"/>
    <cellStyle name="Normal 45 2 3 2 2 2 2" xfId="4399" xr:uid="{00000000-0005-0000-0000-000040110000}"/>
    <cellStyle name="Normal 45 2 3 2 2 2 2 2" xfId="14472" xr:uid="{00000000-0005-0000-0000-000099380000}"/>
    <cellStyle name="Normal 45 2 3 2 2 2 2 2 3" xfId="29566" xr:uid="{00000000-0005-0000-0000-000093730000}"/>
    <cellStyle name="Normal 45 2 3 2 2 2 2 3" xfId="9452" xr:uid="{00000000-0005-0000-0000-0000FD240000}"/>
    <cellStyle name="Normal 45 2 3 2 2 2 2 3 3" xfId="24549" xr:uid="{00000000-0005-0000-0000-0000FA5F0000}"/>
    <cellStyle name="Normal 45 2 3 2 2 2 2 5" xfId="19536" xr:uid="{00000000-0005-0000-0000-0000654C0000}"/>
    <cellStyle name="Normal 45 2 3 2 2 2 3" xfId="6091" xr:uid="{00000000-0005-0000-0000-0000DC170000}"/>
    <cellStyle name="Normal 45 2 3 2 2 2 3 2" xfId="16143" xr:uid="{00000000-0005-0000-0000-0000203F0000}"/>
    <cellStyle name="Normal 45 2 3 2 2 2 3 2 3" xfId="31237" xr:uid="{00000000-0005-0000-0000-00001A7A0000}"/>
    <cellStyle name="Normal 45 2 3 2 2 2 3 3" xfId="11123" xr:uid="{00000000-0005-0000-0000-0000842B0000}"/>
    <cellStyle name="Normal 45 2 3 2 2 2 3 3 3" xfId="26220" xr:uid="{00000000-0005-0000-0000-000081660000}"/>
    <cellStyle name="Normal 45 2 3 2 2 2 3 5" xfId="21207" xr:uid="{00000000-0005-0000-0000-0000EC520000}"/>
    <cellStyle name="Normal 45 2 3 2 2 2 4" xfId="12801" xr:uid="{00000000-0005-0000-0000-000012320000}"/>
    <cellStyle name="Normal 45 2 3 2 2 2 4 3" xfId="27895" xr:uid="{00000000-0005-0000-0000-00000C6D0000}"/>
    <cellStyle name="Normal 45 2 3 2 2 2 5" xfId="7780" xr:uid="{00000000-0005-0000-0000-0000751E0000}"/>
    <cellStyle name="Normal 45 2 3 2 2 2 5 3" xfId="22878" xr:uid="{00000000-0005-0000-0000-000073590000}"/>
    <cellStyle name="Normal 45 2 3 2 2 2 7" xfId="17865" xr:uid="{00000000-0005-0000-0000-0000DE450000}"/>
    <cellStyle name="Normal 45 2 3 2 2 3" xfId="3562" xr:uid="{00000000-0005-0000-0000-0000FB0D0000}"/>
    <cellStyle name="Normal 45 2 3 2 2 3 2" xfId="13636" xr:uid="{00000000-0005-0000-0000-000055350000}"/>
    <cellStyle name="Normal 45 2 3 2 2 3 2 3" xfId="28730" xr:uid="{00000000-0005-0000-0000-00004F700000}"/>
    <cellStyle name="Normal 45 2 3 2 2 3 3" xfId="8616" xr:uid="{00000000-0005-0000-0000-0000B9210000}"/>
    <cellStyle name="Normal 45 2 3 2 2 3 3 3" xfId="23713" xr:uid="{00000000-0005-0000-0000-0000B65C0000}"/>
    <cellStyle name="Normal 45 2 3 2 2 3 5" xfId="18700" xr:uid="{00000000-0005-0000-0000-000021490000}"/>
    <cellStyle name="Normal 45 2 3 2 2 4" xfId="5255" xr:uid="{00000000-0005-0000-0000-000098140000}"/>
    <cellStyle name="Normal 45 2 3 2 2 4 2" xfId="15307" xr:uid="{00000000-0005-0000-0000-0000DC3B0000}"/>
    <cellStyle name="Normal 45 2 3 2 2 4 2 3" xfId="30401" xr:uid="{00000000-0005-0000-0000-0000D6760000}"/>
    <cellStyle name="Normal 45 2 3 2 2 4 3" xfId="10287" xr:uid="{00000000-0005-0000-0000-000040280000}"/>
    <cellStyle name="Normal 45 2 3 2 2 4 3 3" xfId="25384" xr:uid="{00000000-0005-0000-0000-00003D630000}"/>
    <cellStyle name="Normal 45 2 3 2 2 4 5" xfId="20371" xr:uid="{00000000-0005-0000-0000-0000A84F0000}"/>
    <cellStyle name="Normal 45 2 3 2 2 5" xfId="11965" xr:uid="{00000000-0005-0000-0000-0000CE2E0000}"/>
    <cellStyle name="Normal 45 2 3 2 2 5 3" xfId="27059" xr:uid="{00000000-0005-0000-0000-0000C8690000}"/>
    <cellStyle name="Normal 45 2 3 2 2 6" xfId="6944" xr:uid="{00000000-0005-0000-0000-0000311B0000}"/>
    <cellStyle name="Normal 45 2 3 2 2 6 3" xfId="22042" xr:uid="{00000000-0005-0000-0000-00002F560000}"/>
    <cellStyle name="Normal 45 2 3 2 2 8" xfId="17029" xr:uid="{00000000-0005-0000-0000-00009A420000}"/>
    <cellStyle name="Normal 45 2 3 2 3" xfId="2292" xr:uid="{00000000-0005-0000-0000-000004090000}"/>
    <cellStyle name="Normal 45 2 3 2 3 2" xfId="3981" xr:uid="{00000000-0005-0000-0000-00009E0F0000}"/>
    <cellStyle name="Normal 45 2 3 2 3 2 2" xfId="14054" xr:uid="{00000000-0005-0000-0000-0000F7360000}"/>
    <cellStyle name="Normal 45 2 3 2 3 2 2 3" xfId="29148" xr:uid="{00000000-0005-0000-0000-0000F1710000}"/>
    <cellStyle name="Normal 45 2 3 2 3 2 3" xfId="9034" xr:uid="{00000000-0005-0000-0000-00005B230000}"/>
    <cellStyle name="Normal 45 2 3 2 3 2 3 3" xfId="24131" xr:uid="{00000000-0005-0000-0000-0000585E0000}"/>
    <cellStyle name="Normal 45 2 3 2 3 2 5" xfId="19118" xr:uid="{00000000-0005-0000-0000-0000C34A0000}"/>
    <cellStyle name="Normal 45 2 3 2 3 3" xfId="5673" xr:uid="{00000000-0005-0000-0000-00003A160000}"/>
    <cellStyle name="Normal 45 2 3 2 3 3 2" xfId="15725" xr:uid="{00000000-0005-0000-0000-00007E3D0000}"/>
    <cellStyle name="Normal 45 2 3 2 3 3 2 3" xfId="30819" xr:uid="{00000000-0005-0000-0000-000078780000}"/>
    <cellStyle name="Normal 45 2 3 2 3 3 3" xfId="10705" xr:uid="{00000000-0005-0000-0000-0000E2290000}"/>
    <cellStyle name="Normal 45 2 3 2 3 3 3 3" xfId="25802" xr:uid="{00000000-0005-0000-0000-0000DF640000}"/>
    <cellStyle name="Normal 45 2 3 2 3 3 5" xfId="20789" xr:uid="{00000000-0005-0000-0000-00004A510000}"/>
    <cellStyle name="Normal 45 2 3 2 3 4" xfId="12383" xr:uid="{00000000-0005-0000-0000-000070300000}"/>
    <cellStyle name="Normal 45 2 3 2 3 4 3" xfId="27477" xr:uid="{00000000-0005-0000-0000-00006A6B0000}"/>
    <cellStyle name="Normal 45 2 3 2 3 5" xfId="7362" xr:uid="{00000000-0005-0000-0000-0000D31C0000}"/>
    <cellStyle name="Normal 45 2 3 2 3 5 3" xfId="22460" xr:uid="{00000000-0005-0000-0000-0000D1570000}"/>
    <cellStyle name="Normal 45 2 3 2 3 7" xfId="17447" xr:uid="{00000000-0005-0000-0000-00003C440000}"/>
    <cellStyle name="Normal 45 2 3 2 4" xfId="3144" xr:uid="{00000000-0005-0000-0000-0000590C0000}"/>
    <cellStyle name="Normal 45 2 3 2 4 2" xfId="13218" xr:uid="{00000000-0005-0000-0000-0000B3330000}"/>
    <cellStyle name="Normal 45 2 3 2 4 2 3" xfId="28312" xr:uid="{00000000-0005-0000-0000-0000AD6E0000}"/>
    <cellStyle name="Normal 45 2 3 2 4 3" xfId="8198" xr:uid="{00000000-0005-0000-0000-000017200000}"/>
    <cellStyle name="Normal 45 2 3 2 4 3 3" xfId="23295" xr:uid="{00000000-0005-0000-0000-0000145B0000}"/>
    <cellStyle name="Normal 45 2 3 2 4 5" xfId="18282" xr:uid="{00000000-0005-0000-0000-00007F470000}"/>
    <cellStyle name="Normal 45 2 3 2 5" xfId="4837" xr:uid="{00000000-0005-0000-0000-0000F6120000}"/>
    <cellStyle name="Normal 45 2 3 2 5 2" xfId="14889" xr:uid="{00000000-0005-0000-0000-00003A3A0000}"/>
    <cellStyle name="Normal 45 2 3 2 5 2 3" xfId="29983" xr:uid="{00000000-0005-0000-0000-000034750000}"/>
    <cellStyle name="Normal 45 2 3 2 5 3" xfId="9869" xr:uid="{00000000-0005-0000-0000-00009E260000}"/>
    <cellStyle name="Normal 45 2 3 2 5 3 3" xfId="24966" xr:uid="{00000000-0005-0000-0000-00009B610000}"/>
    <cellStyle name="Normal 45 2 3 2 5 5" xfId="19953" xr:uid="{00000000-0005-0000-0000-0000064E0000}"/>
    <cellStyle name="Normal 45 2 3 2 6" xfId="11547" xr:uid="{00000000-0005-0000-0000-00002C2D0000}"/>
    <cellStyle name="Normal 45 2 3 2 6 3" xfId="26641" xr:uid="{00000000-0005-0000-0000-000026680000}"/>
    <cellStyle name="Normal 45 2 3 2 7" xfId="6526" xr:uid="{00000000-0005-0000-0000-00008F190000}"/>
    <cellStyle name="Normal 45 2 3 2 7 3" xfId="21624" xr:uid="{00000000-0005-0000-0000-00008D540000}"/>
    <cellStyle name="Normal 45 2 3 2 9" xfId="16611" xr:uid="{00000000-0005-0000-0000-0000F8400000}"/>
    <cellStyle name="Normal 45 2 3 3" xfId="1663" xr:uid="{00000000-0005-0000-0000-00008F060000}"/>
    <cellStyle name="Normal 45 2 3 3 2" xfId="2502" xr:uid="{00000000-0005-0000-0000-0000D6090000}"/>
    <cellStyle name="Normal 45 2 3 3 2 2" xfId="4191" xr:uid="{00000000-0005-0000-0000-000070100000}"/>
    <cellStyle name="Normal 45 2 3 3 2 2 2" xfId="14264" xr:uid="{00000000-0005-0000-0000-0000C9370000}"/>
    <cellStyle name="Normal 45 2 3 3 2 2 2 3" xfId="29358" xr:uid="{00000000-0005-0000-0000-0000C3720000}"/>
    <cellStyle name="Normal 45 2 3 3 2 2 3" xfId="9244" xr:uid="{00000000-0005-0000-0000-00002D240000}"/>
    <cellStyle name="Normal 45 2 3 3 2 2 3 3" xfId="24341" xr:uid="{00000000-0005-0000-0000-00002A5F0000}"/>
    <cellStyle name="Normal 45 2 3 3 2 2 5" xfId="19328" xr:uid="{00000000-0005-0000-0000-0000954B0000}"/>
    <cellStyle name="Normal 45 2 3 3 2 3" xfId="5883" xr:uid="{00000000-0005-0000-0000-00000C170000}"/>
    <cellStyle name="Normal 45 2 3 3 2 3 2" xfId="15935" xr:uid="{00000000-0005-0000-0000-0000503E0000}"/>
    <cellStyle name="Normal 45 2 3 3 2 3 2 3" xfId="31029" xr:uid="{00000000-0005-0000-0000-00004A790000}"/>
    <cellStyle name="Normal 45 2 3 3 2 3 3" xfId="10915" xr:uid="{00000000-0005-0000-0000-0000B42A0000}"/>
    <cellStyle name="Normal 45 2 3 3 2 3 3 3" xfId="26012" xr:uid="{00000000-0005-0000-0000-0000B1650000}"/>
    <cellStyle name="Normal 45 2 3 3 2 3 5" xfId="20999" xr:uid="{00000000-0005-0000-0000-00001C520000}"/>
    <cellStyle name="Normal 45 2 3 3 2 4" xfId="12593" xr:uid="{00000000-0005-0000-0000-000042310000}"/>
    <cellStyle name="Normal 45 2 3 3 2 4 3" xfId="27687" xr:uid="{00000000-0005-0000-0000-00003C6C0000}"/>
    <cellStyle name="Normal 45 2 3 3 2 5" xfId="7572" xr:uid="{00000000-0005-0000-0000-0000A51D0000}"/>
    <cellStyle name="Normal 45 2 3 3 2 5 3" xfId="22670" xr:uid="{00000000-0005-0000-0000-0000A3580000}"/>
    <cellStyle name="Normal 45 2 3 3 2 7" xfId="17657" xr:uid="{00000000-0005-0000-0000-00000E450000}"/>
    <cellStyle name="Normal 45 2 3 3 3" xfId="3354" xr:uid="{00000000-0005-0000-0000-00002B0D0000}"/>
    <cellStyle name="Normal 45 2 3 3 3 2" xfId="13428" xr:uid="{00000000-0005-0000-0000-000085340000}"/>
    <cellStyle name="Normal 45 2 3 3 3 2 3" xfId="28522" xr:uid="{00000000-0005-0000-0000-00007F6F0000}"/>
    <cellStyle name="Normal 45 2 3 3 3 3" xfId="8408" xr:uid="{00000000-0005-0000-0000-0000E9200000}"/>
    <cellStyle name="Normal 45 2 3 3 3 3 3" xfId="23505" xr:uid="{00000000-0005-0000-0000-0000E65B0000}"/>
    <cellStyle name="Normal 45 2 3 3 3 5" xfId="18492" xr:uid="{00000000-0005-0000-0000-000051480000}"/>
    <cellStyle name="Normal 45 2 3 3 4" xfId="5047" xr:uid="{00000000-0005-0000-0000-0000C8130000}"/>
    <cellStyle name="Normal 45 2 3 3 4 2" xfId="15099" xr:uid="{00000000-0005-0000-0000-00000C3B0000}"/>
    <cellStyle name="Normal 45 2 3 3 4 2 3" xfId="30193" xr:uid="{00000000-0005-0000-0000-000006760000}"/>
    <cellStyle name="Normal 45 2 3 3 4 3" xfId="10079" xr:uid="{00000000-0005-0000-0000-000070270000}"/>
    <cellStyle name="Normal 45 2 3 3 4 3 3" xfId="25176" xr:uid="{00000000-0005-0000-0000-00006D620000}"/>
    <cellStyle name="Normal 45 2 3 3 4 5" xfId="20163" xr:uid="{00000000-0005-0000-0000-0000D84E0000}"/>
    <cellStyle name="Normal 45 2 3 3 5" xfId="11757" xr:uid="{00000000-0005-0000-0000-0000FE2D0000}"/>
    <cellStyle name="Normal 45 2 3 3 5 3" xfId="26851" xr:uid="{00000000-0005-0000-0000-0000F8680000}"/>
    <cellStyle name="Normal 45 2 3 3 6" xfId="6736" xr:uid="{00000000-0005-0000-0000-0000611A0000}"/>
    <cellStyle name="Normal 45 2 3 3 6 3" xfId="21834" xr:uid="{00000000-0005-0000-0000-00005F550000}"/>
    <cellStyle name="Normal 45 2 3 3 8" xfId="16821" xr:uid="{00000000-0005-0000-0000-0000CA410000}"/>
    <cellStyle name="Normal 45 2 3 4" xfId="2084" xr:uid="{00000000-0005-0000-0000-000034080000}"/>
    <cellStyle name="Normal 45 2 3 4 2" xfId="3773" xr:uid="{00000000-0005-0000-0000-0000CE0E0000}"/>
    <cellStyle name="Normal 45 2 3 4 2 2" xfId="13846" xr:uid="{00000000-0005-0000-0000-000027360000}"/>
    <cellStyle name="Normal 45 2 3 4 2 2 3" xfId="28940" xr:uid="{00000000-0005-0000-0000-000021710000}"/>
    <cellStyle name="Normal 45 2 3 4 2 3" xfId="8826" xr:uid="{00000000-0005-0000-0000-00008B220000}"/>
    <cellStyle name="Normal 45 2 3 4 2 3 3" xfId="23923" xr:uid="{00000000-0005-0000-0000-0000885D0000}"/>
    <cellStyle name="Normal 45 2 3 4 2 5" xfId="18910" xr:uid="{00000000-0005-0000-0000-0000F3490000}"/>
    <cellStyle name="Normal 45 2 3 4 3" xfId="5465" xr:uid="{00000000-0005-0000-0000-00006A150000}"/>
    <cellStyle name="Normal 45 2 3 4 3 2" xfId="15517" xr:uid="{00000000-0005-0000-0000-0000AE3C0000}"/>
    <cellStyle name="Normal 45 2 3 4 3 2 3" xfId="30611" xr:uid="{00000000-0005-0000-0000-0000A8770000}"/>
    <cellStyle name="Normal 45 2 3 4 3 3" xfId="10497" xr:uid="{00000000-0005-0000-0000-000012290000}"/>
    <cellStyle name="Normal 45 2 3 4 3 3 3" xfId="25594" xr:uid="{00000000-0005-0000-0000-00000F640000}"/>
    <cellStyle name="Normal 45 2 3 4 3 5" xfId="20581" xr:uid="{00000000-0005-0000-0000-00007A500000}"/>
    <cellStyle name="Normal 45 2 3 4 4" xfId="12175" xr:uid="{00000000-0005-0000-0000-0000A02F0000}"/>
    <cellStyle name="Normal 45 2 3 4 4 3" xfId="27269" xr:uid="{00000000-0005-0000-0000-00009A6A0000}"/>
    <cellStyle name="Normal 45 2 3 4 5" xfId="7154" xr:uid="{00000000-0005-0000-0000-0000031C0000}"/>
    <cellStyle name="Normal 45 2 3 4 5 3" xfId="22252" xr:uid="{00000000-0005-0000-0000-000001570000}"/>
    <cellStyle name="Normal 45 2 3 4 7" xfId="17239" xr:uid="{00000000-0005-0000-0000-00006C430000}"/>
    <cellStyle name="Normal 45 2 3 5" xfId="2936" xr:uid="{00000000-0005-0000-0000-0000890B0000}"/>
    <cellStyle name="Normal 45 2 3 5 2" xfId="13010" xr:uid="{00000000-0005-0000-0000-0000E3320000}"/>
    <cellStyle name="Normal 45 2 3 5 2 3" xfId="28104" xr:uid="{00000000-0005-0000-0000-0000DD6D0000}"/>
    <cellStyle name="Normal 45 2 3 5 3" xfId="7990" xr:uid="{00000000-0005-0000-0000-0000471F0000}"/>
    <cellStyle name="Normal 45 2 3 5 3 3" xfId="23087" xr:uid="{00000000-0005-0000-0000-0000445A0000}"/>
    <cellStyle name="Normal 45 2 3 5 5" xfId="18074" xr:uid="{00000000-0005-0000-0000-0000AF460000}"/>
    <cellStyle name="Normal 45 2 3 6" xfId="4629" xr:uid="{00000000-0005-0000-0000-000026120000}"/>
    <cellStyle name="Normal 45 2 3 6 2" xfId="14681" xr:uid="{00000000-0005-0000-0000-00006A390000}"/>
    <cellStyle name="Normal 45 2 3 6 2 3" xfId="29775" xr:uid="{00000000-0005-0000-0000-000064740000}"/>
    <cellStyle name="Normal 45 2 3 6 3" xfId="9661" xr:uid="{00000000-0005-0000-0000-0000CE250000}"/>
    <cellStyle name="Normal 45 2 3 6 3 3" xfId="24758" xr:uid="{00000000-0005-0000-0000-0000CB600000}"/>
    <cellStyle name="Normal 45 2 3 6 5" xfId="19745" xr:uid="{00000000-0005-0000-0000-0000364D0000}"/>
    <cellStyle name="Normal 45 2 3 7" xfId="11339" xr:uid="{00000000-0005-0000-0000-00005C2C0000}"/>
    <cellStyle name="Normal 45 2 3 7 3" xfId="26433" xr:uid="{00000000-0005-0000-0000-000056670000}"/>
    <cellStyle name="Normal 45 2 3 8" xfId="6318" xr:uid="{00000000-0005-0000-0000-0000BF180000}"/>
    <cellStyle name="Normal 45 2 3 8 3" xfId="21416" xr:uid="{00000000-0005-0000-0000-0000BD530000}"/>
    <cellStyle name="Normal 45 2 4" xfId="1344" xr:uid="{00000000-0005-0000-0000-000050050000}"/>
    <cellStyle name="Normal 45 2 4 2" xfId="1767" xr:uid="{00000000-0005-0000-0000-0000F7060000}"/>
    <cellStyle name="Normal 45 2 4 2 2" xfId="2606" xr:uid="{00000000-0005-0000-0000-00003E0A0000}"/>
    <cellStyle name="Normal 45 2 4 2 2 2" xfId="4295" xr:uid="{00000000-0005-0000-0000-0000D8100000}"/>
    <cellStyle name="Normal 45 2 4 2 2 2 2" xfId="14368" xr:uid="{00000000-0005-0000-0000-000031380000}"/>
    <cellStyle name="Normal 45 2 4 2 2 2 2 3" xfId="29462" xr:uid="{00000000-0005-0000-0000-00002B730000}"/>
    <cellStyle name="Normal 45 2 4 2 2 2 3" xfId="9348" xr:uid="{00000000-0005-0000-0000-000095240000}"/>
    <cellStyle name="Normal 45 2 4 2 2 2 3 3" xfId="24445" xr:uid="{00000000-0005-0000-0000-0000925F0000}"/>
    <cellStyle name="Normal 45 2 4 2 2 2 5" xfId="19432" xr:uid="{00000000-0005-0000-0000-0000FD4B0000}"/>
    <cellStyle name="Normal 45 2 4 2 2 3" xfId="5987" xr:uid="{00000000-0005-0000-0000-000074170000}"/>
    <cellStyle name="Normal 45 2 4 2 2 3 2" xfId="16039" xr:uid="{00000000-0005-0000-0000-0000B83E0000}"/>
    <cellStyle name="Normal 45 2 4 2 2 3 2 3" xfId="31133" xr:uid="{00000000-0005-0000-0000-0000B2790000}"/>
    <cellStyle name="Normal 45 2 4 2 2 3 3" xfId="11019" xr:uid="{00000000-0005-0000-0000-00001C2B0000}"/>
    <cellStyle name="Normal 45 2 4 2 2 3 3 3" xfId="26116" xr:uid="{00000000-0005-0000-0000-000019660000}"/>
    <cellStyle name="Normal 45 2 4 2 2 3 5" xfId="21103" xr:uid="{00000000-0005-0000-0000-000084520000}"/>
    <cellStyle name="Normal 45 2 4 2 2 4" xfId="12697" xr:uid="{00000000-0005-0000-0000-0000AA310000}"/>
    <cellStyle name="Normal 45 2 4 2 2 4 3" xfId="27791" xr:uid="{00000000-0005-0000-0000-0000A46C0000}"/>
    <cellStyle name="Normal 45 2 4 2 2 5" xfId="7676" xr:uid="{00000000-0005-0000-0000-00000D1E0000}"/>
    <cellStyle name="Normal 45 2 4 2 2 5 3" xfId="22774" xr:uid="{00000000-0005-0000-0000-00000B590000}"/>
    <cellStyle name="Normal 45 2 4 2 2 7" xfId="17761" xr:uid="{00000000-0005-0000-0000-000076450000}"/>
    <cellStyle name="Normal 45 2 4 2 3" xfId="3458" xr:uid="{00000000-0005-0000-0000-0000930D0000}"/>
    <cellStyle name="Normal 45 2 4 2 3 2" xfId="13532" xr:uid="{00000000-0005-0000-0000-0000ED340000}"/>
    <cellStyle name="Normal 45 2 4 2 3 2 3" xfId="28626" xr:uid="{00000000-0005-0000-0000-0000E76F0000}"/>
    <cellStyle name="Normal 45 2 4 2 3 3" xfId="8512" xr:uid="{00000000-0005-0000-0000-000051210000}"/>
    <cellStyle name="Normal 45 2 4 2 3 3 3" xfId="23609" xr:uid="{00000000-0005-0000-0000-00004E5C0000}"/>
    <cellStyle name="Normal 45 2 4 2 3 5" xfId="18596" xr:uid="{00000000-0005-0000-0000-0000B9480000}"/>
    <cellStyle name="Normal 45 2 4 2 4" xfId="5151" xr:uid="{00000000-0005-0000-0000-000030140000}"/>
    <cellStyle name="Normal 45 2 4 2 4 2" xfId="15203" xr:uid="{00000000-0005-0000-0000-0000743B0000}"/>
    <cellStyle name="Normal 45 2 4 2 4 2 3" xfId="30297" xr:uid="{00000000-0005-0000-0000-00006E760000}"/>
    <cellStyle name="Normal 45 2 4 2 4 3" xfId="10183" xr:uid="{00000000-0005-0000-0000-0000D8270000}"/>
    <cellStyle name="Normal 45 2 4 2 4 3 3" xfId="25280" xr:uid="{00000000-0005-0000-0000-0000D5620000}"/>
    <cellStyle name="Normal 45 2 4 2 4 5" xfId="20267" xr:uid="{00000000-0005-0000-0000-0000404F0000}"/>
    <cellStyle name="Normal 45 2 4 2 5" xfId="11861" xr:uid="{00000000-0005-0000-0000-0000662E0000}"/>
    <cellStyle name="Normal 45 2 4 2 5 3" xfId="26955" xr:uid="{00000000-0005-0000-0000-000060690000}"/>
    <cellStyle name="Normal 45 2 4 2 6" xfId="6840" xr:uid="{00000000-0005-0000-0000-0000C91A0000}"/>
    <cellStyle name="Normal 45 2 4 2 6 3" xfId="21938" xr:uid="{00000000-0005-0000-0000-0000C7550000}"/>
    <cellStyle name="Normal 45 2 4 2 8" xfId="16925" xr:uid="{00000000-0005-0000-0000-000032420000}"/>
    <cellStyle name="Normal 45 2 4 3" xfId="2188" xr:uid="{00000000-0005-0000-0000-00009C080000}"/>
    <cellStyle name="Normal 45 2 4 3 2" xfId="3877" xr:uid="{00000000-0005-0000-0000-0000360F0000}"/>
    <cellStyle name="Normal 45 2 4 3 2 2" xfId="13950" xr:uid="{00000000-0005-0000-0000-00008F360000}"/>
    <cellStyle name="Normal 45 2 4 3 2 2 3" xfId="29044" xr:uid="{00000000-0005-0000-0000-000089710000}"/>
    <cellStyle name="Normal 45 2 4 3 2 3" xfId="8930" xr:uid="{00000000-0005-0000-0000-0000F3220000}"/>
    <cellStyle name="Normal 45 2 4 3 2 3 3" xfId="24027" xr:uid="{00000000-0005-0000-0000-0000F05D0000}"/>
    <cellStyle name="Normal 45 2 4 3 2 5" xfId="19014" xr:uid="{00000000-0005-0000-0000-00005B4A0000}"/>
    <cellStyle name="Normal 45 2 4 3 3" xfId="5569" xr:uid="{00000000-0005-0000-0000-0000D2150000}"/>
    <cellStyle name="Normal 45 2 4 3 3 2" xfId="15621" xr:uid="{00000000-0005-0000-0000-0000163D0000}"/>
    <cellStyle name="Normal 45 2 4 3 3 2 3" xfId="30715" xr:uid="{00000000-0005-0000-0000-000010780000}"/>
    <cellStyle name="Normal 45 2 4 3 3 3" xfId="10601" xr:uid="{00000000-0005-0000-0000-00007A290000}"/>
    <cellStyle name="Normal 45 2 4 3 3 3 3" xfId="25698" xr:uid="{00000000-0005-0000-0000-000077640000}"/>
    <cellStyle name="Normal 45 2 4 3 3 5" xfId="20685" xr:uid="{00000000-0005-0000-0000-0000E2500000}"/>
    <cellStyle name="Normal 45 2 4 3 4" xfId="12279" xr:uid="{00000000-0005-0000-0000-000008300000}"/>
    <cellStyle name="Normal 45 2 4 3 4 3" xfId="27373" xr:uid="{00000000-0005-0000-0000-0000026B0000}"/>
    <cellStyle name="Normal 45 2 4 3 5" xfId="7258" xr:uid="{00000000-0005-0000-0000-00006B1C0000}"/>
    <cellStyle name="Normal 45 2 4 3 5 3" xfId="22356" xr:uid="{00000000-0005-0000-0000-000069570000}"/>
    <cellStyle name="Normal 45 2 4 3 7" xfId="17343" xr:uid="{00000000-0005-0000-0000-0000D4430000}"/>
    <cellStyle name="Normal 45 2 4 4" xfId="3040" xr:uid="{00000000-0005-0000-0000-0000F10B0000}"/>
    <cellStyle name="Normal 45 2 4 4 2" xfId="13114" xr:uid="{00000000-0005-0000-0000-00004B330000}"/>
    <cellStyle name="Normal 45 2 4 4 2 3" xfId="28208" xr:uid="{00000000-0005-0000-0000-0000456E0000}"/>
    <cellStyle name="Normal 45 2 4 4 3" xfId="8094" xr:uid="{00000000-0005-0000-0000-0000AF1F0000}"/>
    <cellStyle name="Normal 45 2 4 4 3 3" xfId="23191" xr:uid="{00000000-0005-0000-0000-0000AC5A0000}"/>
    <cellStyle name="Normal 45 2 4 4 5" xfId="18178" xr:uid="{00000000-0005-0000-0000-000017470000}"/>
    <cellStyle name="Normal 45 2 4 5" xfId="4733" xr:uid="{00000000-0005-0000-0000-00008E120000}"/>
    <cellStyle name="Normal 45 2 4 5 2" xfId="14785" xr:uid="{00000000-0005-0000-0000-0000D2390000}"/>
    <cellStyle name="Normal 45 2 4 5 2 3" xfId="29879" xr:uid="{00000000-0005-0000-0000-0000CC740000}"/>
    <cellStyle name="Normal 45 2 4 5 3" xfId="9765" xr:uid="{00000000-0005-0000-0000-000036260000}"/>
    <cellStyle name="Normal 45 2 4 5 3 3" xfId="24862" xr:uid="{00000000-0005-0000-0000-000033610000}"/>
    <cellStyle name="Normal 45 2 4 5 5" xfId="19849" xr:uid="{00000000-0005-0000-0000-00009E4D0000}"/>
    <cellStyle name="Normal 45 2 4 6" xfId="11443" xr:uid="{00000000-0005-0000-0000-0000C42C0000}"/>
    <cellStyle name="Normal 45 2 4 6 3" xfId="26537" xr:uid="{00000000-0005-0000-0000-0000BE670000}"/>
    <cellStyle name="Normal 45 2 4 7" xfId="6422" xr:uid="{00000000-0005-0000-0000-000027190000}"/>
    <cellStyle name="Normal 45 2 4 7 3" xfId="21520" xr:uid="{00000000-0005-0000-0000-000025540000}"/>
    <cellStyle name="Normal 45 2 4 9" xfId="16507" xr:uid="{00000000-0005-0000-0000-000090400000}"/>
    <cellStyle name="Normal 45 2 5" xfId="1557" xr:uid="{00000000-0005-0000-0000-000025060000}"/>
    <cellStyle name="Normal 45 2 5 2" xfId="2398" xr:uid="{00000000-0005-0000-0000-00006E090000}"/>
    <cellStyle name="Normal 45 2 5 2 2" xfId="4087" xr:uid="{00000000-0005-0000-0000-000008100000}"/>
    <cellStyle name="Normal 45 2 5 2 2 2" xfId="14160" xr:uid="{00000000-0005-0000-0000-000061370000}"/>
    <cellStyle name="Normal 45 2 5 2 2 2 3" xfId="29254" xr:uid="{00000000-0005-0000-0000-00005B720000}"/>
    <cellStyle name="Normal 45 2 5 2 2 3" xfId="9140" xr:uid="{00000000-0005-0000-0000-0000C5230000}"/>
    <cellStyle name="Normal 45 2 5 2 2 3 3" xfId="24237" xr:uid="{00000000-0005-0000-0000-0000C25E0000}"/>
    <cellStyle name="Normal 45 2 5 2 2 5" xfId="19224" xr:uid="{00000000-0005-0000-0000-00002D4B0000}"/>
    <cellStyle name="Normal 45 2 5 2 3" xfId="5779" xr:uid="{00000000-0005-0000-0000-0000A4160000}"/>
    <cellStyle name="Normal 45 2 5 2 3 2" xfId="15831" xr:uid="{00000000-0005-0000-0000-0000E83D0000}"/>
    <cellStyle name="Normal 45 2 5 2 3 2 3" xfId="30925" xr:uid="{00000000-0005-0000-0000-0000E2780000}"/>
    <cellStyle name="Normal 45 2 5 2 3 3" xfId="10811" xr:uid="{00000000-0005-0000-0000-00004C2A0000}"/>
    <cellStyle name="Normal 45 2 5 2 3 3 3" xfId="25908" xr:uid="{00000000-0005-0000-0000-000049650000}"/>
    <cellStyle name="Normal 45 2 5 2 3 5" xfId="20895" xr:uid="{00000000-0005-0000-0000-0000B4510000}"/>
    <cellStyle name="Normal 45 2 5 2 4" xfId="12489" xr:uid="{00000000-0005-0000-0000-0000DA300000}"/>
    <cellStyle name="Normal 45 2 5 2 4 3" xfId="27583" xr:uid="{00000000-0005-0000-0000-0000D46B0000}"/>
    <cellStyle name="Normal 45 2 5 2 5" xfId="7468" xr:uid="{00000000-0005-0000-0000-00003D1D0000}"/>
    <cellStyle name="Normal 45 2 5 2 5 3" xfId="22566" xr:uid="{00000000-0005-0000-0000-00003B580000}"/>
    <cellStyle name="Normal 45 2 5 2 7" xfId="17553" xr:uid="{00000000-0005-0000-0000-0000A6440000}"/>
    <cellStyle name="Normal 45 2 5 3" xfId="3250" xr:uid="{00000000-0005-0000-0000-0000C30C0000}"/>
    <cellStyle name="Normal 45 2 5 3 2" xfId="13324" xr:uid="{00000000-0005-0000-0000-00001D340000}"/>
    <cellStyle name="Normal 45 2 5 3 2 3" xfId="28418" xr:uid="{00000000-0005-0000-0000-0000176F0000}"/>
    <cellStyle name="Normal 45 2 5 3 3" xfId="8304" xr:uid="{00000000-0005-0000-0000-000081200000}"/>
    <cellStyle name="Normal 45 2 5 3 3 3" xfId="23401" xr:uid="{00000000-0005-0000-0000-00007E5B0000}"/>
    <cellStyle name="Normal 45 2 5 3 5" xfId="18388" xr:uid="{00000000-0005-0000-0000-0000E9470000}"/>
    <cellStyle name="Normal 45 2 5 4" xfId="4943" xr:uid="{00000000-0005-0000-0000-000060130000}"/>
    <cellStyle name="Normal 45 2 5 4 2" xfId="14995" xr:uid="{00000000-0005-0000-0000-0000A43A0000}"/>
    <cellStyle name="Normal 45 2 5 4 2 3" xfId="30089" xr:uid="{00000000-0005-0000-0000-00009E750000}"/>
    <cellStyle name="Normal 45 2 5 4 3" xfId="9975" xr:uid="{00000000-0005-0000-0000-000008270000}"/>
    <cellStyle name="Normal 45 2 5 4 3 3" xfId="25072" xr:uid="{00000000-0005-0000-0000-000005620000}"/>
    <cellStyle name="Normal 45 2 5 4 5" xfId="20059" xr:uid="{00000000-0005-0000-0000-0000704E0000}"/>
    <cellStyle name="Normal 45 2 5 5" xfId="11653" xr:uid="{00000000-0005-0000-0000-0000962D0000}"/>
    <cellStyle name="Normal 45 2 5 5 3" xfId="26747" xr:uid="{00000000-0005-0000-0000-000090680000}"/>
    <cellStyle name="Normal 45 2 5 6" xfId="6632" xr:uid="{00000000-0005-0000-0000-0000F9190000}"/>
    <cellStyle name="Normal 45 2 5 6 3" xfId="21730" xr:uid="{00000000-0005-0000-0000-0000F7540000}"/>
    <cellStyle name="Normal 45 2 5 8" xfId="16717" xr:uid="{00000000-0005-0000-0000-000062410000}"/>
    <cellStyle name="Normal 45 2 6" xfId="1978" xr:uid="{00000000-0005-0000-0000-0000CA070000}"/>
    <cellStyle name="Normal 45 2 6 2" xfId="3669" xr:uid="{00000000-0005-0000-0000-0000660E0000}"/>
    <cellStyle name="Normal 45 2 6 2 2" xfId="13742" xr:uid="{00000000-0005-0000-0000-0000BF350000}"/>
    <cellStyle name="Normal 45 2 6 2 2 3" xfId="28836" xr:uid="{00000000-0005-0000-0000-0000B9700000}"/>
    <cellStyle name="Normal 45 2 6 2 3" xfId="8722" xr:uid="{00000000-0005-0000-0000-000023220000}"/>
    <cellStyle name="Normal 45 2 6 2 3 3" xfId="23819" xr:uid="{00000000-0005-0000-0000-0000205D0000}"/>
    <cellStyle name="Normal 45 2 6 2 5" xfId="18806" xr:uid="{00000000-0005-0000-0000-00008B490000}"/>
    <cellStyle name="Normal 45 2 6 3" xfId="5361" xr:uid="{00000000-0005-0000-0000-000002150000}"/>
    <cellStyle name="Normal 45 2 6 3 2" xfId="15413" xr:uid="{00000000-0005-0000-0000-0000463C0000}"/>
    <cellStyle name="Normal 45 2 6 3 2 3" xfId="30507" xr:uid="{00000000-0005-0000-0000-000040770000}"/>
    <cellStyle name="Normal 45 2 6 3 3" xfId="10393" xr:uid="{00000000-0005-0000-0000-0000AA280000}"/>
    <cellStyle name="Normal 45 2 6 3 3 3" xfId="25490" xr:uid="{00000000-0005-0000-0000-0000A7630000}"/>
    <cellStyle name="Normal 45 2 6 3 5" xfId="20477" xr:uid="{00000000-0005-0000-0000-000012500000}"/>
    <cellStyle name="Normal 45 2 6 4" xfId="12071" xr:uid="{00000000-0005-0000-0000-0000382F0000}"/>
    <cellStyle name="Normal 45 2 6 4 3" xfId="27165" xr:uid="{00000000-0005-0000-0000-0000326A0000}"/>
    <cellStyle name="Normal 45 2 6 5" xfId="7050" xr:uid="{00000000-0005-0000-0000-00009B1B0000}"/>
    <cellStyle name="Normal 45 2 6 5 3" xfId="22148" xr:uid="{00000000-0005-0000-0000-000099560000}"/>
    <cellStyle name="Normal 45 2 6 7" xfId="17135" xr:uid="{00000000-0005-0000-0000-000004430000}"/>
    <cellStyle name="Normal 45 2 7" xfId="2828" xr:uid="{00000000-0005-0000-0000-00001D0B0000}"/>
    <cellStyle name="Normal 45 2 7 2" xfId="12906" xr:uid="{00000000-0005-0000-0000-00007B320000}"/>
    <cellStyle name="Normal 45 2 7 2 3" xfId="28000" xr:uid="{00000000-0005-0000-0000-0000756D0000}"/>
    <cellStyle name="Normal 45 2 7 3" xfId="7886" xr:uid="{00000000-0005-0000-0000-0000DF1E0000}"/>
    <cellStyle name="Normal 45 2 7 3 3" xfId="22983" xr:uid="{00000000-0005-0000-0000-0000DC590000}"/>
    <cellStyle name="Normal 45 2 7 5" xfId="17970" xr:uid="{00000000-0005-0000-0000-000047460000}"/>
    <cellStyle name="Normal 45 2 8" xfId="4522" xr:uid="{00000000-0005-0000-0000-0000BB110000}"/>
    <cellStyle name="Normal 45 2 8 2" xfId="14577" xr:uid="{00000000-0005-0000-0000-000002390000}"/>
    <cellStyle name="Normal 45 2 8 2 3" xfId="29671" xr:uid="{00000000-0005-0000-0000-0000FC730000}"/>
    <cellStyle name="Normal 45 2 8 3" xfId="9557" xr:uid="{00000000-0005-0000-0000-000066250000}"/>
    <cellStyle name="Normal 45 2 8 3 3" xfId="24654" xr:uid="{00000000-0005-0000-0000-000063600000}"/>
    <cellStyle name="Normal 45 2 8 5" xfId="19641" xr:uid="{00000000-0005-0000-0000-0000CE4C0000}"/>
    <cellStyle name="Normal 45 2 9" xfId="11233" xr:uid="{00000000-0005-0000-0000-0000F22B0000}"/>
    <cellStyle name="Normal 45 2 9 3" xfId="26329" xr:uid="{00000000-0005-0000-0000-0000EE660000}"/>
    <cellStyle name="Normal 46" xfId="349" xr:uid="{00000000-0005-0000-0000-000066010000}"/>
    <cellStyle name="Normal 46 2" xfId="852" xr:uid="{00000000-0005-0000-0000-000063030000}"/>
    <cellStyle name="Normal 46 2 10" xfId="6213" xr:uid="{00000000-0005-0000-0000-000056180000}"/>
    <cellStyle name="Normal 46 2 10 3" xfId="21313" xr:uid="{00000000-0005-0000-0000-000056530000}"/>
    <cellStyle name="Normal 46 2 12" xfId="16298" xr:uid="{00000000-0005-0000-0000-0000BF3F0000}"/>
    <cellStyle name="Normal 46 2 2" xfId="1178" xr:uid="{00000000-0005-0000-0000-0000AA040000}"/>
    <cellStyle name="Normal 46 2 2 11" xfId="16352" xr:uid="{00000000-0005-0000-0000-0000F53F0000}"/>
    <cellStyle name="Normal 46 2 2 2" xfId="1286" xr:uid="{00000000-0005-0000-0000-000016050000}"/>
    <cellStyle name="Normal 46 2 2 2 10" xfId="16456" xr:uid="{00000000-0005-0000-0000-00005D400000}"/>
    <cellStyle name="Normal 46 2 2 2 2" xfId="1503" xr:uid="{00000000-0005-0000-0000-0000EF050000}"/>
    <cellStyle name="Normal 46 2 2 2 2 2" xfId="1924" xr:uid="{00000000-0005-0000-0000-000094070000}"/>
    <cellStyle name="Normal 46 2 2 2 2 2 2" xfId="2763" xr:uid="{00000000-0005-0000-0000-0000DB0A0000}"/>
    <cellStyle name="Normal 46 2 2 2 2 2 2 2" xfId="4452" xr:uid="{00000000-0005-0000-0000-000075110000}"/>
    <cellStyle name="Normal 46 2 2 2 2 2 2 2 2" xfId="14525" xr:uid="{00000000-0005-0000-0000-0000CE380000}"/>
    <cellStyle name="Normal 46 2 2 2 2 2 2 2 2 3" xfId="29619" xr:uid="{00000000-0005-0000-0000-0000C8730000}"/>
    <cellStyle name="Normal 46 2 2 2 2 2 2 2 3" xfId="9505" xr:uid="{00000000-0005-0000-0000-000032250000}"/>
    <cellStyle name="Normal 46 2 2 2 2 2 2 2 3 3" xfId="24602" xr:uid="{00000000-0005-0000-0000-00002F600000}"/>
    <cellStyle name="Normal 46 2 2 2 2 2 2 2 5" xfId="19589" xr:uid="{00000000-0005-0000-0000-00009A4C0000}"/>
    <cellStyle name="Normal 46 2 2 2 2 2 2 3" xfId="6144" xr:uid="{00000000-0005-0000-0000-000011180000}"/>
    <cellStyle name="Normal 46 2 2 2 2 2 2 3 2" xfId="16196" xr:uid="{00000000-0005-0000-0000-0000553F0000}"/>
    <cellStyle name="Normal 46 2 2 2 2 2 2 3 3" xfId="11176" xr:uid="{00000000-0005-0000-0000-0000B92B0000}"/>
    <cellStyle name="Normal 46 2 2 2 2 2 2 3 3 3" xfId="26273" xr:uid="{00000000-0005-0000-0000-0000B6660000}"/>
    <cellStyle name="Normal 46 2 2 2 2 2 2 3 5" xfId="21260" xr:uid="{00000000-0005-0000-0000-000021530000}"/>
    <cellStyle name="Normal 46 2 2 2 2 2 2 4" xfId="12854" xr:uid="{00000000-0005-0000-0000-000047320000}"/>
    <cellStyle name="Normal 46 2 2 2 2 2 2 4 3" xfId="27948" xr:uid="{00000000-0005-0000-0000-0000416D0000}"/>
    <cellStyle name="Normal 46 2 2 2 2 2 2 5" xfId="7833" xr:uid="{00000000-0005-0000-0000-0000AA1E0000}"/>
    <cellStyle name="Normal 46 2 2 2 2 2 2 5 3" xfId="22931" xr:uid="{00000000-0005-0000-0000-0000A8590000}"/>
    <cellStyle name="Normal 46 2 2 2 2 2 2 7" xfId="17918" xr:uid="{00000000-0005-0000-0000-000013460000}"/>
    <cellStyle name="Normal 46 2 2 2 2 2 3" xfId="3615" xr:uid="{00000000-0005-0000-0000-0000300E0000}"/>
    <cellStyle name="Normal 46 2 2 2 2 2 3 2" xfId="13689" xr:uid="{00000000-0005-0000-0000-00008A350000}"/>
    <cellStyle name="Normal 46 2 2 2 2 2 3 2 3" xfId="28783" xr:uid="{00000000-0005-0000-0000-000084700000}"/>
    <cellStyle name="Normal 46 2 2 2 2 2 3 3" xfId="8669" xr:uid="{00000000-0005-0000-0000-0000EE210000}"/>
    <cellStyle name="Normal 46 2 2 2 2 2 3 3 3" xfId="23766" xr:uid="{00000000-0005-0000-0000-0000EB5C0000}"/>
    <cellStyle name="Normal 46 2 2 2 2 2 3 5" xfId="18753" xr:uid="{00000000-0005-0000-0000-000056490000}"/>
    <cellStyle name="Normal 46 2 2 2 2 2 4" xfId="5308" xr:uid="{00000000-0005-0000-0000-0000CD140000}"/>
    <cellStyle name="Normal 46 2 2 2 2 2 4 2" xfId="15360" xr:uid="{00000000-0005-0000-0000-0000113C0000}"/>
    <cellStyle name="Normal 46 2 2 2 2 2 4 2 3" xfId="30454" xr:uid="{00000000-0005-0000-0000-00000B770000}"/>
    <cellStyle name="Normal 46 2 2 2 2 2 4 3" xfId="10340" xr:uid="{00000000-0005-0000-0000-000075280000}"/>
    <cellStyle name="Normal 46 2 2 2 2 2 4 3 3" xfId="25437" xr:uid="{00000000-0005-0000-0000-000072630000}"/>
    <cellStyle name="Normal 46 2 2 2 2 2 4 5" xfId="20424" xr:uid="{00000000-0005-0000-0000-0000DD4F0000}"/>
    <cellStyle name="Normal 46 2 2 2 2 2 5" xfId="12018" xr:uid="{00000000-0005-0000-0000-0000032F0000}"/>
    <cellStyle name="Normal 46 2 2 2 2 2 5 3" xfId="27112" xr:uid="{00000000-0005-0000-0000-0000FD690000}"/>
    <cellStyle name="Normal 46 2 2 2 2 2 6" xfId="6997" xr:uid="{00000000-0005-0000-0000-0000661B0000}"/>
    <cellStyle name="Normal 46 2 2 2 2 2 6 3" xfId="22095" xr:uid="{00000000-0005-0000-0000-000064560000}"/>
    <cellStyle name="Normal 46 2 2 2 2 2 8" xfId="17082" xr:uid="{00000000-0005-0000-0000-0000CF420000}"/>
    <cellStyle name="Normal 46 2 2 2 2 3" xfId="2345" xr:uid="{00000000-0005-0000-0000-000039090000}"/>
    <cellStyle name="Normal 46 2 2 2 2 3 2" xfId="4034" xr:uid="{00000000-0005-0000-0000-0000D30F0000}"/>
    <cellStyle name="Normal 46 2 2 2 2 3 2 2" xfId="14107" xr:uid="{00000000-0005-0000-0000-00002C370000}"/>
    <cellStyle name="Normal 46 2 2 2 2 3 2 2 3" xfId="29201" xr:uid="{00000000-0005-0000-0000-000026720000}"/>
    <cellStyle name="Normal 46 2 2 2 2 3 2 3" xfId="9087" xr:uid="{00000000-0005-0000-0000-000090230000}"/>
    <cellStyle name="Normal 46 2 2 2 2 3 2 3 3" xfId="24184" xr:uid="{00000000-0005-0000-0000-00008D5E0000}"/>
    <cellStyle name="Normal 46 2 2 2 2 3 2 5" xfId="19171" xr:uid="{00000000-0005-0000-0000-0000F84A0000}"/>
    <cellStyle name="Normal 46 2 2 2 2 3 3" xfId="5726" xr:uid="{00000000-0005-0000-0000-00006F160000}"/>
    <cellStyle name="Normal 46 2 2 2 2 3 3 2" xfId="15778" xr:uid="{00000000-0005-0000-0000-0000B33D0000}"/>
    <cellStyle name="Normal 46 2 2 2 2 3 3 2 3" xfId="30872" xr:uid="{00000000-0005-0000-0000-0000AD780000}"/>
    <cellStyle name="Normal 46 2 2 2 2 3 3 3" xfId="10758" xr:uid="{00000000-0005-0000-0000-0000172A0000}"/>
    <cellStyle name="Normal 46 2 2 2 2 3 3 3 3" xfId="25855" xr:uid="{00000000-0005-0000-0000-000014650000}"/>
    <cellStyle name="Normal 46 2 2 2 2 3 3 5" xfId="20842" xr:uid="{00000000-0005-0000-0000-00007F510000}"/>
    <cellStyle name="Normal 46 2 2 2 2 3 4" xfId="12436" xr:uid="{00000000-0005-0000-0000-0000A5300000}"/>
    <cellStyle name="Normal 46 2 2 2 2 3 4 3" xfId="27530" xr:uid="{00000000-0005-0000-0000-00009F6B0000}"/>
    <cellStyle name="Normal 46 2 2 2 2 3 5" xfId="7415" xr:uid="{00000000-0005-0000-0000-0000081D0000}"/>
    <cellStyle name="Normal 46 2 2 2 2 3 5 3" xfId="22513" xr:uid="{00000000-0005-0000-0000-000006580000}"/>
    <cellStyle name="Normal 46 2 2 2 2 3 7" xfId="17500" xr:uid="{00000000-0005-0000-0000-000071440000}"/>
    <cellStyle name="Normal 46 2 2 2 2 4" xfId="3197" xr:uid="{00000000-0005-0000-0000-00008E0C0000}"/>
    <cellStyle name="Normal 46 2 2 2 2 4 2" xfId="13271" xr:uid="{00000000-0005-0000-0000-0000E8330000}"/>
    <cellStyle name="Normal 46 2 2 2 2 4 2 3" xfId="28365" xr:uid="{00000000-0005-0000-0000-0000E26E0000}"/>
    <cellStyle name="Normal 46 2 2 2 2 4 3" xfId="8251" xr:uid="{00000000-0005-0000-0000-00004C200000}"/>
    <cellStyle name="Normal 46 2 2 2 2 4 3 3" xfId="23348" xr:uid="{00000000-0005-0000-0000-0000495B0000}"/>
    <cellStyle name="Normal 46 2 2 2 2 4 5" xfId="18335" xr:uid="{00000000-0005-0000-0000-0000B4470000}"/>
    <cellStyle name="Normal 46 2 2 2 2 5" xfId="4890" xr:uid="{00000000-0005-0000-0000-00002B130000}"/>
    <cellStyle name="Normal 46 2 2 2 2 5 2" xfId="14942" xr:uid="{00000000-0005-0000-0000-00006F3A0000}"/>
    <cellStyle name="Normal 46 2 2 2 2 5 2 3" xfId="30036" xr:uid="{00000000-0005-0000-0000-000069750000}"/>
    <cellStyle name="Normal 46 2 2 2 2 5 3" xfId="9922" xr:uid="{00000000-0005-0000-0000-0000D3260000}"/>
    <cellStyle name="Normal 46 2 2 2 2 5 3 3" xfId="25019" xr:uid="{00000000-0005-0000-0000-0000D0610000}"/>
    <cellStyle name="Normal 46 2 2 2 2 5 5" xfId="20006" xr:uid="{00000000-0005-0000-0000-00003B4E0000}"/>
    <cellStyle name="Normal 46 2 2 2 2 6" xfId="11600" xr:uid="{00000000-0005-0000-0000-0000612D0000}"/>
    <cellStyle name="Normal 46 2 2 2 2 6 3" xfId="26694" xr:uid="{00000000-0005-0000-0000-00005B680000}"/>
    <cellStyle name="Normal 46 2 2 2 2 7" xfId="6579" xr:uid="{00000000-0005-0000-0000-0000C4190000}"/>
    <cellStyle name="Normal 46 2 2 2 2 7 3" xfId="21677" xr:uid="{00000000-0005-0000-0000-0000C2540000}"/>
    <cellStyle name="Normal 46 2 2 2 2 9" xfId="16664" xr:uid="{00000000-0005-0000-0000-00002D410000}"/>
    <cellStyle name="Normal 46 2 2 2 3" xfId="1716" xr:uid="{00000000-0005-0000-0000-0000C4060000}"/>
    <cellStyle name="Normal 46 2 2 2 3 2" xfId="2555" xr:uid="{00000000-0005-0000-0000-00000B0A0000}"/>
    <cellStyle name="Normal 46 2 2 2 3 2 2" xfId="4244" xr:uid="{00000000-0005-0000-0000-0000A5100000}"/>
    <cellStyle name="Normal 46 2 2 2 3 2 2 2" xfId="14317" xr:uid="{00000000-0005-0000-0000-0000FE370000}"/>
    <cellStyle name="Normal 46 2 2 2 3 2 2 2 3" xfId="29411" xr:uid="{00000000-0005-0000-0000-0000F8720000}"/>
    <cellStyle name="Normal 46 2 2 2 3 2 2 3" xfId="9297" xr:uid="{00000000-0005-0000-0000-000062240000}"/>
    <cellStyle name="Normal 46 2 2 2 3 2 2 3 3" xfId="24394" xr:uid="{00000000-0005-0000-0000-00005F5F0000}"/>
    <cellStyle name="Normal 46 2 2 2 3 2 2 5" xfId="19381" xr:uid="{00000000-0005-0000-0000-0000CA4B0000}"/>
    <cellStyle name="Normal 46 2 2 2 3 2 3" xfId="5936" xr:uid="{00000000-0005-0000-0000-000041170000}"/>
    <cellStyle name="Normal 46 2 2 2 3 2 3 2" xfId="15988" xr:uid="{00000000-0005-0000-0000-0000853E0000}"/>
    <cellStyle name="Normal 46 2 2 2 3 2 3 2 3" xfId="31082" xr:uid="{00000000-0005-0000-0000-00007F790000}"/>
    <cellStyle name="Normal 46 2 2 2 3 2 3 3" xfId="10968" xr:uid="{00000000-0005-0000-0000-0000E92A0000}"/>
    <cellStyle name="Normal 46 2 2 2 3 2 3 3 3" xfId="26065" xr:uid="{00000000-0005-0000-0000-0000E6650000}"/>
    <cellStyle name="Normal 46 2 2 2 3 2 3 5" xfId="21052" xr:uid="{00000000-0005-0000-0000-000051520000}"/>
    <cellStyle name="Normal 46 2 2 2 3 2 4" xfId="12646" xr:uid="{00000000-0005-0000-0000-000077310000}"/>
    <cellStyle name="Normal 46 2 2 2 3 2 4 3" xfId="27740" xr:uid="{00000000-0005-0000-0000-0000716C0000}"/>
    <cellStyle name="Normal 46 2 2 2 3 2 5" xfId="7625" xr:uid="{00000000-0005-0000-0000-0000DA1D0000}"/>
    <cellStyle name="Normal 46 2 2 2 3 2 5 3" xfId="22723" xr:uid="{00000000-0005-0000-0000-0000D8580000}"/>
    <cellStyle name="Normal 46 2 2 2 3 2 7" xfId="17710" xr:uid="{00000000-0005-0000-0000-000043450000}"/>
    <cellStyle name="Normal 46 2 2 2 3 3" xfId="3407" xr:uid="{00000000-0005-0000-0000-0000600D0000}"/>
    <cellStyle name="Normal 46 2 2 2 3 3 2" xfId="13481" xr:uid="{00000000-0005-0000-0000-0000BA340000}"/>
    <cellStyle name="Normal 46 2 2 2 3 3 2 3" xfId="28575" xr:uid="{00000000-0005-0000-0000-0000B46F0000}"/>
    <cellStyle name="Normal 46 2 2 2 3 3 3" xfId="8461" xr:uid="{00000000-0005-0000-0000-00001E210000}"/>
    <cellStyle name="Normal 46 2 2 2 3 3 3 3" xfId="23558" xr:uid="{00000000-0005-0000-0000-00001B5C0000}"/>
    <cellStyle name="Normal 46 2 2 2 3 3 5" xfId="18545" xr:uid="{00000000-0005-0000-0000-000086480000}"/>
    <cellStyle name="Normal 46 2 2 2 3 4" xfId="5100" xr:uid="{00000000-0005-0000-0000-0000FD130000}"/>
    <cellStyle name="Normal 46 2 2 2 3 4 2" xfId="15152" xr:uid="{00000000-0005-0000-0000-0000413B0000}"/>
    <cellStyle name="Normal 46 2 2 2 3 4 2 3" xfId="30246" xr:uid="{00000000-0005-0000-0000-00003B760000}"/>
    <cellStyle name="Normal 46 2 2 2 3 4 3" xfId="10132" xr:uid="{00000000-0005-0000-0000-0000A5270000}"/>
    <cellStyle name="Normal 46 2 2 2 3 4 3 3" xfId="25229" xr:uid="{00000000-0005-0000-0000-0000A2620000}"/>
    <cellStyle name="Normal 46 2 2 2 3 4 5" xfId="20216" xr:uid="{00000000-0005-0000-0000-00000D4F0000}"/>
    <cellStyle name="Normal 46 2 2 2 3 5" xfId="11810" xr:uid="{00000000-0005-0000-0000-0000332E0000}"/>
    <cellStyle name="Normal 46 2 2 2 3 5 3" xfId="26904" xr:uid="{00000000-0005-0000-0000-00002D690000}"/>
    <cellStyle name="Normal 46 2 2 2 3 6" xfId="6789" xr:uid="{00000000-0005-0000-0000-0000961A0000}"/>
    <cellStyle name="Normal 46 2 2 2 3 6 3" xfId="21887" xr:uid="{00000000-0005-0000-0000-000094550000}"/>
    <cellStyle name="Normal 46 2 2 2 3 8" xfId="16874" xr:uid="{00000000-0005-0000-0000-0000FF410000}"/>
    <cellStyle name="Normal 46 2 2 2 4" xfId="2137" xr:uid="{00000000-0005-0000-0000-000069080000}"/>
    <cellStyle name="Normal 46 2 2 2 4 2" xfId="3826" xr:uid="{00000000-0005-0000-0000-0000030F0000}"/>
    <cellStyle name="Normal 46 2 2 2 4 2 2" xfId="13899" xr:uid="{00000000-0005-0000-0000-00005C360000}"/>
    <cellStyle name="Normal 46 2 2 2 4 2 2 3" xfId="28993" xr:uid="{00000000-0005-0000-0000-000056710000}"/>
    <cellStyle name="Normal 46 2 2 2 4 2 3" xfId="8879" xr:uid="{00000000-0005-0000-0000-0000C0220000}"/>
    <cellStyle name="Normal 46 2 2 2 4 2 3 3" xfId="23976" xr:uid="{00000000-0005-0000-0000-0000BD5D0000}"/>
    <cellStyle name="Normal 46 2 2 2 4 2 5" xfId="18963" xr:uid="{00000000-0005-0000-0000-0000284A0000}"/>
    <cellStyle name="Normal 46 2 2 2 4 3" xfId="5518" xr:uid="{00000000-0005-0000-0000-00009F150000}"/>
    <cellStyle name="Normal 46 2 2 2 4 3 2" xfId="15570" xr:uid="{00000000-0005-0000-0000-0000E33C0000}"/>
    <cellStyle name="Normal 46 2 2 2 4 3 2 3" xfId="30664" xr:uid="{00000000-0005-0000-0000-0000DD770000}"/>
    <cellStyle name="Normal 46 2 2 2 4 3 3" xfId="10550" xr:uid="{00000000-0005-0000-0000-000047290000}"/>
    <cellStyle name="Normal 46 2 2 2 4 3 3 3" xfId="25647" xr:uid="{00000000-0005-0000-0000-000044640000}"/>
    <cellStyle name="Normal 46 2 2 2 4 3 5" xfId="20634" xr:uid="{00000000-0005-0000-0000-0000AF500000}"/>
    <cellStyle name="Normal 46 2 2 2 4 4" xfId="12228" xr:uid="{00000000-0005-0000-0000-0000D52F0000}"/>
    <cellStyle name="Normal 46 2 2 2 4 4 3" xfId="27322" xr:uid="{00000000-0005-0000-0000-0000CF6A0000}"/>
    <cellStyle name="Normal 46 2 2 2 4 5" xfId="7207" xr:uid="{00000000-0005-0000-0000-0000381C0000}"/>
    <cellStyle name="Normal 46 2 2 2 4 5 3" xfId="22305" xr:uid="{00000000-0005-0000-0000-000036570000}"/>
    <cellStyle name="Normal 46 2 2 2 4 7" xfId="17292" xr:uid="{00000000-0005-0000-0000-0000A1430000}"/>
    <cellStyle name="Normal 46 2 2 2 5" xfId="2989" xr:uid="{00000000-0005-0000-0000-0000BE0B0000}"/>
    <cellStyle name="Normal 46 2 2 2 5 2" xfId="13063" xr:uid="{00000000-0005-0000-0000-000018330000}"/>
    <cellStyle name="Normal 46 2 2 2 5 2 3" xfId="28157" xr:uid="{00000000-0005-0000-0000-0000126E0000}"/>
    <cellStyle name="Normal 46 2 2 2 5 3" xfId="8043" xr:uid="{00000000-0005-0000-0000-00007C1F0000}"/>
    <cellStyle name="Normal 46 2 2 2 5 3 3" xfId="23140" xr:uid="{00000000-0005-0000-0000-0000795A0000}"/>
    <cellStyle name="Normal 46 2 2 2 5 5" xfId="18127" xr:uid="{00000000-0005-0000-0000-0000E4460000}"/>
    <cellStyle name="Normal 46 2 2 2 6" xfId="4682" xr:uid="{00000000-0005-0000-0000-00005B120000}"/>
    <cellStyle name="Normal 46 2 2 2 6 2" xfId="14734" xr:uid="{00000000-0005-0000-0000-00009F390000}"/>
    <cellStyle name="Normal 46 2 2 2 6 2 3" xfId="29828" xr:uid="{00000000-0005-0000-0000-000099740000}"/>
    <cellStyle name="Normal 46 2 2 2 6 3" xfId="9714" xr:uid="{00000000-0005-0000-0000-000003260000}"/>
    <cellStyle name="Normal 46 2 2 2 6 3 3" xfId="24811" xr:uid="{00000000-0005-0000-0000-000000610000}"/>
    <cellStyle name="Normal 46 2 2 2 6 5" xfId="19798" xr:uid="{00000000-0005-0000-0000-00006B4D0000}"/>
    <cellStyle name="Normal 46 2 2 2 7" xfId="11392" xr:uid="{00000000-0005-0000-0000-0000912C0000}"/>
    <cellStyle name="Normal 46 2 2 2 7 3" xfId="26486" xr:uid="{00000000-0005-0000-0000-00008B670000}"/>
    <cellStyle name="Normal 46 2 2 2 8" xfId="6371" xr:uid="{00000000-0005-0000-0000-0000F4180000}"/>
    <cellStyle name="Normal 46 2 2 2 8 3" xfId="21469" xr:uid="{00000000-0005-0000-0000-0000F2530000}"/>
    <cellStyle name="Normal 46 2 2 3" xfId="1399" xr:uid="{00000000-0005-0000-0000-000087050000}"/>
    <cellStyle name="Normal 46 2 2 3 2" xfId="1820" xr:uid="{00000000-0005-0000-0000-00002C070000}"/>
    <cellStyle name="Normal 46 2 2 3 2 2" xfId="2659" xr:uid="{00000000-0005-0000-0000-0000730A0000}"/>
    <cellStyle name="Normal 46 2 2 3 2 2 2" xfId="4348" xr:uid="{00000000-0005-0000-0000-00000D110000}"/>
    <cellStyle name="Normal 46 2 2 3 2 2 2 2" xfId="14421" xr:uid="{00000000-0005-0000-0000-000066380000}"/>
    <cellStyle name="Normal 46 2 2 3 2 2 2 2 3" xfId="29515" xr:uid="{00000000-0005-0000-0000-000060730000}"/>
    <cellStyle name="Normal 46 2 2 3 2 2 2 3" xfId="9401" xr:uid="{00000000-0005-0000-0000-0000CA240000}"/>
    <cellStyle name="Normal 46 2 2 3 2 2 2 3 3" xfId="24498" xr:uid="{00000000-0005-0000-0000-0000C75F0000}"/>
    <cellStyle name="Normal 46 2 2 3 2 2 2 5" xfId="19485" xr:uid="{00000000-0005-0000-0000-0000324C0000}"/>
    <cellStyle name="Normal 46 2 2 3 2 2 3" xfId="6040" xr:uid="{00000000-0005-0000-0000-0000A9170000}"/>
    <cellStyle name="Normal 46 2 2 3 2 2 3 2" xfId="16092" xr:uid="{00000000-0005-0000-0000-0000ED3E0000}"/>
    <cellStyle name="Normal 46 2 2 3 2 2 3 2 3" xfId="31186" xr:uid="{00000000-0005-0000-0000-0000E7790000}"/>
    <cellStyle name="Normal 46 2 2 3 2 2 3 3" xfId="11072" xr:uid="{00000000-0005-0000-0000-0000512B0000}"/>
    <cellStyle name="Normal 46 2 2 3 2 2 3 3 3" xfId="26169" xr:uid="{00000000-0005-0000-0000-00004E660000}"/>
    <cellStyle name="Normal 46 2 2 3 2 2 3 5" xfId="21156" xr:uid="{00000000-0005-0000-0000-0000B9520000}"/>
    <cellStyle name="Normal 46 2 2 3 2 2 4" xfId="12750" xr:uid="{00000000-0005-0000-0000-0000DF310000}"/>
    <cellStyle name="Normal 46 2 2 3 2 2 4 3" xfId="27844" xr:uid="{00000000-0005-0000-0000-0000D96C0000}"/>
    <cellStyle name="Normal 46 2 2 3 2 2 5" xfId="7729" xr:uid="{00000000-0005-0000-0000-0000421E0000}"/>
    <cellStyle name="Normal 46 2 2 3 2 2 5 3" xfId="22827" xr:uid="{00000000-0005-0000-0000-000040590000}"/>
    <cellStyle name="Normal 46 2 2 3 2 2 7" xfId="17814" xr:uid="{00000000-0005-0000-0000-0000AB450000}"/>
    <cellStyle name="Normal 46 2 2 3 2 3" xfId="3511" xr:uid="{00000000-0005-0000-0000-0000C80D0000}"/>
    <cellStyle name="Normal 46 2 2 3 2 3 2" xfId="13585" xr:uid="{00000000-0005-0000-0000-000022350000}"/>
    <cellStyle name="Normal 46 2 2 3 2 3 2 3" xfId="28679" xr:uid="{00000000-0005-0000-0000-00001C700000}"/>
    <cellStyle name="Normal 46 2 2 3 2 3 3" xfId="8565" xr:uid="{00000000-0005-0000-0000-000086210000}"/>
    <cellStyle name="Normal 46 2 2 3 2 3 3 3" xfId="23662" xr:uid="{00000000-0005-0000-0000-0000835C0000}"/>
    <cellStyle name="Normal 46 2 2 3 2 3 5" xfId="18649" xr:uid="{00000000-0005-0000-0000-0000EE480000}"/>
    <cellStyle name="Normal 46 2 2 3 2 4" xfId="5204" xr:uid="{00000000-0005-0000-0000-000065140000}"/>
    <cellStyle name="Normal 46 2 2 3 2 4 2" xfId="15256" xr:uid="{00000000-0005-0000-0000-0000A93B0000}"/>
    <cellStyle name="Normal 46 2 2 3 2 4 2 3" xfId="30350" xr:uid="{00000000-0005-0000-0000-0000A3760000}"/>
    <cellStyle name="Normal 46 2 2 3 2 4 3" xfId="10236" xr:uid="{00000000-0005-0000-0000-00000D280000}"/>
    <cellStyle name="Normal 46 2 2 3 2 4 3 3" xfId="25333" xr:uid="{00000000-0005-0000-0000-00000A630000}"/>
    <cellStyle name="Normal 46 2 2 3 2 4 5" xfId="20320" xr:uid="{00000000-0005-0000-0000-0000754F0000}"/>
    <cellStyle name="Normal 46 2 2 3 2 5" xfId="11914" xr:uid="{00000000-0005-0000-0000-00009B2E0000}"/>
    <cellStyle name="Normal 46 2 2 3 2 5 3" xfId="27008" xr:uid="{00000000-0005-0000-0000-000095690000}"/>
    <cellStyle name="Normal 46 2 2 3 2 6" xfId="6893" xr:uid="{00000000-0005-0000-0000-0000FE1A0000}"/>
    <cellStyle name="Normal 46 2 2 3 2 6 3" xfId="21991" xr:uid="{00000000-0005-0000-0000-0000FC550000}"/>
    <cellStyle name="Normal 46 2 2 3 2 8" xfId="16978" xr:uid="{00000000-0005-0000-0000-000067420000}"/>
    <cellStyle name="Normal 46 2 2 3 3" xfId="2241" xr:uid="{00000000-0005-0000-0000-0000D1080000}"/>
    <cellStyle name="Normal 46 2 2 3 3 2" xfId="3930" xr:uid="{00000000-0005-0000-0000-00006B0F0000}"/>
    <cellStyle name="Normal 46 2 2 3 3 2 2" xfId="14003" xr:uid="{00000000-0005-0000-0000-0000C4360000}"/>
    <cellStyle name="Normal 46 2 2 3 3 2 2 3" xfId="29097" xr:uid="{00000000-0005-0000-0000-0000BE710000}"/>
    <cellStyle name="Normal 46 2 2 3 3 2 3" xfId="8983" xr:uid="{00000000-0005-0000-0000-000028230000}"/>
    <cellStyle name="Normal 46 2 2 3 3 2 3 3" xfId="24080" xr:uid="{00000000-0005-0000-0000-0000255E0000}"/>
    <cellStyle name="Normal 46 2 2 3 3 2 5" xfId="19067" xr:uid="{00000000-0005-0000-0000-0000904A0000}"/>
    <cellStyle name="Normal 46 2 2 3 3 3" xfId="5622" xr:uid="{00000000-0005-0000-0000-000007160000}"/>
    <cellStyle name="Normal 46 2 2 3 3 3 2" xfId="15674" xr:uid="{00000000-0005-0000-0000-00004B3D0000}"/>
    <cellStyle name="Normal 46 2 2 3 3 3 2 3" xfId="30768" xr:uid="{00000000-0005-0000-0000-000045780000}"/>
    <cellStyle name="Normal 46 2 2 3 3 3 3" xfId="10654" xr:uid="{00000000-0005-0000-0000-0000AF290000}"/>
    <cellStyle name="Normal 46 2 2 3 3 3 3 3" xfId="25751" xr:uid="{00000000-0005-0000-0000-0000AC640000}"/>
    <cellStyle name="Normal 46 2 2 3 3 3 5" xfId="20738" xr:uid="{00000000-0005-0000-0000-000017510000}"/>
    <cellStyle name="Normal 46 2 2 3 3 4" xfId="12332" xr:uid="{00000000-0005-0000-0000-00003D300000}"/>
    <cellStyle name="Normal 46 2 2 3 3 4 3" xfId="27426" xr:uid="{00000000-0005-0000-0000-0000376B0000}"/>
    <cellStyle name="Normal 46 2 2 3 3 5" xfId="7311" xr:uid="{00000000-0005-0000-0000-0000A01C0000}"/>
    <cellStyle name="Normal 46 2 2 3 3 5 3" xfId="22409" xr:uid="{00000000-0005-0000-0000-00009E570000}"/>
    <cellStyle name="Normal 46 2 2 3 3 7" xfId="17396" xr:uid="{00000000-0005-0000-0000-000009440000}"/>
    <cellStyle name="Normal 46 2 2 3 4" xfId="3093" xr:uid="{00000000-0005-0000-0000-0000260C0000}"/>
    <cellStyle name="Normal 46 2 2 3 4 2" xfId="13167" xr:uid="{00000000-0005-0000-0000-000080330000}"/>
    <cellStyle name="Normal 46 2 2 3 4 2 3" xfId="28261" xr:uid="{00000000-0005-0000-0000-00007A6E0000}"/>
    <cellStyle name="Normal 46 2 2 3 4 3" xfId="8147" xr:uid="{00000000-0005-0000-0000-0000E41F0000}"/>
    <cellStyle name="Normal 46 2 2 3 4 3 3" xfId="23244" xr:uid="{00000000-0005-0000-0000-0000E15A0000}"/>
    <cellStyle name="Normal 46 2 2 3 4 5" xfId="18231" xr:uid="{00000000-0005-0000-0000-00004C470000}"/>
    <cellStyle name="Normal 46 2 2 3 5" xfId="4786" xr:uid="{00000000-0005-0000-0000-0000C3120000}"/>
    <cellStyle name="Normal 46 2 2 3 5 2" xfId="14838" xr:uid="{00000000-0005-0000-0000-0000073A0000}"/>
    <cellStyle name="Normal 46 2 2 3 5 2 3" xfId="29932" xr:uid="{00000000-0005-0000-0000-000001750000}"/>
    <cellStyle name="Normal 46 2 2 3 5 3" xfId="9818" xr:uid="{00000000-0005-0000-0000-00006B260000}"/>
    <cellStyle name="Normal 46 2 2 3 5 3 3" xfId="24915" xr:uid="{00000000-0005-0000-0000-000068610000}"/>
    <cellStyle name="Normal 46 2 2 3 5 5" xfId="19902" xr:uid="{00000000-0005-0000-0000-0000D34D0000}"/>
    <cellStyle name="Normal 46 2 2 3 6" xfId="11496" xr:uid="{00000000-0005-0000-0000-0000F92C0000}"/>
    <cellStyle name="Normal 46 2 2 3 6 3" xfId="26590" xr:uid="{00000000-0005-0000-0000-0000F3670000}"/>
    <cellStyle name="Normal 46 2 2 3 7" xfId="6475" xr:uid="{00000000-0005-0000-0000-00005C190000}"/>
    <cellStyle name="Normal 46 2 2 3 7 3" xfId="21573" xr:uid="{00000000-0005-0000-0000-00005A540000}"/>
    <cellStyle name="Normal 46 2 2 3 9" xfId="16560" xr:uid="{00000000-0005-0000-0000-0000C5400000}"/>
    <cellStyle name="Normal 46 2 2 4" xfId="1612" xr:uid="{00000000-0005-0000-0000-00005C060000}"/>
    <cellStyle name="Normal 46 2 2 4 2" xfId="2451" xr:uid="{00000000-0005-0000-0000-0000A3090000}"/>
    <cellStyle name="Normal 46 2 2 4 2 2" xfId="4140" xr:uid="{00000000-0005-0000-0000-00003D100000}"/>
    <cellStyle name="Normal 46 2 2 4 2 2 2" xfId="14213" xr:uid="{00000000-0005-0000-0000-000096370000}"/>
    <cellStyle name="Normal 46 2 2 4 2 2 2 3" xfId="29307" xr:uid="{00000000-0005-0000-0000-000090720000}"/>
    <cellStyle name="Normal 46 2 2 4 2 2 3" xfId="9193" xr:uid="{00000000-0005-0000-0000-0000FA230000}"/>
    <cellStyle name="Normal 46 2 2 4 2 2 3 3" xfId="24290" xr:uid="{00000000-0005-0000-0000-0000F75E0000}"/>
    <cellStyle name="Normal 46 2 2 4 2 2 5" xfId="19277" xr:uid="{00000000-0005-0000-0000-0000624B0000}"/>
    <cellStyle name="Normal 46 2 2 4 2 3" xfId="5832" xr:uid="{00000000-0005-0000-0000-0000D9160000}"/>
    <cellStyle name="Normal 46 2 2 4 2 3 2" xfId="15884" xr:uid="{00000000-0005-0000-0000-00001D3E0000}"/>
    <cellStyle name="Normal 46 2 2 4 2 3 2 3" xfId="30978" xr:uid="{00000000-0005-0000-0000-000017790000}"/>
    <cellStyle name="Normal 46 2 2 4 2 3 3" xfId="10864" xr:uid="{00000000-0005-0000-0000-0000812A0000}"/>
    <cellStyle name="Normal 46 2 2 4 2 3 3 3" xfId="25961" xr:uid="{00000000-0005-0000-0000-00007E650000}"/>
    <cellStyle name="Normal 46 2 2 4 2 3 5" xfId="20948" xr:uid="{00000000-0005-0000-0000-0000E9510000}"/>
    <cellStyle name="Normal 46 2 2 4 2 4" xfId="12542" xr:uid="{00000000-0005-0000-0000-00000F310000}"/>
    <cellStyle name="Normal 46 2 2 4 2 4 3" xfId="27636" xr:uid="{00000000-0005-0000-0000-0000096C0000}"/>
    <cellStyle name="Normal 46 2 2 4 2 5" xfId="7521" xr:uid="{00000000-0005-0000-0000-0000721D0000}"/>
    <cellStyle name="Normal 46 2 2 4 2 5 3" xfId="22619" xr:uid="{00000000-0005-0000-0000-000070580000}"/>
    <cellStyle name="Normal 46 2 2 4 2 7" xfId="17606" xr:uid="{00000000-0005-0000-0000-0000DB440000}"/>
    <cellStyle name="Normal 46 2 2 4 3" xfId="3303" xr:uid="{00000000-0005-0000-0000-0000F80C0000}"/>
    <cellStyle name="Normal 46 2 2 4 3 2" xfId="13377" xr:uid="{00000000-0005-0000-0000-000052340000}"/>
    <cellStyle name="Normal 46 2 2 4 3 2 3" xfId="28471" xr:uid="{00000000-0005-0000-0000-00004C6F0000}"/>
    <cellStyle name="Normal 46 2 2 4 3 3" xfId="8357" xr:uid="{00000000-0005-0000-0000-0000B6200000}"/>
    <cellStyle name="Normal 46 2 2 4 3 3 3" xfId="23454" xr:uid="{00000000-0005-0000-0000-0000B35B0000}"/>
    <cellStyle name="Normal 46 2 2 4 3 5" xfId="18441" xr:uid="{00000000-0005-0000-0000-00001E480000}"/>
    <cellStyle name="Normal 46 2 2 4 4" xfId="4996" xr:uid="{00000000-0005-0000-0000-000095130000}"/>
    <cellStyle name="Normal 46 2 2 4 4 2" xfId="15048" xr:uid="{00000000-0005-0000-0000-0000D93A0000}"/>
    <cellStyle name="Normal 46 2 2 4 4 2 3" xfId="30142" xr:uid="{00000000-0005-0000-0000-0000D3750000}"/>
    <cellStyle name="Normal 46 2 2 4 4 3" xfId="10028" xr:uid="{00000000-0005-0000-0000-00003D270000}"/>
    <cellStyle name="Normal 46 2 2 4 4 3 3" xfId="25125" xr:uid="{00000000-0005-0000-0000-00003A620000}"/>
    <cellStyle name="Normal 46 2 2 4 4 5" xfId="20112" xr:uid="{00000000-0005-0000-0000-0000A54E0000}"/>
    <cellStyle name="Normal 46 2 2 4 5" xfId="11706" xr:uid="{00000000-0005-0000-0000-0000CB2D0000}"/>
    <cellStyle name="Normal 46 2 2 4 5 3" xfId="26800" xr:uid="{00000000-0005-0000-0000-0000C5680000}"/>
    <cellStyle name="Normal 46 2 2 4 6" xfId="6685" xr:uid="{00000000-0005-0000-0000-00002E1A0000}"/>
    <cellStyle name="Normal 46 2 2 4 6 3" xfId="21783" xr:uid="{00000000-0005-0000-0000-00002C550000}"/>
    <cellStyle name="Normal 46 2 2 4 8" xfId="16770" xr:uid="{00000000-0005-0000-0000-000097410000}"/>
    <cellStyle name="Normal 46 2 2 5" xfId="2033" xr:uid="{00000000-0005-0000-0000-000001080000}"/>
    <cellStyle name="Normal 46 2 2 5 2" xfId="3722" xr:uid="{00000000-0005-0000-0000-00009B0E0000}"/>
    <cellStyle name="Normal 46 2 2 5 2 2" xfId="13795" xr:uid="{00000000-0005-0000-0000-0000F4350000}"/>
    <cellStyle name="Normal 46 2 2 5 2 2 3" xfId="28889" xr:uid="{00000000-0005-0000-0000-0000EE700000}"/>
    <cellStyle name="Normal 46 2 2 5 2 3" xfId="8775" xr:uid="{00000000-0005-0000-0000-000058220000}"/>
    <cellStyle name="Normal 46 2 2 5 2 3 3" xfId="23872" xr:uid="{00000000-0005-0000-0000-0000555D0000}"/>
    <cellStyle name="Normal 46 2 2 5 2 5" xfId="18859" xr:uid="{00000000-0005-0000-0000-0000C0490000}"/>
    <cellStyle name="Normal 46 2 2 5 3" xfId="5414" xr:uid="{00000000-0005-0000-0000-000037150000}"/>
    <cellStyle name="Normal 46 2 2 5 3 2" xfId="15466" xr:uid="{00000000-0005-0000-0000-00007B3C0000}"/>
    <cellStyle name="Normal 46 2 2 5 3 2 3" xfId="30560" xr:uid="{00000000-0005-0000-0000-000075770000}"/>
    <cellStyle name="Normal 46 2 2 5 3 3" xfId="10446" xr:uid="{00000000-0005-0000-0000-0000DF280000}"/>
    <cellStyle name="Normal 46 2 2 5 3 3 3" xfId="25543" xr:uid="{00000000-0005-0000-0000-0000DC630000}"/>
    <cellStyle name="Normal 46 2 2 5 3 5" xfId="20530" xr:uid="{00000000-0005-0000-0000-000047500000}"/>
    <cellStyle name="Normal 46 2 2 5 4" xfId="12124" xr:uid="{00000000-0005-0000-0000-00006D2F0000}"/>
    <cellStyle name="Normal 46 2 2 5 4 3" xfId="27218" xr:uid="{00000000-0005-0000-0000-0000676A0000}"/>
    <cellStyle name="Normal 46 2 2 5 5" xfId="7103" xr:uid="{00000000-0005-0000-0000-0000D01B0000}"/>
    <cellStyle name="Normal 46 2 2 5 5 3" xfId="22201" xr:uid="{00000000-0005-0000-0000-0000CE560000}"/>
    <cellStyle name="Normal 46 2 2 5 7" xfId="17188" xr:uid="{00000000-0005-0000-0000-000039430000}"/>
    <cellStyle name="Normal 46 2 2 6" xfId="2885" xr:uid="{00000000-0005-0000-0000-0000560B0000}"/>
    <cellStyle name="Normal 46 2 2 6 2" xfId="12959" xr:uid="{00000000-0005-0000-0000-0000B0320000}"/>
    <cellStyle name="Normal 46 2 2 6 2 3" xfId="28053" xr:uid="{00000000-0005-0000-0000-0000AA6D0000}"/>
    <cellStyle name="Normal 46 2 2 6 3" xfId="7939" xr:uid="{00000000-0005-0000-0000-0000141F0000}"/>
    <cellStyle name="Normal 46 2 2 6 3 3" xfId="23036" xr:uid="{00000000-0005-0000-0000-0000115A0000}"/>
    <cellStyle name="Normal 46 2 2 6 5" xfId="18023" xr:uid="{00000000-0005-0000-0000-00007C460000}"/>
    <cellStyle name="Normal 46 2 2 7" xfId="4578" xr:uid="{00000000-0005-0000-0000-0000F3110000}"/>
    <cellStyle name="Normal 46 2 2 7 2" xfId="14630" xr:uid="{00000000-0005-0000-0000-000037390000}"/>
    <cellStyle name="Normal 46 2 2 7 2 3" xfId="29724" xr:uid="{00000000-0005-0000-0000-000031740000}"/>
    <cellStyle name="Normal 46 2 2 7 3" xfId="9610" xr:uid="{00000000-0005-0000-0000-00009B250000}"/>
    <cellStyle name="Normal 46 2 2 7 3 3" xfId="24707" xr:uid="{00000000-0005-0000-0000-000098600000}"/>
    <cellStyle name="Normal 46 2 2 7 5" xfId="19694" xr:uid="{00000000-0005-0000-0000-0000034D0000}"/>
    <cellStyle name="Normal 46 2 2 8" xfId="11288" xr:uid="{00000000-0005-0000-0000-0000292C0000}"/>
    <cellStyle name="Normal 46 2 2 8 3" xfId="26382" xr:uid="{00000000-0005-0000-0000-000023670000}"/>
    <cellStyle name="Normal 46 2 2 9" xfId="6267" xr:uid="{00000000-0005-0000-0000-00008C180000}"/>
    <cellStyle name="Normal 46 2 2 9 3" xfId="21365" xr:uid="{00000000-0005-0000-0000-00008A530000}"/>
    <cellStyle name="Normal 46 2 3" xfId="1232" xr:uid="{00000000-0005-0000-0000-0000E0040000}"/>
    <cellStyle name="Normal 46 2 3 10" xfId="16404" xr:uid="{00000000-0005-0000-0000-000029400000}"/>
    <cellStyle name="Normal 46 2 3 2" xfId="1451" xr:uid="{00000000-0005-0000-0000-0000BB050000}"/>
    <cellStyle name="Normal 46 2 3 2 2" xfId="1872" xr:uid="{00000000-0005-0000-0000-000060070000}"/>
    <cellStyle name="Normal 46 2 3 2 2 2" xfId="2711" xr:uid="{00000000-0005-0000-0000-0000A70A0000}"/>
    <cellStyle name="Normal 46 2 3 2 2 2 2" xfId="4400" xr:uid="{00000000-0005-0000-0000-000041110000}"/>
    <cellStyle name="Normal 46 2 3 2 2 2 2 2" xfId="14473" xr:uid="{00000000-0005-0000-0000-00009A380000}"/>
    <cellStyle name="Normal 46 2 3 2 2 2 2 2 3" xfId="29567" xr:uid="{00000000-0005-0000-0000-000094730000}"/>
    <cellStyle name="Normal 46 2 3 2 2 2 2 3" xfId="9453" xr:uid="{00000000-0005-0000-0000-0000FE240000}"/>
    <cellStyle name="Normal 46 2 3 2 2 2 2 3 3" xfId="24550" xr:uid="{00000000-0005-0000-0000-0000FB5F0000}"/>
    <cellStyle name="Normal 46 2 3 2 2 2 2 5" xfId="19537" xr:uid="{00000000-0005-0000-0000-0000664C0000}"/>
    <cellStyle name="Normal 46 2 3 2 2 2 3" xfId="6092" xr:uid="{00000000-0005-0000-0000-0000DD170000}"/>
    <cellStyle name="Normal 46 2 3 2 2 2 3 2" xfId="16144" xr:uid="{00000000-0005-0000-0000-0000213F0000}"/>
    <cellStyle name="Normal 46 2 3 2 2 2 3 2 3" xfId="31238" xr:uid="{00000000-0005-0000-0000-00001B7A0000}"/>
    <cellStyle name="Normal 46 2 3 2 2 2 3 3" xfId="11124" xr:uid="{00000000-0005-0000-0000-0000852B0000}"/>
    <cellStyle name="Normal 46 2 3 2 2 2 3 3 3" xfId="26221" xr:uid="{00000000-0005-0000-0000-000082660000}"/>
    <cellStyle name="Normal 46 2 3 2 2 2 3 5" xfId="21208" xr:uid="{00000000-0005-0000-0000-0000ED520000}"/>
    <cellStyle name="Normal 46 2 3 2 2 2 4" xfId="12802" xr:uid="{00000000-0005-0000-0000-000013320000}"/>
    <cellStyle name="Normal 46 2 3 2 2 2 4 3" xfId="27896" xr:uid="{00000000-0005-0000-0000-00000D6D0000}"/>
    <cellStyle name="Normal 46 2 3 2 2 2 5" xfId="7781" xr:uid="{00000000-0005-0000-0000-0000761E0000}"/>
    <cellStyle name="Normal 46 2 3 2 2 2 5 3" xfId="22879" xr:uid="{00000000-0005-0000-0000-000074590000}"/>
    <cellStyle name="Normal 46 2 3 2 2 2 7" xfId="17866" xr:uid="{00000000-0005-0000-0000-0000DF450000}"/>
    <cellStyle name="Normal 46 2 3 2 2 3" xfId="3563" xr:uid="{00000000-0005-0000-0000-0000FC0D0000}"/>
    <cellStyle name="Normal 46 2 3 2 2 3 2" xfId="13637" xr:uid="{00000000-0005-0000-0000-000056350000}"/>
    <cellStyle name="Normal 46 2 3 2 2 3 2 3" xfId="28731" xr:uid="{00000000-0005-0000-0000-000050700000}"/>
    <cellStyle name="Normal 46 2 3 2 2 3 3" xfId="8617" xr:uid="{00000000-0005-0000-0000-0000BA210000}"/>
    <cellStyle name="Normal 46 2 3 2 2 3 3 3" xfId="23714" xr:uid="{00000000-0005-0000-0000-0000B75C0000}"/>
    <cellStyle name="Normal 46 2 3 2 2 3 5" xfId="18701" xr:uid="{00000000-0005-0000-0000-000022490000}"/>
    <cellStyle name="Normal 46 2 3 2 2 4" xfId="5256" xr:uid="{00000000-0005-0000-0000-000099140000}"/>
    <cellStyle name="Normal 46 2 3 2 2 4 2" xfId="15308" xr:uid="{00000000-0005-0000-0000-0000DD3B0000}"/>
    <cellStyle name="Normal 46 2 3 2 2 4 2 3" xfId="30402" xr:uid="{00000000-0005-0000-0000-0000D7760000}"/>
    <cellStyle name="Normal 46 2 3 2 2 4 3" xfId="10288" xr:uid="{00000000-0005-0000-0000-000041280000}"/>
    <cellStyle name="Normal 46 2 3 2 2 4 3 3" xfId="25385" xr:uid="{00000000-0005-0000-0000-00003E630000}"/>
    <cellStyle name="Normal 46 2 3 2 2 4 5" xfId="20372" xr:uid="{00000000-0005-0000-0000-0000A94F0000}"/>
    <cellStyle name="Normal 46 2 3 2 2 5" xfId="11966" xr:uid="{00000000-0005-0000-0000-0000CF2E0000}"/>
    <cellStyle name="Normal 46 2 3 2 2 5 3" xfId="27060" xr:uid="{00000000-0005-0000-0000-0000C9690000}"/>
    <cellStyle name="Normal 46 2 3 2 2 6" xfId="6945" xr:uid="{00000000-0005-0000-0000-0000321B0000}"/>
    <cellStyle name="Normal 46 2 3 2 2 6 3" xfId="22043" xr:uid="{00000000-0005-0000-0000-000030560000}"/>
    <cellStyle name="Normal 46 2 3 2 2 8" xfId="17030" xr:uid="{00000000-0005-0000-0000-00009B420000}"/>
    <cellStyle name="Normal 46 2 3 2 3" xfId="2293" xr:uid="{00000000-0005-0000-0000-000005090000}"/>
    <cellStyle name="Normal 46 2 3 2 3 2" xfId="3982" xr:uid="{00000000-0005-0000-0000-00009F0F0000}"/>
    <cellStyle name="Normal 46 2 3 2 3 2 2" xfId="14055" xr:uid="{00000000-0005-0000-0000-0000F8360000}"/>
    <cellStyle name="Normal 46 2 3 2 3 2 2 3" xfId="29149" xr:uid="{00000000-0005-0000-0000-0000F2710000}"/>
    <cellStyle name="Normal 46 2 3 2 3 2 3" xfId="9035" xr:uid="{00000000-0005-0000-0000-00005C230000}"/>
    <cellStyle name="Normal 46 2 3 2 3 2 3 3" xfId="24132" xr:uid="{00000000-0005-0000-0000-0000595E0000}"/>
    <cellStyle name="Normal 46 2 3 2 3 2 5" xfId="19119" xr:uid="{00000000-0005-0000-0000-0000C44A0000}"/>
    <cellStyle name="Normal 46 2 3 2 3 3" xfId="5674" xr:uid="{00000000-0005-0000-0000-00003B160000}"/>
    <cellStyle name="Normal 46 2 3 2 3 3 2" xfId="15726" xr:uid="{00000000-0005-0000-0000-00007F3D0000}"/>
    <cellStyle name="Normal 46 2 3 2 3 3 2 3" xfId="30820" xr:uid="{00000000-0005-0000-0000-000079780000}"/>
    <cellStyle name="Normal 46 2 3 2 3 3 3" xfId="10706" xr:uid="{00000000-0005-0000-0000-0000E3290000}"/>
    <cellStyle name="Normal 46 2 3 2 3 3 3 3" xfId="25803" xr:uid="{00000000-0005-0000-0000-0000E0640000}"/>
    <cellStyle name="Normal 46 2 3 2 3 3 5" xfId="20790" xr:uid="{00000000-0005-0000-0000-00004B510000}"/>
    <cellStyle name="Normal 46 2 3 2 3 4" xfId="12384" xr:uid="{00000000-0005-0000-0000-000071300000}"/>
    <cellStyle name="Normal 46 2 3 2 3 4 3" xfId="27478" xr:uid="{00000000-0005-0000-0000-00006B6B0000}"/>
    <cellStyle name="Normal 46 2 3 2 3 5" xfId="7363" xr:uid="{00000000-0005-0000-0000-0000D41C0000}"/>
    <cellStyle name="Normal 46 2 3 2 3 5 3" xfId="22461" xr:uid="{00000000-0005-0000-0000-0000D2570000}"/>
    <cellStyle name="Normal 46 2 3 2 3 7" xfId="17448" xr:uid="{00000000-0005-0000-0000-00003D440000}"/>
    <cellStyle name="Normal 46 2 3 2 4" xfId="3145" xr:uid="{00000000-0005-0000-0000-00005A0C0000}"/>
    <cellStyle name="Normal 46 2 3 2 4 2" xfId="13219" xr:uid="{00000000-0005-0000-0000-0000B4330000}"/>
    <cellStyle name="Normal 46 2 3 2 4 2 3" xfId="28313" xr:uid="{00000000-0005-0000-0000-0000AE6E0000}"/>
    <cellStyle name="Normal 46 2 3 2 4 3" xfId="8199" xr:uid="{00000000-0005-0000-0000-000018200000}"/>
    <cellStyle name="Normal 46 2 3 2 4 3 3" xfId="23296" xr:uid="{00000000-0005-0000-0000-0000155B0000}"/>
    <cellStyle name="Normal 46 2 3 2 4 5" xfId="18283" xr:uid="{00000000-0005-0000-0000-000080470000}"/>
    <cellStyle name="Normal 46 2 3 2 5" xfId="4838" xr:uid="{00000000-0005-0000-0000-0000F7120000}"/>
    <cellStyle name="Normal 46 2 3 2 5 2" xfId="14890" xr:uid="{00000000-0005-0000-0000-00003B3A0000}"/>
    <cellStyle name="Normal 46 2 3 2 5 2 3" xfId="29984" xr:uid="{00000000-0005-0000-0000-000035750000}"/>
    <cellStyle name="Normal 46 2 3 2 5 3" xfId="9870" xr:uid="{00000000-0005-0000-0000-00009F260000}"/>
    <cellStyle name="Normal 46 2 3 2 5 3 3" xfId="24967" xr:uid="{00000000-0005-0000-0000-00009C610000}"/>
    <cellStyle name="Normal 46 2 3 2 5 5" xfId="19954" xr:uid="{00000000-0005-0000-0000-0000074E0000}"/>
    <cellStyle name="Normal 46 2 3 2 6" xfId="11548" xr:uid="{00000000-0005-0000-0000-00002D2D0000}"/>
    <cellStyle name="Normal 46 2 3 2 6 3" xfId="26642" xr:uid="{00000000-0005-0000-0000-000027680000}"/>
    <cellStyle name="Normal 46 2 3 2 7" xfId="6527" xr:uid="{00000000-0005-0000-0000-000090190000}"/>
    <cellStyle name="Normal 46 2 3 2 7 3" xfId="21625" xr:uid="{00000000-0005-0000-0000-00008E540000}"/>
    <cellStyle name="Normal 46 2 3 2 9" xfId="16612" xr:uid="{00000000-0005-0000-0000-0000F9400000}"/>
    <cellStyle name="Normal 46 2 3 3" xfId="1664" xr:uid="{00000000-0005-0000-0000-000090060000}"/>
    <cellStyle name="Normal 46 2 3 3 2" xfId="2503" xr:uid="{00000000-0005-0000-0000-0000D7090000}"/>
    <cellStyle name="Normal 46 2 3 3 2 2" xfId="4192" xr:uid="{00000000-0005-0000-0000-000071100000}"/>
    <cellStyle name="Normal 46 2 3 3 2 2 2" xfId="14265" xr:uid="{00000000-0005-0000-0000-0000CA370000}"/>
    <cellStyle name="Normal 46 2 3 3 2 2 2 3" xfId="29359" xr:uid="{00000000-0005-0000-0000-0000C4720000}"/>
    <cellStyle name="Normal 46 2 3 3 2 2 3" xfId="9245" xr:uid="{00000000-0005-0000-0000-00002E240000}"/>
    <cellStyle name="Normal 46 2 3 3 2 2 3 3" xfId="24342" xr:uid="{00000000-0005-0000-0000-00002B5F0000}"/>
    <cellStyle name="Normal 46 2 3 3 2 2 5" xfId="19329" xr:uid="{00000000-0005-0000-0000-0000964B0000}"/>
    <cellStyle name="Normal 46 2 3 3 2 3" xfId="5884" xr:uid="{00000000-0005-0000-0000-00000D170000}"/>
    <cellStyle name="Normal 46 2 3 3 2 3 2" xfId="15936" xr:uid="{00000000-0005-0000-0000-0000513E0000}"/>
    <cellStyle name="Normal 46 2 3 3 2 3 2 3" xfId="31030" xr:uid="{00000000-0005-0000-0000-00004B790000}"/>
    <cellStyle name="Normal 46 2 3 3 2 3 3" xfId="10916" xr:uid="{00000000-0005-0000-0000-0000B52A0000}"/>
    <cellStyle name="Normal 46 2 3 3 2 3 3 3" xfId="26013" xr:uid="{00000000-0005-0000-0000-0000B2650000}"/>
    <cellStyle name="Normal 46 2 3 3 2 3 5" xfId="21000" xr:uid="{00000000-0005-0000-0000-00001D520000}"/>
    <cellStyle name="Normal 46 2 3 3 2 4" xfId="12594" xr:uid="{00000000-0005-0000-0000-000043310000}"/>
    <cellStyle name="Normal 46 2 3 3 2 4 3" xfId="27688" xr:uid="{00000000-0005-0000-0000-00003D6C0000}"/>
    <cellStyle name="Normal 46 2 3 3 2 5" xfId="7573" xr:uid="{00000000-0005-0000-0000-0000A61D0000}"/>
    <cellStyle name="Normal 46 2 3 3 2 5 3" xfId="22671" xr:uid="{00000000-0005-0000-0000-0000A4580000}"/>
    <cellStyle name="Normal 46 2 3 3 2 7" xfId="17658" xr:uid="{00000000-0005-0000-0000-00000F450000}"/>
    <cellStyle name="Normal 46 2 3 3 3" xfId="3355" xr:uid="{00000000-0005-0000-0000-00002C0D0000}"/>
    <cellStyle name="Normal 46 2 3 3 3 2" xfId="13429" xr:uid="{00000000-0005-0000-0000-000086340000}"/>
    <cellStyle name="Normal 46 2 3 3 3 2 3" xfId="28523" xr:uid="{00000000-0005-0000-0000-0000806F0000}"/>
    <cellStyle name="Normal 46 2 3 3 3 3" xfId="8409" xr:uid="{00000000-0005-0000-0000-0000EA200000}"/>
    <cellStyle name="Normal 46 2 3 3 3 3 3" xfId="23506" xr:uid="{00000000-0005-0000-0000-0000E75B0000}"/>
    <cellStyle name="Normal 46 2 3 3 3 5" xfId="18493" xr:uid="{00000000-0005-0000-0000-000052480000}"/>
    <cellStyle name="Normal 46 2 3 3 4" xfId="5048" xr:uid="{00000000-0005-0000-0000-0000C9130000}"/>
    <cellStyle name="Normal 46 2 3 3 4 2" xfId="15100" xr:uid="{00000000-0005-0000-0000-00000D3B0000}"/>
    <cellStyle name="Normal 46 2 3 3 4 2 3" xfId="30194" xr:uid="{00000000-0005-0000-0000-000007760000}"/>
    <cellStyle name="Normal 46 2 3 3 4 3" xfId="10080" xr:uid="{00000000-0005-0000-0000-000071270000}"/>
    <cellStyle name="Normal 46 2 3 3 4 3 3" xfId="25177" xr:uid="{00000000-0005-0000-0000-00006E620000}"/>
    <cellStyle name="Normal 46 2 3 3 4 5" xfId="20164" xr:uid="{00000000-0005-0000-0000-0000D94E0000}"/>
    <cellStyle name="Normal 46 2 3 3 5" xfId="11758" xr:uid="{00000000-0005-0000-0000-0000FF2D0000}"/>
    <cellStyle name="Normal 46 2 3 3 5 3" xfId="26852" xr:uid="{00000000-0005-0000-0000-0000F9680000}"/>
    <cellStyle name="Normal 46 2 3 3 6" xfId="6737" xr:uid="{00000000-0005-0000-0000-0000621A0000}"/>
    <cellStyle name="Normal 46 2 3 3 6 3" xfId="21835" xr:uid="{00000000-0005-0000-0000-000060550000}"/>
    <cellStyle name="Normal 46 2 3 3 8" xfId="16822" xr:uid="{00000000-0005-0000-0000-0000CB410000}"/>
    <cellStyle name="Normal 46 2 3 4" xfId="2085" xr:uid="{00000000-0005-0000-0000-000035080000}"/>
    <cellStyle name="Normal 46 2 3 4 2" xfId="3774" xr:uid="{00000000-0005-0000-0000-0000CF0E0000}"/>
    <cellStyle name="Normal 46 2 3 4 2 2" xfId="13847" xr:uid="{00000000-0005-0000-0000-000028360000}"/>
    <cellStyle name="Normal 46 2 3 4 2 2 3" xfId="28941" xr:uid="{00000000-0005-0000-0000-000022710000}"/>
    <cellStyle name="Normal 46 2 3 4 2 3" xfId="8827" xr:uid="{00000000-0005-0000-0000-00008C220000}"/>
    <cellStyle name="Normal 46 2 3 4 2 3 3" xfId="23924" xr:uid="{00000000-0005-0000-0000-0000895D0000}"/>
    <cellStyle name="Normal 46 2 3 4 2 5" xfId="18911" xr:uid="{00000000-0005-0000-0000-0000F4490000}"/>
    <cellStyle name="Normal 46 2 3 4 3" xfId="5466" xr:uid="{00000000-0005-0000-0000-00006B150000}"/>
    <cellStyle name="Normal 46 2 3 4 3 2" xfId="15518" xr:uid="{00000000-0005-0000-0000-0000AF3C0000}"/>
    <cellStyle name="Normal 46 2 3 4 3 2 3" xfId="30612" xr:uid="{00000000-0005-0000-0000-0000A9770000}"/>
    <cellStyle name="Normal 46 2 3 4 3 3" xfId="10498" xr:uid="{00000000-0005-0000-0000-000013290000}"/>
    <cellStyle name="Normal 46 2 3 4 3 3 3" xfId="25595" xr:uid="{00000000-0005-0000-0000-000010640000}"/>
    <cellStyle name="Normal 46 2 3 4 3 5" xfId="20582" xr:uid="{00000000-0005-0000-0000-00007B500000}"/>
    <cellStyle name="Normal 46 2 3 4 4" xfId="12176" xr:uid="{00000000-0005-0000-0000-0000A12F0000}"/>
    <cellStyle name="Normal 46 2 3 4 4 3" xfId="27270" xr:uid="{00000000-0005-0000-0000-00009B6A0000}"/>
    <cellStyle name="Normal 46 2 3 4 5" xfId="7155" xr:uid="{00000000-0005-0000-0000-0000041C0000}"/>
    <cellStyle name="Normal 46 2 3 4 5 3" xfId="22253" xr:uid="{00000000-0005-0000-0000-000002570000}"/>
    <cellStyle name="Normal 46 2 3 4 7" xfId="17240" xr:uid="{00000000-0005-0000-0000-00006D430000}"/>
    <cellStyle name="Normal 46 2 3 5" xfId="2937" xr:uid="{00000000-0005-0000-0000-00008A0B0000}"/>
    <cellStyle name="Normal 46 2 3 5 2" xfId="13011" xr:uid="{00000000-0005-0000-0000-0000E4320000}"/>
    <cellStyle name="Normal 46 2 3 5 2 3" xfId="28105" xr:uid="{00000000-0005-0000-0000-0000DE6D0000}"/>
    <cellStyle name="Normal 46 2 3 5 3" xfId="7991" xr:uid="{00000000-0005-0000-0000-0000481F0000}"/>
    <cellStyle name="Normal 46 2 3 5 3 3" xfId="23088" xr:uid="{00000000-0005-0000-0000-0000455A0000}"/>
    <cellStyle name="Normal 46 2 3 5 5" xfId="18075" xr:uid="{00000000-0005-0000-0000-0000B0460000}"/>
    <cellStyle name="Normal 46 2 3 6" xfId="4630" xr:uid="{00000000-0005-0000-0000-000027120000}"/>
    <cellStyle name="Normal 46 2 3 6 2" xfId="14682" xr:uid="{00000000-0005-0000-0000-00006B390000}"/>
    <cellStyle name="Normal 46 2 3 6 2 3" xfId="29776" xr:uid="{00000000-0005-0000-0000-000065740000}"/>
    <cellStyle name="Normal 46 2 3 6 3" xfId="9662" xr:uid="{00000000-0005-0000-0000-0000CF250000}"/>
    <cellStyle name="Normal 46 2 3 6 3 3" xfId="24759" xr:uid="{00000000-0005-0000-0000-0000CC600000}"/>
    <cellStyle name="Normal 46 2 3 6 5" xfId="19746" xr:uid="{00000000-0005-0000-0000-0000374D0000}"/>
    <cellStyle name="Normal 46 2 3 7" xfId="11340" xr:uid="{00000000-0005-0000-0000-00005D2C0000}"/>
    <cellStyle name="Normal 46 2 3 7 3" xfId="26434" xr:uid="{00000000-0005-0000-0000-000057670000}"/>
    <cellStyle name="Normal 46 2 3 8" xfId="6319" xr:uid="{00000000-0005-0000-0000-0000C0180000}"/>
    <cellStyle name="Normal 46 2 3 8 3" xfId="21417" xr:uid="{00000000-0005-0000-0000-0000BE530000}"/>
    <cellStyle name="Normal 46 2 4" xfId="1345" xr:uid="{00000000-0005-0000-0000-000051050000}"/>
    <cellStyle name="Normal 46 2 4 2" xfId="1768" xr:uid="{00000000-0005-0000-0000-0000F8060000}"/>
    <cellStyle name="Normal 46 2 4 2 2" xfId="2607" xr:uid="{00000000-0005-0000-0000-00003F0A0000}"/>
    <cellStyle name="Normal 46 2 4 2 2 2" xfId="4296" xr:uid="{00000000-0005-0000-0000-0000D9100000}"/>
    <cellStyle name="Normal 46 2 4 2 2 2 2" xfId="14369" xr:uid="{00000000-0005-0000-0000-000032380000}"/>
    <cellStyle name="Normal 46 2 4 2 2 2 2 3" xfId="29463" xr:uid="{00000000-0005-0000-0000-00002C730000}"/>
    <cellStyle name="Normal 46 2 4 2 2 2 3" xfId="9349" xr:uid="{00000000-0005-0000-0000-000096240000}"/>
    <cellStyle name="Normal 46 2 4 2 2 2 3 3" xfId="24446" xr:uid="{00000000-0005-0000-0000-0000935F0000}"/>
    <cellStyle name="Normal 46 2 4 2 2 2 5" xfId="19433" xr:uid="{00000000-0005-0000-0000-0000FE4B0000}"/>
    <cellStyle name="Normal 46 2 4 2 2 3" xfId="5988" xr:uid="{00000000-0005-0000-0000-000075170000}"/>
    <cellStyle name="Normal 46 2 4 2 2 3 2" xfId="16040" xr:uid="{00000000-0005-0000-0000-0000B93E0000}"/>
    <cellStyle name="Normal 46 2 4 2 2 3 2 3" xfId="31134" xr:uid="{00000000-0005-0000-0000-0000B3790000}"/>
    <cellStyle name="Normal 46 2 4 2 2 3 3" xfId="11020" xr:uid="{00000000-0005-0000-0000-00001D2B0000}"/>
    <cellStyle name="Normal 46 2 4 2 2 3 3 3" xfId="26117" xr:uid="{00000000-0005-0000-0000-00001A660000}"/>
    <cellStyle name="Normal 46 2 4 2 2 3 5" xfId="21104" xr:uid="{00000000-0005-0000-0000-000085520000}"/>
    <cellStyle name="Normal 46 2 4 2 2 4" xfId="12698" xr:uid="{00000000-0005-0000-0000-0000AB310000}"/>
    <cellStyle name="Normal 46 2 4 2 2 4 3" xfId="27792" xr:uid="{00000000-0005-0000-0000-0000A56C0000}"/>
    <cellStyle name="Normal 46 2 4 2 2 5" xfId="7677" xr:uid="{00000000-0005-0000-0000-00000E1E0000}"/>
    <cellStyle name="Normal 46 2 4 2 2 5 3" xfId="22775" xr:uid="{00000000-0005-0000-0000-00000C590000}"/>
    <cellStyle name="Normal 46 2 4 2 2 7" xfId="17762" xr:uid="{00000000-0005-0000-0000-000077450000}"/>
    <cellStyle name="Normal 46 2 4 2 3" xfId="3459" xr:uid="{00000000-0005-0000-0000-0000940D0000}"/>
    <cellStyle name="Normal 46 2 4 2 3 2" xfId="13533" xr:uid="{00000000-0005-0000-0000-0000EE340000}"/>
    <cellStyle name="Normal 46 2 4 2 3 2 3" xfId="28627" xr:uid="{00000000-0005-0000-0000-0000E86F0000}"/>
    <cellStyle name="Normal 46 2 4 2 3 3" xfId="8513" xr:uid="{00000000-0005-0000-0000-000052210000}"/>
    <cellStyle name="Normal 46 2 4 2 3 3 3" xfId="23610" xr:uid="{00000000-0005-0000-0000-00004F5C0000}"/>
    <cellStyle name="Normal 46 2 4 2 3 5" xfId="18597" xr:uid="{00000000-0005-0000-0000-0000BA480000}"/>
    <cellStyle name="Normal 46 2 4 2 4" xfId="5152" xr:uid="{00000000-0005-0000-0000-000031140000}"/>
    <cellStyle name="Normal 46 2 4 2 4 2" xfId="15204" xr:uid="{00000000-0005-0000-0000-0000753B0000}"/>
    <cellStyle name="Normal 46 2 4 2 4 2 3" xfId="30298" xr:uid="{00000000-0005-0000-0000-00006F760000}"/>
    <cellStyle name="Normal 46 2 4 2 4 3" xfId="10184" xr:uid="{00000000-0005-0000-0000-0000D9270000}"/>
    <cellStyle name="Normal 46 2 4 2 4 3 3" xfId="25281" xr:uid="{00000000-0005-0000-0000-0000D6620000}"/>
    <cellStyle name="Normal 46 2 4 2 4 5" xfId="20268" xr:uid="{00000000-0005-0000-0000-0000414F0000}"/>
    <cellStyle name="Normal 46 2 4 2 5" xfId="11862" xr:uid="{00000000-0005-0000-0000-0000672E0000}"/>
    <cellStyle name="Normal 46 2 4 2 5 3" xfId="26956" xr:uid="{00000000-0005-0000-0000-000061690000}"/>
    <cellStyle name="Normal 46 2 4 2 6" xfId="6841" xr:uid="{00000000-0005-0000-0000-0000CA1A0000}"/>
    <cellStyle name="Normal 46 2 4 2 6 3" xfId="21939" xr:uid="{00000000-0005-0000-0000-0000C8550000}"/>
    <cellStyle name="Normal 46 2 4 2 8" xfId="16926" xr:uid="{00000000-0005-0000-0000-000033420000}"/>
    <cellStyle name="Normal 46 2 4 3" xfId="2189" xr:uid="{00000000-0005-0000-0000-00009D080000}"/>
    <cellStyle name="Normal 46 2 4 3 2" xfId="3878" xr:uid="{00000000-0005-0000-0000-0000370F0000}"/>
    <cellStyle name="Normal 46 2 4 3 2 2" xfId="13951" xr:uid="{00000000-0005-0000-0000-000090360000}"/>
    <cellStyle name="Normal 46 2 4 3 2 2 3" xfId="29045" xr:uid="{00000000-0005-0000-0000-00008A710000}"/>
    <cellStyle name="Normal 46 2 4 3 2 3" xfId="8931" xr:uid="{00000000-0005-0000-0000-0000F4220000}"/>
    <cellStyle name="Normal 46 2 4 3 2 3 3" xfId="24028" xr:uid="{00000000-0005-0000-0000-0000F15D0000}"/>
    <cellStyle name="Normal 46 2 4 3 2 5" xfId="19015" xr:uid="{00000000-0005-0000-0000-00005C4A0000}"/>
    <cellStyle name="Normal 46 2 4 3 3" xfId="5570" xr:uid="{00000000-0005-0000-0000-0000D3150000}"/>
    <cellStyle name="Normal 46 2 4 3 3 2" xfId="15622" xr:uid="{00000000-0005-0000-0000-0000173D0000}"/>
    <cellStyle name="Normal 46 2 4 3 3 2 3" xfId="30716" xr:uid="{00000000-0005-0000-0000-000011780000}"/>
    <cellStyle name="Normal 46 2 4 3 3 3" xfId="10602" xr:uid="{00000000-0005-0000-0000-00007B290000}"/>
    <cellStyle name="Normal 46 2 4 3 3 3 3" xfId="25699" xr:uid="{00000000-0005-0000-0000-000078640000}"/>
    <cellStyle name="Normal 46 2 4 3 3 5" xfId="20686" xr:uid="{00000000-0005-0000-0000-0000E3500000}"/>
    <cellStyle name="Normal 46 2 4 3 4" xfId="12280" xr:uid="{00000000-0005-0000-0000-000009300000}"/>
    <cellStyle name="Normal 46 2 4 3 4 3" xfId="27374" xr:uid="{00000000-0005-0000-0000-0000036B0000}"/>
    <cellStyle name="Normal 46 2 4 3 5" xfId="7259" xr:uid="{00000000-0005-0000-0000-00006C1C0000}"/>
    <cellStyle name="Normal 46 2 4 3 5 3" xfId="22357" xr:uid="{00000000-0005-0000-0000-00006A570000}"/>
    <cellStyle name="Normal 46 2 4 3 7" xfId="17344" xr:uid="{00000000-0005-0000-0000-0000D5430000}"/>
    <cellStyle name="Normal 46 2 4 4" xfId="3041" xr:uid="{00000000-0005-0000-0000-0000F20B0000}"/>
    <cellStyle name="Normal 46 2 4 4 2" xfId="13115" xr:uid="{00000000-0005-0000-0000-00004C330000}"/>
    <cellStyle name="Normal 46 2 4 4 2 3" xfId="28209" xr:uid="{00000000-0005-0000-0000-0000466E0000}"/>
    <cellStyle name="Normal 46 2 4 4 3" xfId="8095" xr:uid="{00000000-0005-0000-0000-0000B01F0000}"/>
    <cellStyle name="Normal 46 2 4 4 3 3" xfId="23192" xr:uid="{00000000-0005-0000-0000-0000AD5A0000}"/>
    <cellStyle name="Normal 46 2 4 4 5" xfId="18179" xr:uid="{00000000-0005-0000-0000-000018470000}"/>
    <cellStyle name="Normal 46 2 4 5" xfId="4734" xr:uid="{00000000-0005-0000-0000-00008F120000}"/>
    <cellStyle name="Normal 46 2 4 5 2" xfId="14786" xr:uid="{00000000-0005-0000-0000-0000D3390000}"/>
    <cellStyle name="Normal 46 2 4 5 2 3" xfId="29880" xr:uid="{00000000-0005-0000-0000-0000CD740000}"/>
    <cellStyle name="Normal 46 2 4 5 3" xfId="9766" xr:uid="{00000000-0005-0000-0000-000037260000}"/>
    <cellStyle name="Normal 46 2 4 5 3 3" xfId="24863" xr:uid="{00000000-0005-0000-0000-000034610000}"/>
    <cellStyle name="Normal 46 2 4 5 5" xfId="19850" xr:uid="{00000000-0005-0000-0000-00009F4D0000}"/>
    <cellStyle name="Normal 46 2 4 6" xfId="11444" xr:uid="{00000000-0005-0000-0000-0000C52C0000}"/>
    <cellStyle name="Normal 46 2 4 6 3" xfId="26538" xr:uid="{00000000-0005-0000-0000-0000BF670000}"/>
    <cellStyle name="Normal 46 2 4 7" xfId="6423" xr:uid="{00000000-0005-0000-0000-000028190000}"/>
    <cellStyle name="Normal 46 2 4 7 3" xfId="21521" xr:uid="{00000000-0005-0000-0000-000026540000}"/>
    <cellStyle name="Normal 46 2 4 9" xfId="16508" xr:uid="{00000000-0005-0000-0000-000091400000}"/>
    <cellStyle name="Normal 46 2 5" xfId="1558" xr:uid="{00000000-0005-0000-0000-000026060000}"/>
    <cellStyle name="Normal 46 2 5 2" xfId="2399" xr:uid="{00000000-0005-0000-0000-00006F090000}"/>
    <cellStyle name="Normal 46 2 5 2 2" xfId="4088" xr:uid="{00000000-0005-0000-0000-000009100000}"/>
    <cellStyle name="Normal 46 2 5 2 2 2" xfId="14161" xr:uid="{00000000-0005-0000-0000-000062370000}"/>
    <cellStyle name="Normal 46 2 5 2 2 2 3" xfId="29255" xr:uid="{00000000-0005-0000-0000-00005C720000}"/>
    <cellStyle name="Normal 46 2 5 2 2 3" xfId="9141" xr:uid="{00000000-0005-0000-0000-0000C6230000}"/>
    <cellStyle name="Normal 46 2 5 2 2 3 3" xfId="24238" xr:uid="{00000000-0005-0000-0000-0000C35E0000}"/>
    <cellStyle name="Normal 46 2 5 2 2 5" xfId="19225" xr:uid="{00000000-0005-0000-0000-00002E4B0000}"/>
    <cellStyle name="Normal 46 2 5 2 3" xfId="5780" xr:uid="{00000000-0005-0000-0000-0000A5160000}"/>
    <cellStyle name="Normal 46 2 5 2 3 2" xfId="15832" xr:uid="{00000000-0005-0000-0000-0000E93D0000}"/>
    <cellStyle name="Normal 46 2 5 2 3 2 3" xfId="30926" xr:uid="{00000000-0005-0000-0000-0000E3780000}"/>
    <cellStyle name="Normal 46 2 5 2 3 3" xfId="10812" xr:uid="{00000000-0005-0000-0000-00004D2A0000}"/>
    <cellStyle name="Normal 46 2 5 2 3 3 3" xfId="25909" xr:uid="{00000000-0005-0000-0000-00004A650000}"/>
    <cellStyle name="Normal 46 2 5 2 3 5" xfId="20896" xr:uid="{00000000-0005-0000-0000-0000B5510000}"/>
    <cellStyle name="Normal 46 2 5 2 4" xfId="12490" xr:uid="{00000000-0005-0000-0000-0000DB300000}"/>
    <cellStyle name="Normal 46 2 5 2 4 3" xfId="27584" xr:uid="{00000000-0005-0000-0000-0000D56B0000}"/>
    <cellStyle name="Normal 46 2 5 2 5" xfId="7469" xr:uid="{00000000-0005-0000-0000-00003E1D0000}"/>
    <cellStyle name="Normal 46 2 5 2 5 3" xfId="22567" xr:uid="{00000000-0005-0000-0000-00003C580000}"/>
    <cellStyle name="Normal 46 2 5 2 7" xfId="17554" xr:uid="{00000000-0005-0000-0000-0000A7440000}"/>
    <cellStyle name="Normal 46 2 5 3" xfId="3251" xr:uid="{00000000-0005-0000-0000-0000C40C0000}"/>
    <cellStyle name="Normal 46 2 5 3 2" xfId="13325" xr:uid="{00000000-0005-0000-0000-00001E340000}"/>
    <cellStyle name="Normal 46 2 5 3 2 3" xfId="28419" xr:uid="{00000000-0005-0000-0000-0000186F0000}"/>
    <cellStyle name="Normal 46 2 5 3 3" xfId="8305" xr:uid="{00000000-0005-0000-0000-000082200000}"/>
    <cellStyle name="Normal 46 2 5 3 3 3" xfId="23402" xr:uid="{00000000-0005-0000-0000-00007F5B0000}"/>
    <cellStyle name="Normal 46 2 5 3 5" xfId="18389" xr:uid="{00000000-0005-0000-0000-0000EA470000}"/>
    <cellStyle name="Normal 46 2 5 4" xfId="4944" xr:uid="{00000000-0005-0000-0000-000061130000}"/>
    <cellStyle name="Normal 46 2 5 4 2" xfId="14996" xr:uid="{00000000-0005-0000-0000-0000A53A0000}"/>
    <cellStyle name="Normal 46 2 5 4 2 3" xfId="30090" xr:uid="{00000000-0005-0000-0000-00009F750000}"/>
    <cellStyle name="Normal 46 2 5 4 3" xfId="9976" xr:uid="{00000000-0005-0000-0000-000009270000}"/>
    <cellStyle name="Normal 46 2 5 4 3 3" xfId="25073" xr:uid="{00000000-0005-0000-0000-000006620000}"/>
    <cellStyle name="Normal 46 2 5 4 5" xfId="20060" xr:uid="{00000000-0005-0000-0000-0000714E0000}"/>
    <cellStyle name="Normal 46 2 5 5" xfId="11654" xr:uid="{00000000-0005-0000-0000-0000972D0000}"/>
    <cellStyle name="Normal 46 2 5 5 3" xfId="26748" xr:uid="{00000000-0005-0000-0000-000091680000}"/>
    <cellStyle name="Normal 46 2 5 6" xfId="6633" xr:uid="{00000000-0005-0000-0000-0000FA190000}"/>
    <cellStyle name="Normal 46 2 5 6 3" xfId="21731" xr:uid="{00000000-0005-0000-0000-0000F8540000}"/>
    <cellStyle name="Normal 46 2 5 8" xfId="16718" xr:uid="{00000000-0005-0000-0000-000063410000}"/>
    <cellStyle name="Normal 46 2 6" xfId="1979" xr:uid="{00000000-0005-0000-0000-0000CB070000}"/>
    <cellStyle name="Normal 46 2 6 2" xfId="3670" xr:uid="{00000000-0005-0000-0000-0000670E0000}"/>
    <cellStyle name="Normal 46 2 6 2 2" xfId="13743" xr:uid="{00000000-0005-0000-0000-0000C0350000}"/>
    <cellStyle name="Normal 46 2 6 2 2 3" xfId="28837" xr:uid="{00000000-0005-0000-0000-0000BA700000}"/>
    <cellStyle name="Normal 46 2 6 2 3" xfId="8723" xr:uid="{00000000-0005-0000-0000-000024220000}"/>
    <cellStyle name="Normal 46 2 6 2 3 3" xfId="23820" xr:uid="{00000000-0005-0000-0000-0000215D0000}"/>
    <cellStyle name="Normal 46 2 6 2 5" xfId="18807" xr:uid="{00000000-0005-0000-0000-00008C490000}"/>
    <cellStyle name="Normal 46 2 6 3" xfId="5362" xr:uid="{00000000-0005-0000-0000-000003150000}"/>
    <cellStyle name="Normal 46 2 6 3 2" xfId="15414" xr:uid="{00000000-0005-0000-0000-0000473C0000}"/>
    <cellStyle name="Normal 46 2 6 3 2 3" xfId="30508" xr:uid="{00000000-0005-0000-0000-000041770000}"/>
    <cellStyle name="Normal 46 2 6 3 3" xfId="10394" xr:uid="{00000000-0005-0000-0000-0000AB280000}"/>
    <cellStyle name="Normal 46 2 6 3 3 3" xfId="25491" xr:uid="{00000000-0005-0000-0000-0000A8630000}"/>
    <cellStyle name="Normal 46 2 6 3 5" xfId="20478" xr:uid="{00000000-0005-0000-0000-000013500000}"/>
    <cellStyle name="Normal 46 2 6 4" xfId="12072" xr:uid="{00000000-0005-0000-0000-0000392F0000}"/>
    <cellStyle name="Normal 46 2 6 4 3" xfId="27166" xr:uid="{00000000-0005-0000-0000-0000336A0000}"/>
    <cellStyle name="Normal 46 2 6 5" xfId="7051" xr:uid="{00000000-0005-0000-0000-00009C1B0000}"/>
    <cellStyle name="Normal 46 2 6 5 3" xfId="22149" xr:uid="{00000000-0005-0000-0000-00009A560000}"/>
    <cellStyle name="Normal 46 2 6 7" xfId="17136" xr:uid="{00000000-0005-0000-0000-000005430000}"/>
    <cellStyle name="Normal 46 2 7" xfId="2829" xr:uid="{00000000-0005-0000-0000-00001E0B0000}"/>
    <cellStyle name="Normal 46 2 7 2" xfId="12907" xr:uid="{00000000-0005-0000-0000-00007C320000}"/>
    <cellStyle name="Normal 46 2 7 2 3" xfId="28001" xr:uid="{00000000-0005-0000-0000-0000766D0000}"/>
    <cellStyle name="Normal 46 2 7 3" xfId="7887" xr:uid="{00000000-0005-0000-0000-0000E01E0000}"/>
    <cellStyle name="Normal 46 2 7 3 3" xfId="22984" xr:uid="{00000000-0005-0000-0000-0000DD590000}"/>
    <cellStyle name="Normal 46 2 7 5" xfId="17971" xr:uid="{00000000-0005-0000-0000-000048460000}"/>
    <cellStyle name="Normal 46 2 8" xfId="4523" xr:uid="{00000000-0005-0000-0000-0000BC110000}"/>
    <cellStyle name="Normal 46 2 8 2" xfId="14578" xr:uid="{00000000-0005-0000-0000-000003390000}"/>
    <cellStyle name="Normal 46 2 8 2 3" xfId="29672" xr:uid="{00000000-0005-0000-0000-0000FD730000}"/>
    <cellStyle name="Normal 46 2 8 3" xfId="9558" xr:uid="{00000000-0005-0000-0000-000067250000}"/>
    <cellStyle name="Normal 46 2 8 3 3" xfId="24655" xr:uid="{00000000-0005-0000-0000-000064600000}"/>
    <cellStyle name="Normal 46 2 8 5" xfId="19642" xr:uid="{00000000-0005-0000-0000-0000CF4C0000}"/>
    <cellStyle name="Normal 46 2 9" xfId="11234" xr:uid="{00000000-0005-0000-0000-0000F32B0000}"/>
    <cellStyle name="Normal 46 2 9 3" xfId="26330" xr:uid="{00000000-0005-0000-0000-0000EF660000}"/>
    <cellStyle name="Normal 47" xfId="357" xr:uid="{00000000-0005-0000-0000-000070010000}"/>
    <cellStyle name="Normal 47 2" xfId="853" xr:uid="{00000000-0005-0000-0000-000064030000}"/>
    <cellStyle name="Normal 47 2 10" xfId="6214" xr:uid="{00000000-0005-0000-0000-000057180000}"/>
    <cellStyle name="Normal 47 2 10 3" xfId="21314" xr:uid="{00000000-0005-0000-0000-000057530000}"/>
    <cellStyle name="Normal 47 2 12" xfId="16299" xr:uid="{00000000-0005-0000-0000-0000C03F0000}"/>
    <cellStyle name="Normal 47 2 2" xfId="1179" xr:uid="{00000000-0005-0000-0000-0000AB040000}"/>
    <cellStyle name="Normal 47 2 2 11" xfId="16353" xr:uid="{00000000-0005-0000-0000-0000F63F0000}"/>
    <cellStyle name="Normal 47 2 2 2" xfId="1287" xr:uid="{00000000-0005-0000-0000-000017050000}"/>
    <cellStyle name="Normal 47 2 2 2 10" xfId="16457" xr:uid="{00000000-0005-0000-0000-00005E400000}"/>
    <cellStyle name="Normal 47 2 2 2 2" xfId="1504" xr:uid="{00000000-0005-0000-0000-0000F0050000}"/>
    <cellStyle name="Normal 47 2 2 2 2 2" xfId="1925" xr:uid="{00000000-0005-0000-0000-000095070000}"/>
    <cellStyle name="Normal 47 2 2 2 2 2 2" xfId="2764" xr:uid="{00000000-0005-0000-0000-0000DC0A0000}"/>
    <cellStyle name="Normal 47 2 2 2 2 2 2 2" xfId="4453" xr:uid="{00000000-0005-0000-0000-000076110000}"/>
    <cellStyle name="Normal 47 2 2 2 2 2 2 2 2" xfId="14526" xr:uid="{00000000-0005-0000-0000-0000CF380000}"/>
    <cellStyle name="Normal 47 2 2 2 2 2 2 2 2 3" xfId="29620" xr:uid="{00000000-0005-0000-0000-0000C9730000}"/>
    <cellStyle name="Normal 47 2 2 2 2 2 2 2 3" xfId="9506" xr:uid="{00000000-0005-0000-0000-000033250000}"/>
    <cellStyle name="Normal 47 2 2 2 2 2 2 2 3 3" xfId="24603" xr:uid="{00000000-0005-0000-0000-000030600000}"/>
    <cellStyle name="Normal 47 2 2 2 2 2 2 2 5" xfId="19590" xr:uid="{00000000-0005-0000-0000-00009B4C0000}"/>
    <cellStyle name="Normal 47 2 2 2 2 2 2 3" xfId="6145" xr:uid="{00000000-0005-0000-0000-000012180000}"/>
    <cellStyle name="Normal 47 2 2 2 2 2 2 3 2" xfId="16197" xr:uid="{00000000-0005-0000-0000-0000563F0000}"/>
    <cellStyle name="Normal 47 2 2 2 2 2 2 3 3" xfId="11177" xr:uid="{00000000-0005-0000-0000-0000BA2B0000}"/>
    <cellStyle name="Normal 47 2 2 2 2 2 2 3 3 3" xfId="26274" xr:uid="{00000000-0005-0000-0000-0000B7660000}"/>
    <cellStyle name="Normal 47 2 2 2 2 2 2 3 5" xfId="21261" xr:uid="{00000000-0005-0000-0000-000022530000}"/>
    <cellStyle name="Normal 47 2 2 2 2 2 2 4" xfId="12855" xr:uid="{00000000-0005-0000-0000-000048320000}"/>
    <cellStyle name="Normal 47 2 2 2 2 2 2 4 3" xfId="27949" xr:uid="{00000000-0005-0000-0000-0000426D0000}"/>
    <cellStyle name="Normal 47 2 2 2 2 2 2 5" xfId="7834" xr:uid="{00000000-0005-0000-0000-0000AB1E0000}"/>
    <cellStyle name="Normal 47 2 2 2 2 2 2 5 3" xfId="22932" xr:uid="{00000000-0005-0000-0000-0000A9590000}"/>
    <cellStyle name="Normal 47 2 2 2 2 2 2 7" xfId="17919" xr:uid="{00000000-0005-0000-0000-000014460000}"/>
    <cellStyle name="Normal 47 2 2 2 2 2 3" xfId="3616" xr:uid="{00000000-0005-0000-0000-0000310E0000}"/>
    <cellStyle name="Normal 47 2 2 2 2 2 3 2" xfId="13690" xr:uid="{00000000-0005-0000-0000-00008B350000}"/>
    <cellStyle name="Normal 47 2 2 2 2 2 3 2 3" xfId="28784" xr:uid="{00000000-0005-0000-0000-000085700000}"/>
    <cellStyle name="Normal 47 2 2 2 2 2 3 3" xfId="8670" xr:uid="{00000000-0005-0000-0000-0000EF210000}"/>
    <cellStyle name="Normal 47 2 2 2 2 2 3 3 3" xfId="23767" xr:uid="{00000000-0005-0000-0000-0000EC5C0000}"/>
    <cellStyle name="Normal 47 2 2 2 2 2 3 5" xfId="18754" xr:uid="{00000000-0005-0000-0000-000057490000}"/>
    <cellStyle name="Normal 47 2 2 2 2 2 4" xfId="5309" xr:uid="{00000000-0005-0000-0000-0000CE140000}"/>
    <cellStyle name="Normal 47 2 2 2 2 2 4 2" xfId="15361" xr:uid="{00000000-0005-0000-0000-0000123C0000}"/>
    <cellStyle name="Normal 47 2 2 2 2 2 4 2 3" xfId="30455" xr:uid="{00000000-0005-0000-0000-00000C770000}"/>
    <cellStyle name="Normal 47 2 2 2 2 2 4 3" xfId="10341" xr:uid="{00000000-0005-0000-0000-000076280000}"/>
    <cellStyle name="Normal 47 2 2 2 2 2 4 3 3" xfId="25438" xr:uid="{00000000-0005-0000-0000-000073630000}"/>
    <cellStyle name="Normal 47 2 2 2 2 2 4 5" xfId="20425" xr:uid="{00000000-0005-0000-0000-0000DE4F0000}"/>
    <cellStyle name="Normal 47 2 2 2 2 2 5" xfId="12019" xr:uid="{00000000-0005-0000-0000-0000042F0000}"/>
    <cellStyle name="Normal 47 2 2 2 2 2 5 3" xfId="27113" xr:uid="{00000000-0005-0000-0000-0000FE690000}"/>
    <cellStyle name="Normal 47 2 2 2 2 2 6" xfId="6998" xr:uid="{00000000-0005-0000-0000-0000671B0000}"/>
    <cellStyle name="Normal 47 2 2 2 2 2 6 3" xfId="22096" xr:uid="{00000000-0005-0000-0000-000065560000}"/>
    <cellStyle name="Normal 47 2 2 2 2 2 8" xfId="17083" xr:uid="{00000000-0005-0000-0000-0000D0420000}"/>
    <cellStyle name="Normal 47 2 2 2 2 3" xfId="2346" xr:uid="{00000000-0005-0000-0000-00003A090000}"/>
    <cellStyle name="Normal 47 2 2 2 2 3 2" xfId="4035" xr:uid="{00000000-0005-0000-0000-0000D40F0000}"/>
    <cellStyle name="Normal 47 2 2 2 2 3 2 2" xfId="14108" xr:uid="{00000000-0005-0000-0000-00002D370000}"/>
    <cellStyle name="Normal 47 2 2 2 2 3 2 2 3" xfId="29202" xr:uid="{00000000-0005-0000-0000-000027720000}"/>
    <cellStyle name="Normal 47 2 2 2 2 3 2 3" xfId="9088" xr:uid="{00000000-0005-0000-0000-000091230000}"/>
    <cellStyle name="Normal 47 2 2 2 2 3 2 3 3" xfId="24185" xr:uid="{00000000-0005-0000-0000-00008E5E0000}"/>
    <cellStyle name="Normal 47 2 2 2 2 3 2 5" xfId="19172" xr:uid="{00000000-0005-0000-0000-0000F94A0000}"/>
    <cellStyle name="Normal 47 2 2 2 2 3 3" xfId="5727" xr:uid="{00000000-0005-0000-0000-000070160000}"/>
    <cellStyle name="Normal 47 2 2 2 2 3 3 2" xfId="15779" xr:uid="{00000000-0005-0000-0000-0000B43D0000}"/>
    <cellStyle name="Normal 47 2 2 2 2 3 3 2 3" xfId="30873" xr:uid="{00000000-0005-0000-0000-0000AE780000}"/>
    <cellStyle name="Normal 47 2 2 2 2 3 3 3" xfId="10759" xr:uid="{00000000-0005-0000-0000-0000182A0000}"/>
    <cellStyle name="Normal 47 2 2 2 2 3 3 3 3" xfId="25856" xr:uid="{00000000-0005-0000-0000-000015650000}"/>
    <cellStyle name="Normal 47 2 2 2 2 3 3 5" xfId="20843" xr:uid="{00000000-0005-0000-0000-000080510000}"/>
    <cellStyle name="Normal 47 2 2 2 2 3 4" xfId="12437" xr:uid="{00000000-0005-0000-0000-0000A6300000}"/>
    <cellStyle name="Normal 47 2 2 2 2 3 4 3" xfId="27531" xr:uid="{00000000-0005-0000-0000-0000A06B0000}"/>
    <cellStyle name="Normal 47 2 2 2 2 3 5" xfId="7416" xr:uid="{00000000-0005-0000-0000-0000091D0000}"/>
    <cellStyle name="Normal 47 2 2 2 2 3 5 3" xfId="22514" xr:uid="{00000000-0005-0000-0000-000007580000}"/>
    <cellStyle name="Normal 47 2 2 2 2 3 7" xfId="17501" xr:uid="{00000000-0005-0000-0000-000072440000}"/>
    <cellStyle name="Normal 47 2 2 2 2 4" xfId="3198" xr:uid="{00000000-0005-0000-0000-00008F0C0000}"/>
    <cellStyle name="Normal 47 2 2 2 2 4 2" xfId="13272" xr:uid="{00000000-0005-0000-0000-0000E9330000}"/>
    <cellStyle name="Normal 47 2 2 2 2 4 2 3" xfId="28366" xr:uid="{00000000-0005-0000-0000-0000E36E0000}"/>
    <cellStyle name="Normal 47 2 2 2 2 4 3" xfId="8252" xr:uid="{00000000-0005-0000-0000-00004D200000}"/>
    <cellStyle name="Normal 47 2 2 2 2 4 3 3" xfId="23349" xr:uid="{00000000-0005-0000-0000-00004A5B0000}"/>
    <cellStyle name="Normal 47 2 2 2 2 4 5" xfId="18336" xr:uid="{00000000-0005-0000-0000-0000B5470000}"/>
    <cellStyle name="Normal 47 2 2 2 2 5" xfId="4891" xr:uid="{00000000-0005-0000-0000-00002C130000}"/>
    <cellStyle name="Normal 47 2 2 2 2 5 2" xfId="14943" xr:uid="{00000000-0005-0000-0000-0000703A0000}"/>
    <cellStyle name="Normal 47 2 2 2 2 5 2 3" xfId="30037" xr:uid="{00000000-0005-0000-0000-00006A750000}"/>
    <cellStyle name="Normal 47 2 2 2 2 5 3" xfId="9923" xr:uid="{00000000-0005-0000-0000-0000D4260000}"/>
    <cellStyle name="Normal 47 2 2 2 2 5 3 3" xfId="25020" xr:uid="{00000000-0005-0000-0000-0000D1610000}"/>
    <cellStyle name="Normal 47 2 2 2 2 5 5" xfId="20007" xr:uid="{00000000-0005-0000-0000-00003C4E0000}"/>
    <cellStyle name="Normal 47 2 2 2 2 6" xfId="11601" xr:uid="{00000000-0005-0000-0000-0000622D0000}"/>
    <cellStyle name="Normal 47 2 2 2 2 6 3" xfId="26695" xr:uid="{00000000-0005-0000-0000-00005C680000}"/>
    <cellStyle name="Normal 47 2 2 2 2 7" xfId="6580" xr:uid="{00000000-0005-0000-0000-0000C5190000}"/>
    <cellStyle name="Normal 47 2 2 2 2 7 3" xfId="21678" xr:uid="{00000000-0005-0000-0000-0000C3540000}"/>
    <cellStyle name="Normal 47 2 2 2 2 9" xfId="16665" xr:uid="{00000000-0005-0000-0000-00002E410000}"/>
    <cellStyle name="Normal 47 2 2 2 3" xfId="1717" xr:uid="{00000000-0005-0000-0000-0000C5060000}"/>
    <cellStyle name="Normal 47 2 2 2 3 2" xfId="2556" xr:uid="{00000000-0005-0000-0000-00000C0A0000}"/>
    <cellStyle name="Normal 47 2 2 2 3 2 2" xfId="4245" xr:uid="{00000000-0005-0000-0000-0000A6100000}"/>
    <cellStyle name="Normal 47 2 2 2 3 2 2 2" xfId="14318" xr:uid="{00000000-0005-0000-0000-0000FF370000}"/>
    <cellStyle name="Normal 47 2 2 2 3 2 2 2 3" xfId="29412" xr:uid="{00000000-0005-0000-0000-0000F9720000}"/>
    <cellStyle name="Normal 47 2 2 2 3 2 2 3" xfId="9298" xr:uid="{00000000-0005-0000-0000-000063240000}"/>
    <cellStyle name="Normal 47 2 2 2 3 2 2 3 3" xfId="24395" xr:uid="{00000000-0005-0000-0000-0000605F0000}"/>
    <cellStyle name="Normal 47 2 2 2 3 2 2 5" xfId="19382" xr:uid="{00000000-0005-0000-0000-0000CB4B0000}"/>
    <cellStyle name="Normal 47 2 2 2 3 2 3" xfId="5937" xr:uid="{00000000-0005-0000-0000-000042170000}"/>
    <cellStyle name="Normal 47 2 2 2 3 2 3 2" xfId="15989" xr:uid="{00000000-0005-0000-0000-0000863E0000}"/>
    <cellStyle name="Normal 47 2 2 2 3 2 3 2 3" xfId="31083" xr:uid="{00000000-0005-0000-0000-000080790000}"/>
    <cellStyle name="Normal 47 2 2 2 3 2 3 3" xfId="10969" xr:uid="{00000000-0005-0000-0000-0000EA2A0000}"/>
    <cellStyle name="Normal 47 2 2 2 3 2 3 3 3" xfId="26066" xr:uid="{00000000-0005-0000-0000-0000E7650000}"/>
    <cellStyle name="Normal 47 2 2 2 3 2 3 5" xfId="21053" xr:uid="{00000000-0005-0000-0000-000052520000}"/>
    <cellStyle name="Normal 47 2 2 2 3 2 4" xfId="12647" xr:uid="{00000000-0005-0000-0000-000078310000}"/>
    <cellStyle name="Normal 47 2 2 2 3 2 4 3" xfId="27741" xr:uid="{00000000-0005-0000-0000-0000726C0000}"/>
    <cellStyle name="Normal 47 2 2 2 3 2 5" xfId="7626" xr:uid="{00000000-0005-0000-0000-0000DB1D0000}"/>
    <cellStyle name="Normal 47 2 2 2 3 2 5 3" xfId="22724" xr:uid="{00000000-0005-0000-0000-0000D9580000}"/>
    <cellStyle name="Normal 47 2 2 2 3 2 7" xfId="17711" xr:uid="{00000000-0005-0000-0000-000044450000}"/>
    <cellStyle name="Normal 47 2 2 2 3 3" xfId="3408" xr:uid="{00000000-0005-0000-0000-0000610D0000}"/>
    <cellStyle name="Normal 47 2 2 2 3 3 2" xfId="13482" xr:uid="{00000000-0005-0000-0000-0000BB340000}"/>
    <cellStyle name="Normal 47 2 2 2 3 3 2 3" xfId="28576" xr:uid="{00000000-0005-0000-0000-0000B56F0000}"/>
    <cellStyle name="Normal 47 2 2 2 3 3 3" xfId="8462" xr:uid="{00000000-0005-0000-0000-00001F210000}"/>
    <cellStyle name="Normal 47 2 2 2 3 3 3 3" xfId="23559" xr:uid="{00000000-0005-0000-0000-00001C5C0000}"/>
    <cellStyle name="Normal 47 2 2 2 3 3 5" xfId="18546" xr:uid="{00000000-0005-0000-0000-000087480000}"/>
    <cellStyle name="Normal 47 2 2 2 3 4" xfId="5101" xr:uid="{00000000-0005-0000-0000-0000FE130000}"/>
    <cellStyle name="Normal 47 2 2 2 3 4 2" xfId="15153" xr:uid="{00000000-0005-0000-0000-0000423B0000}"/>
    <cellStyle name="Normal 47 2 2 2 3 4 2 3" xfId="30247" xr:uid="{00000000-0005-0000-0000-00003C760000}"/>
    <cellStyle name="Normal 47 2 2 2 3 4 3" xfId="10133" xr:uid="{00000000-0005-0000-0000-0000A6270000}"/>
    <cellStyle name="Normal 47 2 2 2 3 4 3 3" xfId="25230" xr:uid="{00000000-0005-0000-0000-0000A3620000}"/>
    <cellStyle name="Normal 47 2 2 2 3 4 5" xfId="20217" xr:uid="{00000000-0005-0000-0000-00000E4F0000}"/>
    <cellStyle name="Normal 47 2 2 2 3 5" xfId="11811" xr:uid="{00000000-0005-0000-0000-0000342E0000}"/>
    <cellStyle name="Normal 47 2 2 2 3 5 3" xfId="26905" xr:uid="{00000000-0005-0000-0000-00002E690000}"/>
    <cellStyle name="Normal 47 2 2 2 3 6" xfId="6790" xr:uid="{00000000-0005-0000-0000-0000971A0000}"/>
    <cellStyle name="Normal 47 2 2 2 3 6 3" xfId="21888" xr:uid="{00000000-0005-0000-0000-000095550000}"/>
    <cellStyle name="Normal 47 2 2 2 3 8" xfId="16875" xr:uid="{00000000-0005-0000-0000-000000420000}"/>
    <cellStyle name="Normal 47 2 2 2 4" xfId="2138" xr:uid="{00000000-0005-0000-0000-00006A080000}"/>
    <cellStyle name="Normal 47 2 2 2 4 2" xfId="3827" xr:uid="{00000000-0005-0000-0000-0000040F0000}"/>
    <cellStyle name="Normal 47 2 2 2 4 2 2" xfId="13900" xr:uid="{00000000-0005-0000-0000-00005D360000}"/>
    <cellStyle name="Normal 47 2 2 2 4 2 2 3" xfId="28994" xr:uid="{00000000-0005-0000-0000-000057710000}"/>
    <cellStyle name="Normal 47 2 2 2 4 2 3" xfId="8880" xr:uid="{00000000-0005-0000-0000-0000C1220000}"/>
    <cellStyle name="Normal 47 2 2 2 4 2 3 3" xfId="23977" xr:uid="{00000000-0005-0000-0000-0000BE5D0000}"/>
    <cellStyle name="Normal 47 2 2 2 4 2 5" xfId="18964" xr:uid="{00000000-0005-0000-0000-0000294A0000}"/>
    <cellStyle name="Normal 47 2 2 2 4 3" xfId="5519" xr:uid="{00000000-0005-0000-0000-0000A0150000}"/>
    <cellStyle name="Normal 47 2 2 2 4 3 2" xfId="15571" xr:uid="{00000000-0005-0000-0000-0000E43C0000}"/>
    <cellStyle name="Normal 47 2 2 2 4 3 2 3" xfId="30665" xr:uid="{00000000-0005-0000-0000-0000DE770000}"/>
    <cellStyle name="Normal 47 2 2 2 4 3 3" xfId="10551" xr:uid="{00000000-0005-0000-0000-000048290000}"/>
    <cellStyle name="Normal 47 2 2 2 4 3 3 3" xfId="25648" xr:uid="{00000000-0005-0000-0000-000045640000}"/>
    <cellStyle name="Normal 47 2 2 2 4 3 5" xfId="20635" xr:uid="{00000000-0005-0000-0000-0000B0500000}"/>
    <cellStyle name="Normal 47 2 2 2 4 4" xfId="12229" xr:uid="{00000000-0005-0000-0000-0000D62F0000}"/>
    <cellStyle name="Normal 47 2 2 2 4 4 3" xfId="27323" xr:uid="{00000000-0005-0000-0000-0000D06A0000}"/>
    <cellStyle name="Normal 47 2 2 2 4 5" xfId="7208" xr:uid="{00000000-0005-0000-0000-0000391C0000}"/>
    <cellStyle name="Normal 47 2 2 2 4 5 3" xfId="22306" xr:uid="{00000000-0005-0000-0000-000037570000}"/>
    <cellStyle name="Normal 47 2 2 2 4 7" xfId="17293" xr:uid="{00000000-0005-0000-0000-0000A2430000}"/>
    <cellStyle name="Normal 47 2 2 2 5" xfId="2990" xr:uid="{00000000-0005-0000-0000-0000BF0B0000}"/>
    <cellStyle name="Normal 47 2 2 2 5 2" xfId="13064" xr:uid="{00000000-0005-0000-0000-000019330000}"/>
    <cellStyle name="Normal 47 2 2 2 5 2 3" xfId="28158" xr:uid="{00000000-0005-0000-0000-0000136E0000}"/>
    <cellStyle name="Normal 47 2 2 2 5 3" xfId="8044" xr:uid="{00000000-0005-0000-0000-00007D1F0000}"/>
    <cellStyle name="Normal 47 2 2 2 5 3 3" xfId="23141" xr:uid="{00000000-0005-0000-0000-00007A5A0000}"/>
    <cellStyle name="Normal 47 2 2 2 5 5" xfId="18128" xr:uid="{00000000-0005-0000-0000-0000E5460000}"/>
    <cellStyle name="Normal 47 2 2 2 6" xfId="4683" xr:uid="{00000000-0005-0000-0000-00005C120000}"/>
    <cellStyle name="Normal 47 2 2 2 6 2" xfId="14735" xr:uid="{00000000-0005-0000-0000-0000A0390000}"/>
    <cellStyle name="Normal 47 2 2 2 6 2 3" xfId="29829" xr:uid="{00000000-0005-0000-0000-00009A740000}"/>
    <cellStyle name="Normal 47 2 2 2 6 3" xfId="9715" xr:uid="{00000000-0005-0000-0000-000004260000}"/>
    <cellStyle name="Normal 47 2 2 2 6 3 3" xfId="24812" xr:uid="{00000000-0005-0000-0000-000001610000}"/>
    <cellStyle name="Normal 47 2 2 2 6 5" xfId="19799" xr:uid="{00000000-0005-0000-0000-00006C4D0000}"/>
    <cellStyle name="Normal 47 2 2 2 7" xfId="11393" xr:uid="{00000000-0005-0000-0000-0000922C0000}"/>
    <cellStyle name="Normal 47 2 2 2 7 3" xfId="26487" xr:uid="{00000000-0005-0000-0000-00008C670000}"/>
    <cellStyle name="Normal 47 2 2 2 8" xfId="6372" xr:uid="{00000000-0005-0000-0000-0000F5180000}"/>
    <cellStyle name="Normal 47 2 2 2 8 3" xfId="21470" xr:uid="{00000000-0005-0000-0000-0000F3530000}"/>
    <cellStyle name="Normal 47 2 2 3" xfId="1400" xr:uid="{00000000-0005-0000-0000-000088050000}"/>
    <cellStyle name="Normal 47 2 2 3 2" xfId="1821" xr:uid="{00000000-0005-0000-0000-00002D070000}"/>
    <cellStyle name="Normal 47 2 2 3 2 2" xfId="2660" xr:uid="{00000000-0005-0000-0000-0000740A0000}"/>
    <cellStyle name="Normal 47 2 2 3 2 2 2" xfId="4349" xr:uid="{00000000-0005-0000-0000-00000E110000}"/>
    <cellStyle name="Normal 47 2 2 3 2 2 2 2" xfId="14422" xr:uid="{00000000-0005-0000-0000-000067380000}"/>
    <cellStyle name="Normal 47 2 2 3 2 2 2 2 3" xfId="29516" xr:uid="{00000000-0005-0000-0000-000061730000}"/>
    <cellStyle name="Normal 47 2 2 3 2 2 2 3" xfId="9402" xr:uid="{00000000-0005-0000-0000-0000CB240000}"/>
    <cellStyle name="Normal 47 2 2 3 2 2 2 3 3" xfId="24499" xr:uid="{00000000-0005-0000-0000-0000C85F0000}"/>
    <cellStyle name="Normal 47 2 2 3 2 2 2 5" xfId="19486" xr:uid="{00000000-0005-0000-0000-0000334C0000}"/>
    <cellStyle name="Normal 47 2 2 3 2 2 3" xfId="6041" xr:uid="{00000000-0005-0000-0000-0000AA170000}"/>
    <cellStyle name="Normal 47 2 2 3 2 2 3 2" xfId="16093" xr:uid="{00000000-0005-0000-0000-0000EE3E0000}"/>
    <cellStyle name="Normal 47 2 2 3 2 2 3 2 3" xfId="31187" xr:uid="{00000000-0005-0000-0000-0000E8790000}"/>
    <cellStyle name="Normal 47 2 2 3 2 2 3 3" xfId="11073" xr:uid="{00000000-0005-0000-0000-0000522B0000}"/>
    <cellStyle name="Normal 47 2 2 3 2 2 3 3 3" xfId="26170" xr:uid="{00000000-0005-0000-0000-00004F660000}"/>
    <cellStyle name="Normal 47 2 2 3 2 2 3 5" xfId="21157" xr:uid="{00000000-0005-0000-0000-0000BA520000}"/>
    <cellStyle name="Normal 47 2 2 3 2 2 4" xfId="12751" xr:uid="{00000000-0005-0000-0000-0000E0310000}"/>
    <cellStyle name="Normal 47 2 2 3 2 2 4 3" xfId="27845" xr:uid="{00000000-0005-0000-0000-0000DA6C0000}"/>
    <cellStyle name="Normal 47 2 2 3 2 2 5" xfId="7730" xr:uid="{00000000-0005-0000-0000-0000431E0000}"/>
    <cellStyle name="Normal 47 2 2 3 2 2 5 3" xfId="22828" xr:uid="{00000000-0005-0000-0000-000041590000}"/>
    <cellStyle name="Normal 47 2 2 3 2 2 7" xfId="17815" xr:uid="{00000000-0005-0000-0000-0000AC450000}"/>
    <cellStyle name="Normal 47 2 2 3 2 3" xfId="3512" xr:uid="{00000000-0005-0000-0000-0000C90D0000}"/>
    <cellStyle name="Normal 47 2 2 3 2 3 2" xfId="13586" xr:uid="{00000000-0005-0000-0000-000023350000}"/>
    <cellStyle name="Normal 47 2 2 3 2 3 2 3" xfId="28680" xr:uid="{00000000-0005-0000-0000-00001D700000}"/>
    <cellStyle name="Normal 47 2 2 3 2 3 3" xfId="8566" xr:uid="{00000000-0005-0000-0000-000087210000}"/>
    <cellStyle name="Normal 47 2 2 3 2 3 3 3" xfId="23663" xr:uid="{00000000-0005-0000-0000-0000845C0000}"/>
    <cellStyle name="Normal 47 2 2 3 2 3 5" xfId="18650" xr:uid="{00000000-0005-0000-0000-0000EF480000}"/>
    <cellStyle name="Normal 47 2 2 3 2 4" xfId="5205" xr:uid="{00000000-0005-0000-0000-000066140000}"/>
    <cellStyle name="Normal 47 2 2 3 2 4 2" xfId="15257" xr:uid="{00000000-0005-0000-0000-0000AA3B0000}"/>
    <cellStyle name="Normal 47 2 2 3 2 4 2 3" xfId="30351" xr:uid="{00000000-0005-0000-0000-0000A4760000}"/>
    <cellStyle name="Normal 47 2 2 3 2 4 3" xfId="10237" xr:uid="{00000000-0005-0000-0000-00000E280000}"/>
    <cellStyle name="Normal 47 2 2 3 2 4 3 3" xfId="25334" xr:uid="{00000000-0005-0000-0000-00000B630000}"/>
    <cellStyle name="Normal 47 2 2 3 2 4 5" xfId="20321" xr:uid="{00000000-0005-0000-0000-0000764F0000}"/>
    <cellStyle name="Normal 47 2 2 3 2 5" xfId="11915" xr:uid="{00000000-0005-0000-0000-00009C2E0000}"/>
    <cellStyle name="Normal 47 2 2 3 2 5 3" xfId="27009" xr:uid="{00000000-0005-0000-0000-000096690000}"/>
    <cellStyle name="Normal 47 2 2 3 2 6" xfId="6894" xr:uid="{00000000-0005-0000-0000-0000FF1A0000}"/>
    <cellStyle name="Normal 47 2 2 3 2 6 3" xfId="21992" xr:uid="{00000000-0005-0000-0000-0000FD550000}"/>
    <cellStyle name="Normal 47 2 2 3 2 8" xfId="16979" xr:uid="{00000000-0005-0000-0000-000068420000}"/>
    <cellStyle name="Normal 47 2 2 3 3" xfId="2242" xr:uid="{00000000-0005-0000-0000-0000D2080000}"/>
    <cellStyle name="Normal 47 2 2 3 3 2" xfId="3931" xr:uid="{00000000-0005-0000-0000-00006C0F0000}"/>
    <cellStyle name="Normal 47 2 2 3 3 2 2" xfId="14004" xr:uid="{00000000-0005-0000-0000-0000C5360000}"/>
    <cellStyle name="Normal 47 2 2 3 3 2 2 3" xfId="29098" xr:uid="{00000000-0005-0000-0000-0000BF710000}"/>
    <cellStyle name="Normal 47 2 2 3 3 2 3" xfId="8984" xr:uid="{00000000-0005-0000-0000-000029230000}"/>
    <cellStyle name="Normal 47 2 2 3 3 2 3 3" xfId="24081" xr:uid="{00000000-0005-0000-0000-0000265E0000}"/>
    <cellStyle name="Normal 47 2 2 3 3 2 5" xfId="19068" xr:uid="{00000000-0005-0000-0000-0000914A0000}"/>
    <cellStyle name="Normal 47 2 2 3 3 3" xfId="5623" xr:uid="{00000000-0005-0000-0000-000008160000}"/>
    <cellStyle name="Normal 47 2 2 3 3 3 2" xfId="15675" xr:uid="{00000000-0005-0000-0000-00004C3D0000}"/>
    <cellStyle name="Normal 47 2 2 3 3 3 2 3" xfId="30769" xr:uid="{00000000-0005-0000-0000-000046780000}"/>
    <cellStyle name="Normal 47 2 2 3 3 3 3" xfId="10655" xr:uid="{00000000-0005-0000-0000-0000B0290000}"/>
    <cellStyle name="Normal 47 2 2 3 3 3 3 3" xfId="25752" xr:uid="{00000000-0005-0000-0000-0000AD640000}"/>
    <cellStyle name="Normal 47 2 2 3 3 3 5" xfId="20739" xr:uid="{00000000-0005-0000-0000-000018510000}"/>
    <cellStyle name="Normal 47 2 2 3 3 4" xfId="12333" xr:uid="{00000000-0005-0000-0000-00003E300000}"/>
    <cellStyle name="Normal 47 2 2 3 3 4 3" xfId="27427" xr:uid="{00000000-0005-0000-0000-0000386B0000}"/>
    <cellStyle name="Normal 47 2 2 3 3 5" xfId="7312" xr:uid="{00000000-0005-0000-0000-0000A11C0000}"/>
    <cellStyle name="Normal 47 2 2 3 3 5 3" xfId="22410" xr:uid="{00000000-0005-0000-0000-00009F570000}"/>
    <cellStyle name="Normal 47 2 2 3 3 7" xfId="17397" xr:uid="{00000000-0005-0000-0000-00000A440000}"/>
    <cellStyle name="Normal 47 2 2 3 4" xfId="3094" xr:uid="{00000000-0005-0000-0000-0000270C0000}"/>
    <cellStyle name="Normal 47 2 2 3 4 2" xfId="13168" xr:uid="{00000000-0005-0000-0000-000081330000}"/>
    <cellStyle name="Normal 47 2 2 3 4 2 3" xfId="28262" xr:uid="{00000000-0005-0000-0000-00007B6E0000}"/>
    <cellStyle name="Normal 47 2 2 3 4 3" xfId="8148" xr:uid="{00000000-0005-0000-0000-0000E51F0000}"/>
    <cellStyle name="Normal 47 2 2 3 4 3 3" xfId="23245" xr:uid="{00000000-0005-0000-0000-0000E25A0000}"/>
    <cellStyle name="Normal 47 2 2 3 4 5" xfId="18232" xr:uid="{00000000-0005-0000-0000-00004D470000}"/>
    <cellStyle name="Normal 47 2 2 3 5" xfId="4787" xr:uid="{00000000-0005-0000-0000-0000C4120000}"/>
    <cellStyle name="Normal 47 2 2 3 5 2" xfId="14839" xr:uid="{00000000-0005-0000-0000-0000083A0000}"/>
    <cellStyle name="Normal 47 2 2 3 5 2 3" xfId="29933" xr:uid="{00000000-0005-0000-0000-000002750000}"/>
    <cellStyle name="Normal 47 2 2 3 5 3" xfId="9819" xr:uid="{00000000-0005-0000-0000-00006C260000}"/>
    <cellStyle name="Normal 47 2 2 3 5 3 3" xfId="24916" xr:uid="{00000000-0005-0000-0000-000069610000}"/>
    <cellStyle name="Normal 47 2 2 3 5 5" xfId="19903" xr:uid="{00000000-0005-0000-0000-0000D44D0000}"/>
    <cellStyle name="Normal 47 2 2 3 6" xfId="11497" xr:uid="{00000000-0005-0000-0000-0000FA2C0000}"/>
    <cellStyle name="Normal 47 2 2 3 6 3" xfId="26591" xr:uid="{00000000-0005-0000-0000-0000F4670000}"/>
    <cellStyle name="Normal 47 2 2 3 7" xfId="6476" xr:uid="{00000000-0005-0000-0000-00005D190000}"/>
    <cellStyle name="Normal 47 2 2 3 7 3" xfId="21574" xr:uid="{00000000-0005-0000-0000-00005B540000}"/>
    <cellStyle name="Normal 47 2 2 3 9" xfId="16561" xr:uid="{00000000-0005-0000-0000-0000C6400000}"/>
    <cellStyle name="Normal 47 2 2 4" xfId="1613" xr:uid="{00000000-0005-0000-0000-00005D060000}"/>
    <cellStyle name="Normal 47 2 2 4 2" xfId="2452" xr:uid="{00000000-0005-0000-0000-0000A4090000}"/>
    <cellStyle name="Normal 47 2 2 4 2 2" xfId="4141" xr:uid="{00000000-0005-0000-0000-00003E100000}"/>
    <cellStyle name="Normal 47 2 2 4 2 2 2" xfId="14214" xr:uid="{00000000-0005-0000-0000-000097370000}"/>
    <cellStyle name="Normal 47 2 2 4 2 2 2 3" xfId="29308" xr:uid="{00000000-0005-0000-0000-000091720000}"/>
    <cellStyle name="Normal 47 2 2 4 2 2 3" xfId="9194" xr:uid="{00000000-0005-0000-0000-0000FB230000}"/>
    <cellStyle name="Normal 47 2 2 4 2 2 3 3" xfId="24291" xr:uid="{00000000-0005-0000-0000-0000F85E0000}"/>
    <cellStyle name="Normal 47 2 2 4 2 2 5" xfId="19278" xr:uid="{00000000-0005-0000-0000-0000634B0000}"/>
    <cellStyle name="Normal 47 2 2 4 2 3" xfId="5833" xr:uid="{00000000-0005-0000-0000-0000DA160000}"/>
    <cellStyle name="Normal 47 2 2 4 2 3 2" xfId="15885" xr:uid="{00000000-0005-0000-0000-00001E3E0000}"/>
    <cellStyle name="Normal 47 2 2 4 2 3 2 3" xfId="30979" xr:uid="{00000000-0005-0000-0000-000018790000}"/>
    <cellStyle name="Normal 47 2 2 4 2 3 3" xfId="10865" xr:uid="{00000000-0005-0000-0000-0000822A0000}"/>
    <cellStyle name="Normal 47 2 2 4 2 3 3 3" xfId="25962" xr:uid="{00000000-0005-0000-0000-00007F650000}"/>
    <cellStyle name="Normal 47 2 2 4 2 3 5" xfId="20949" xr:uid="{00000000-0005-0000-0000-0000EA510000}"/>
    <cellStyle name="Normal 47 2 2 4 2 4" xfId="12543" xr:uid="{00000000-0005-0000-0000-000010310000}"/>
    <cellStyle name="Normal 47 2 2 4 2 4 3" xfId="27637" xr:uid="{00000000-0005-0000-0000-00000A6C0000}"/>
    <cellStyle name="Normal 47 2 2 4 2 5" xfId="7522" xr:uid="{00000000-0005-0000-0000-0000731D0000}"/>
    <cellStyle name="Normal 47 2 2 4 2 5 3" xfId="22620" xr:uid="{00000000-0005-0000-0000-000071580000}"/>
    <cellStyle name="Normal 47 2 2 4 2 7" xfId="17607" xr:uid="{00000000-0005-0000-0000-0000DC440000}"/>
    <cellStyle name="Normal 47 2 2 4 3" xfId="3304" xr:uid="{00000000-0005-0000-0000-0000F90C0000}"/>
    <cellStyle name="Normal 47 2 2 4 3 2" xfId="13378" xr:uid="{00000000-0005-0000-0000-000053340000}"/>
    <cellStyle name="Normal 47 2 2 4 3 2 3" xfId="28472" xr:uid="{00000000-0005-0000-0000-00004D6F0000}"/>
    <cellStyle name="Normal 47 2 2 4 3 3" xfId="8358" xr:uid="{00000000-0005-0000-0000-0000B7200000}"/>
    <cellStyle name="Normal 47 2 2 4 3 3 3" xfId="23455" xr:uid="{00000000-0005-0000-0000-0000B45B0000}"/>
    <cellStyle name="Normal 47 2 2 4 3 5" xfId="18442" xr:uid="{00000000-0005-0000-0000-00001F480000}"/>
    <cellStyle name="Normal 47 2 2 4 4" xfId="4997" xr:uid="{00000000-0005-0000-0000-000096130000}"/>
    <cellStyle name="Normal 47 2 2 4 4 2" xfId="15049" xr:uid="{00000000-0005-0000-0000-0000DA3A0000}"/>
    <cellStyle name="Normal 47 2 2 4 4 2 3" xfId="30143" xr:uid="{00000000-0005-0000-0000-0000D4750000}"/>
    <cellStyle name="Normal 47 2 2 4 4 3" xfId="10029" xr:uid="{00000000-0005-0000-0000-00003E270000}"/>
    <cellStyle name="Normal 47 2 2 4 4 3 3" xfId="25126" xr:uid="{00000000-0005-0000-0000-00003B620000}"/>
    <cellStyle name="Normal 47 2 2 4 4 5" xfId="20113" xr:uid="{00000000-0005-0000-0000-0000A64E0000}"/>
    <cellStyle name="Normal 47 2 2 4 5" xfId="11707" xr:uid="{00000000-0005-0000-0000-0000CC2D0000}"/>
    <cellStyle name="Normal 47 2 2 4 5 3" xfId="26801" xr:uid="{00000000-0005-0000-0000-0000C6680000}"/>
    <cellStyle name="Normal 47 2 2 4 6" xfId="6686" xr:uid="{00000000-0005-0000-0000-00002F1A0000}"/>
    <cellStyle name="Normal 47 2 2 4 6 3" xfId="21784" xr:uid="{00000000-0005-0000-0000-00002D550000}"/>
    <cellStyle name="Normal 47 2 2 4 8" xfId="16771" xr:uid="{00000000-0005-0000-0000-000098410000}"/>
    <cellStyle name="Normal 47 2 2 5" xfId="2034" xr:uid="{00000000-0005-0000-0000-000002080000}"/>
    <cellStyle name="Normal 47 2 2 5 2" xfId="3723" xr:uid="{00000000-0005-0000-0000-00009C0E0000}"/>
    <cellStyle name="Normal 47 2 2 5 2 2" xfId="13796" xr:uid="{00000000-0005-0000-0000-0000F5350000}"/>
    <cellStyle name="Normal 47 2 2 5 2 2 3" xfId="28890" xr:uid="{00000000-0005-0000-0000-0000EF700000}"/>
    <cellStyle name="Normal 47 2 2 5 2 3" xfId="8776" xr:uid="{00000000-0005-0000-0000-000059220000}"/>
    <cellStyle name="Normal 47 2 2 5 2 3 3" xfId="23873" xr:uid="{00000000-0005-0000-0000-0000565D0000}"/>
    <cellStyle name="Normal 47 2 2 5 2 5" xfId="18860" xr:uid="{00000000-0005-0000-0000-0000C1490000}"/>
    <cellStyle name="Normal 47 2 2 5 3" xfId="5415" xr:uid="{00000000-0005-0000-0000-000038150000}"/>
    <cellStyle name="Normal 47 2 2 5 3 2" xfId="15467" xr:uid="{00000000-0005-0000-0000-00007C3C0000}"/>
    <cellStyle name="Normal 47 2 2 5 3 2 3" xfId="30561" xr:uid="{00000000-0005-0000-0000-000076770000}"/>
    <cellStyle name="Normal 47 2 2 5 3 3" xfId="10447" xr:uid="{00000000-0005-0000-0000-0000E0280000}"/>
    <cellStyle name="Normal 47 2 2 5 3 3 3" xfId="25544" xr:uid="{00000000-0005-0000-0000-0000DD630000}"/>
    <cellStyle name="Normal 47 2 2 5 3 5" xfId="20531" xr:uid="{00000000-0005-0000-0000-000048500000}"/>
    <cellStyle name="Normal 47 2 2 5 4" xfId="12125" xr:uid="{00000000-0005-0000-0000-00006E2F0000}"/>
    <cellStyle name="Normal 47 2 2 5 4 3" xfId="27219" xr:uid="{00000000-0005-0000-0000-0000686A0000}"/>
    <cellStyle name="Normal 47 2 2 5 5" xfId="7104" xr:uid="{00000000-0005-0000-0000-0000D11B0000}"/>
    <cellStyle name="Normal 47 2 2 5 5 3" xfId="22202" xr:uid="{00000000-0005-0000-0000-0000CF560000}"/>
    <cellStyle name="Normal 47 2 2 5 7" xfId="17189" xr:uid="{00000000-0005-0000-0000-00003A430000}"/>
    <cellStyle name="Normal 47 2 2 6" xfId="2886" xr:uid="{00000000-0005-0000-0000-0000570B0000}"/>
    <cellStyle name="Normal 47 2 2 6 2" xfId="12960" xr:uid="{00000000-0005-0000-0000-0000B1320000}"/>
    <cellStyle name="Normal 47 2 2 6 2 3" xfId="28054" xr:uid="{00000000-0005-0000-0000-0000AB6D0000}"/>
    <cellStyle name="Normal 47 2 2 6 3" xfId="7940" xr:uid="{00000000-0005-0000-0000-0000151F0000}"/>
    <cellStyle name="Normal 47 2 2 6 3 3" xfId="23037" xr:uid="{00000000-0005-0000-0000-0000125A0000}"/>
    <cellStyle name="Normal 47 2 2 6 5" xfId="18024" xr:uid="{00000000-0005-0000-0000-00007D460000}"/>
    <cellStyle name="Normal 47 2 2 7" xfId="4579" xr:uid="{00000000-0005-0000-0000-0000F4110000}"/>
    <cellStyle name="Normal 47 2 2 7 2" xfId="14631" xr:uid="{00000000-0005-0000-0000-000038390000}"/>
    <cellStyle name="Normal 47 2 2 7 2 3" xfId="29725" xr:uid="{00000000-0005-0000-0000-000032740000}"/>
    <cellStyle name="Normal 47 2 2 7 3" xfId="9611" xr:uid="{00000000-0005-0000-0000-00009C250000}"/>
    <cellStyle name="Normal 47 2 2 7 3 3" xfId="24708" xr:uid="{00000000-0005-0000-0000-000099600000}"/>
    <cellStyle name="Normal 47 2 2 7 5" xfId="19695" xr:uid="{00000000-0005-0000-0000-0000044D0000}"/>
    <cellStyle name="Normal 47 2 2 8" xfId="11289" xr:uid="{00000000-0005-0000-0000-00002A2C0000}"/>
    <cellStyle name="Normal 47 2 2 8 3" xfId="26383" xr:uid="{00000000-0005-0000-0000-000024670000}"/>
    <cellStyle name="Normal 47 2 2 9" xfId="6268" xr:uid="{00000000-0005-0000-0000-00008D180000}"/>
    <cellStyle name="Normal 47 2 2 9 3" xfId="21366" xr:uid="{00000000-0005-0000-0000-00008B530000}"/>
    <cellStyle name="Normal 47 2 3" xfId="1233" xr:uid="{00000000-0005-0000-0000-0000E1040000}"/>
    <cellStyle name="Normal 47 2 3 10" xfId="16405" xr:uid="{00000000-0005-0000-0000-00002A400000}"/>
    <cellStyle name="Normal 47 2 3 2" xfId="1452" xr:uid="{00000000-0005-0000-0000-0000BC050000}"/>
    <cellStyle name="Normal 47 2 3 2 2" xfId="1873" xr:uid="{00000000-0005-0000-0000-000061070000}"/>
    <cellStyle name="Normal 47 2 3 2 2 2" xfId="2712" xr:uid="{00000000-0005-0000-0000-0000A80A0000}"/>
    <cellStyle name="Normal 47 2 3 2 2 2 2" xfId="4401" xr:uid="{00000000-0005-0000-0000-000042110000}"/>
    <cellStyle name="Normal 47 2 3 2 2 2 2 2" xfId="14474" xr:uid="{00000000-0005-0000-0000-00009B380000}"/>
    <cellStyle name="Normal 47 2 3 2 2 2 2 2 3" xfId="29568" xr:uid="{00000000-0005-0000-0000-000095730000}"/>
    <cellStyle name="Normal 47 2 3 2 2 2 2 3" xfId="9454" xr:uid="{00000000-0005-0000-0000-0000FF240000}"/>
    <cellStyle name="Normal 47 2 3 2 2 2 2 3 3" xfId="24551" xr:uid="{00000000-0005-0000-0000-0000FC5F0000}"/>
    <cellStyle name="Normal 47 2 3 2 2 2 2 5" xfId="19538" xr:uid="{00000000-0005-0000-0000-0000674C0000}"/>
    <cellStyle name="Normal 47 2 3 2 2 2 3" xfId="6093" xr:uid="{00000000-0005-0000-0000-0000DE170000}"/>
    <cellStyle name="Normal 47 2 3 2 2 2 3 2" xfId="16145" xr:uid="{00000000-0005-0000-0000-0000223F0000}"/>
    <cellStyle name="Normal 47 2 3 2 2 2 3 2 3" xfId="31239" xr:uid="{00000000-0005-0000-0000-00001C7A0000}"/>
    <cellStyle name="Normal 47 2 3 2 2 2 3 3" xfId="11125" xr:uid="{00000000-0005-0000-0000-0000862B0000}"/>
    <cellStyle name="Normal 47 2 3 2 2 2 3 3 3" xfId="26222" xr:uid="{00000000-0005-0000-0000-000083660000}"/>
    <cellStyle name="Normal 47 2 3 2 2 2 3 5" xfId="21209" xr:uid="{00000000-0005-0000-0000-0000EE520000}"/>
    <cellStyle name="Normal 47 2 3 2 2 2 4" xfId="12803" xr:uid="{00000000-0005-0000-0000-000014320000}"/>
    <cellStyle name="Normal 47 2 3 2 2 2 4 3" xfId="27897" xr:uid="{00000000-0005-0000-0000-00000E6D0000}"/>
    <cellStyle name="Normal 47 2 3 2 2 2 5" xfId="7782" xr:uid="{00000000-0005-0000-0000-0000771E0000}"/>
    <cellStyle name="Normal 47 2 3 2 2 2 5 3" xfId="22880" xr:uid="{00000000-0005-0000-0000-000075590000}"/>
    <cellStyle name="Normal 47 2 3 2 2 2 7" xfId="17867" xr:uid="{00000000-0005-0000-0000-0000E0450000}"/>
    <cellStyle name="Normal 47 2 3 2 2 3" xfId="3564" xr:uid="{00000000-0005-0000-0000-0000FD0D0000}"/>
    <cellStyle name="Normal 47 2 3 2 2 3 2" xfId="13638" xr:uid="{00000000-0005-0000-0000-000057350000}"/>
    <cellStyle name="Normal 47 2 3 2 2 3 2 3" xfId="28732" xr:uid="{00000000-0005-0000-0000-000051700000}"/>
    <cellStyle name="Normal 47 2 3 2 2 3 3" xfId="8618" xr:uid="{00000000-0005-0000-0000-0000BB210000}"/>
    <cellStyle name="Normal 47 2 3 2 2 3 3 3" xfId="23715" xr:uid="{00000000-0005-0000-0000-0000B85C0000}"/>
    <cellStyle name="Normal 47 2 3 2 2 3 5" xfId="18702" xr:uid="{00000000-0005-0000-0000-000023490000}"/>
    <cellStyle name="Normal 47 2 3 2 2 4" xfId="5257" xr:uid="{00000000-0005-0000-0000-00009A140000}"/>
    <cellStyle name="Normal 47 2 3 2 2 4 2" xfId="15309" xr:uid="{00000000-0005-0000-0000-0000DE3B0000}"/>
    <cellStyle name="Normal 47 2 3 2 2 4 2 3" xfId="30403" xr:uid="{00000000-0005-0000-0000-0000D8760000}"/>
    <cellStyle name="Normal 47 2 3 2 2 4 3" xfId="10289" xr:uid="{00000000-0005-0000-0000-000042280000}"/>
    <cellStyle name="Normal 47 2 3 2 2 4 3 3" xfId="25386" xr:uid="{00000000-0005-0000-0000-00003F630000}"/>
    <cellStyle name="Normal 47 2 3 2 2 4 5" xfId="20373" xr:uid="{00000000-0005-0000-0000-0000AA4F0000}"/>
    <cellStyle name="Normal 47 2 3 2 2 5" xfId="11967" xr:uid="{00000000-0005-0000-0000-0000D02E0000}"/>
    <cellStyle name="Normal 47 2 3 2 2 5 3" xfId="27061" xr:uid="{00000000-0005-0000-0000-0000CA690000}"/>
    <cellStyle name="Normal 47 2 3 2 2 6" xfId="6946" xr:uid="{00000000-0005-0000-0000-0000331B0000}"/>
    <cellStyle name="Normal 47 2 3 2 2 6 3" xfId="22044" xr:uid="{00000000-0005-0000-0000-000031560000}"/>
    <cellStyle name="Normal 47 2 3 2 2 8" xfId="17031" xr:uid="{00000000-0005-0000-0000-00009C420000}"/>
    <cellStyle name="Normal 47 2 3 2 3" xfId="2294" xr:uid="{00000000-0005-0000-0000-000006090000}"/>
    <cellStyle name="Normal 47 2 3 2 3 2" xfId="3983" xr:uid="{00000000-0005-0000-0000-0000A00F0000}"/>
    <cellStyle name="Normal 47 2 3 2 3 2 2" xfId="14056" xr:uid="{00000000-0005-0000-0000-0000F9360000}"/>
    <cellStyle name="Normal 47 2 3 2 3 2 2 3" xfId="29150" xr:uid="{00000000-0005-0000-0000-0000F3710000}"/>
    <cellStyle name="Normal 47 2 3 2 3 2 3" xfId="9036" xr:uid="{00000000-0005-0000-0000-00005D230000}"/>
    <cellStyle name="Normal 47 2 3 2 3 2 3 3" xfId="24133" xr:uid="{00000000-0005-0000-0000-00005A5E0000}"/>
    <cellStyle name="Normal 47 2 3 2 3 2 5" xfId="19120" xr:uid="{00000000-0005-0000-0000-0000C54A0000}"/>
    <cellStyle name="Normal 47 2 3 2 3 3" xfId="5675" xr:uid="{00000000-0005-0000-0000-00003C160000}"/>
    <cellStyle name="Normal 47 2 3 2 3 3 2" xfId="15727" xr:uid="{00000000-0005-0000-0000-0000803D0000}"/>
    <cellStyle name="Normal 47 2 3 2 3 3 2 3" xfId="30821" xr:uid="{00000000-0005-0000-0000-00007A780000}"/>
    <cellStyle name="Normal 47 2 3 2 3 3 3" xfId="10707" xr:uid="{00000000-0005-0000-0000-0000E4290000}"/>
    <cellStyle name="Normal 47 2 3 2 3 3 3 3" xfId="25804" xr:uid="{00000000-0005-0000-0000-0000E1640000}"/>
    <cellStyle name="Normal 47 2 3 2 3 3 5" xfId="20791" xr:uid="{00000000-0005-0000-0000-00004C510000}"/>
    <cellStyle name="Normal 47 2 3 2 3 4" xfId="12385" xr:uid="{00000000-0005-0000-0000-000072300000}"/>
    <cellStyle name="Normal 47 2 3 2 3 4 3" xfId="27479" xr:uid="{00000000-0005-0000-0000-00006C6B0000}"/>
    <cellStyle name="Normal 47 2 3 2 3 5" xfId="7364" xr:uid="{00000000-0005-0000-0000-0000D51C0000}"/>
    <cellStyle name="Normal 47 2 3 2 3 5 3" xfId="22462" xr:uid="{00000000-0005-0000-0000-0000D3570000}"/>
    <cellStyle name="Normal 47 2 3 2 3 7" xfId="17449" xr:uid="{00000000-0005-0000-0000-00003E440000}"/>
    <cellStyle name="Normal 47 2 3 2 4" xfId="3146" xr:uid="{00000000-0005-0000-0000-00005B0C0000}"/>
    <cellStyle name="Normal 47 2 3 2 4 2" xfId="13220" xr:uid="{00000000-0005-0000-0000-0000B5330000}"/>
    <cellStyle name="Normal 47 2 3 2 4 2 3" xfId="28314" xr:uid="{00000000-0005-0000-0000-0000AF6E0000}"/>
    <cellStyle name="Normal 47 2 3 2 4 3" xfId="8200" xr:uid="{00000000-0005-0000-0000-000019200000}"/>
    <cellStyle name="Normal 47 2 3 2 4 3 3" xfId="23297" xr:uid="{00000000-0005-0000-0000-0000165B0000}"/>
    <cellStyle name="Normal 47 2 3 2 4 5" xfId="18284" xr:uid="{00000000-0005-0000-0000-000081470000}"/>
    <cellStyle name="Normal 47 2 3 2 5" xfId="4839" xr:uid="{00000000-0005-0000-0000-0000F8120000}"/>
    <cellStyle name="Normal 47 2 3 2 5 2" xfId="14891" xr:uid="{00000000-0005-0000-0000-00003C3A0000}"/>
    <cellStyle name="Normal 47 2 3 2 5 2 3" xfId="29985" xr:uid="{00000000-0005-0000-0000-000036750000}"/>
    <cellStyle name="Normal 47 2 3 2 5 3" xfId="9871" xr:uid="{00000000-0005-0000-0000-0000A0260000}"/>
    <cellStyle name="Normal 47 2 3 2 5 3 3" xfId="24968" xr:uid="{00000000-0005-0000-0000-00009D610000}"/>
    <cellStyle name="Normal 47 2 3 2 5 5" xfId="19955" xr:uid="{00000000-0005-0000-0000-0000084E0000}"/>
    <cellStyle name="Normal 47 2 3 2 6" xfId="11549" xr:uid="{00000000-0005-0000-0000-00002E2D0000}"/>
    <cellStyle name="Normal 47 2 3 2 6 3" xfId="26643" xr:uid="{00000000-0005-0000-0000-000028680000}"/>
    <cellStyle name="Normal 47 2 3 2 7" xfId="6528" xr:uid="{00000000-0005-0000-0000-000091190000}"/>
    <cellStyle name="Normal 47 2 3 2 7 3" xfId="21626" xr:uid="{00000000-0005-0000-0000-00008F540000}"/>
    <cellStyle name="Normal 47 2 3 2 9" xfId="16613" xr:uid="{00000000-0005-0000-0000-0000FA400000}"/>
    <cellStyle name="Normal 47 2 3 3" xfId="1665" xr:uid="{00000000-0005-0000-0000-000091060000}"/>
    <cellStyle name="Normal 47 2 3 3 2" xfId="2504" xr:uid="{00000000-0005-0000-0000-0000D8090000}"/>
    <cellStyle name="Normal 47 2 3 3 2 2" xfId="4193" xr:uid="{00000000-0005-0000-0000-000072100000}"/>
    <cellStyle name="Normal 47 2 3 3 2 2 2" xfId="14266" xr:uid="{00000000-0005-0000-0000-0000CB370000}"/>
    <cellStyle name="Normal 47 2 3 3 2 2 2 3" xfId="29360" xr:uid="{00000000-0005-0000-0000-0000C5720000}"/>
    <cellStyle name="Normal 47 2 3 3 2 2 3" xfId="9246" xr:uid="{00000000-0005-0000-0000-00002F240000}"/>
    <cellStyle name="Normal 47 2 3 3 2 2 3 3" xfId="24343" xr:uid="{00000000-0005-0000-0000-00002C5F0000}"/>
    <cellStyle name="Normal 47 2 3 3 2 2 5" xfId="19330" xr:uid="{00000000-0005-0000-0000-0000974B0000}"/>
    <cellStyle name="Normal 47 2 3 3 2 3" xfId="5885" xr:uid="{00000000-0005-0000-0000-00000E170000}"/>
    <cellStyle name="Normal 47 2 3 3 2 3 2" xfId="15937" xr:uid="{00000000-0005-0000-0000-0000523E0000}"/>
    <cellStyle name="Normal 47 2 3 3 2 3 2 3" xfId="31031" xr:uid="{00000000-0005-0000-0000-00004C790000}"/>
    <cellStyle name="Normal 47 2 3 3 2 3 3" xfId="10917" xr:uid="{00000000-0005-0000-0000-0000B62A0000}"/>
    <cellStyle name="Normal 47 2 3 3 2 3 3 3" xfId="26014" xr:uid="{00000000-0005-0000-0000-0000B3650000}"/>
    <cellStyle name="Normal 47 2 3 3 2 3 5" xfId="21001" xr:uid="{00000000-0005-0000-0000-00001E520000}"/>
    <cellStyle name="Normal 47 2 3 3 2 4" xfId="12595" xr:uid="{00000000-0005-0000-0000-000044310000}"/>
    <cellStyle name="Normal 47 2 3 3 2 4 3" xfId="27689" xr:uid="{00000000-0005-0000-0000-00003E6C0000}"/>
    <cellStyle name="Normal 47 2 3 3 2 5" xfId="7574" xr:uid="{00000000-0005-0000-0000-0000A71D0000}"/>
    <cellStyle name="Normal 47 2 3 3 2 5 3" xfId="22672" xr:uid="{00000000-0005-0000-0000-0000A5580000}"/>
    <cellStyle name="Normal 47 2 3 3 2 7" xfId="17659" xr:uid="{00000000-0005-0000-0000-000010450000}"/>
    <cellStyle name="Normal 47 2 3 3 3" xfId="3356" xr:uid="{00000000-0005-0000-0000-00002D0D0000}"/>
    <cellStyle name="Normal 47 2 3 3 3 2" xfId="13430" xr:uid="{00000000-0005-0000-0000-000087340000}"/>
    <cellStyle name="Normal 47 2 3 3 3 2 3" xfId="28524" xr:uid="{00000000-0005-0000-0000-0000816F0000}"/>
    <cellStyle name="Normal 47 2 3 3 3 3" xfId="8410" xr:uid="{00000000-0005-0000-0000-0000EB200000}"/>
    <cellStyle name="Normal 47 2 3 3 3 3 3" xfId="23507" xr:uid="{00000000-0005-0000-0000-0000E85B0000}"/>
    <cellStyle name="Normal 47 2 3 3 3 5" xfId="18494" xr:uid="{00000000-0005-0000-0000-000053480000}"/>
    <cellStyle name="Normal 47 2 3 3 4" xfId="5049" xr:uid="{00000000-0005-0000-0000-0000CA130000}"/>
    <cellStyle name="Normal 47 2 3 3 4 2" xfId="15101" xr:uid="{00000000-0005-0000-0000-00000E3B0000}"/>
    <cellStyle name="Normal 47 2 3 3 4 2 3" xfId="30195" xr:uid="{00000000-0005-0000-0000-000008760000}"/>
    <cellStyle name="Normal 47 2 3 3 4 3" xfId="10081" xr:uid="{00000000-0005-0000-0000-000072270000}"/>
    <cellStyle name="Normal 47 2 3 3 4 3 3" xfId="25178" xr:uid="{00000000-0005-0000-0000-00006F620000}"/>
    <cellStyle name="Normal 47 2 3 3 4 5" xfId="20165" xr:uid="{00000000-0005-0000-0000-0000DA4E0000}"/>
    <cellStyle name="Normal 47 2 3 3 5" xfId="11759" xr:uid="{00000000-0005-0000-0000-0000002E0000}"/>
    <cellStyle name="Normal 47 2 3 3 5 3" xfId="26853" xr:uid="{00000000-0005-0000-0000-0000FA680000}"/>
    <cellStyle name="Normal 47 2 3 3 6" xfId="6738" xr:uid="{00000000-0005-0000-0000-0000631A0000}"/>
    <cellStyle name="Normal 47 2 3 3 6 3" xfId="21836" xr:uid="{00000000-0005-0000-0000-000061550000}"/>
    <cellStyle name="Normal 47 2 3 3 8" xfId="16823" xr:uid="{00000000-0005-0000-0000-0000CC410000}"/>
    <cellStyle name="Normal 47 2 3 4" xfId="2086" xr:uid="{00000000-0005-0000-0000-000036080000}"/>
    <cellStyle name="Normal 47 2 3 4 2" xfId="3775" xr:uid="{00000000-0005-0000-0000-0000D00E0000}"/>
    <cellStyle name="Normal 47 2 3 4 2 2" xfId="13848" xr:uid="{00000000-0005-0000-0000-000029360000}"/>
    <cellStyle name="Normal 47 2 3 4 2 2 3" xfId="28942" xr:uid="{00000000-0005-0000-0000-000023710000}"/>
    <cellStyle name="Normal 47 2 3 4 2 3" xfId="8828" xr:uid="{00000000-0005-0000-0000-00008D220000}"/>
    <cellStyle name="Normal 47 2 3 4 2 3 3" xfId="23925" xr:uid="{00000000-0005-0000-0000-00008A5D0000}"/>
    <cellStyle name="Normal 47 2 3 4 2 5" xfId="18912" xr:uid="{00000000-0005-0000-0000-0000F5490000}"/>
    <cellStyle name="Normal 47 2 3 4 3" xfId="5467" xr:uid="{00000000-0005-0000-0000-00006C150000}"/>
    <cellStyle name="Normal 47 2 3 4 3 2" xfId="15519" xr:uid="{00000000-0005-0000-0000-0000B03C0000}"/>
    <cellStyle name="Normal 47 2 3 4 3 2 3" xfId="30613" xr:uid="{00000000-0005-0000-0000-0000AA770000}"/>
    <cellStyle name="Normal 47 2 3 4 3 3" xfId="10499" xr:uid="{00000000-0005-0000-0000-000014290000}"/>
    <cellStyle name="Normal 47 2 3 4 3 3 3" xfId="25596" xr:uid="{00000000-0005-0000-0000-000011640000}"/>
    <cellStyle name="Normal 47 2 3 4 3 5" xfId="20583" xr:uid="{00000000-0005-0000-0000-00007C500000}"/>
    <cellStyle name="Normal 47 2 3 4 4" xfId="12177" xr:uid="{00000000-0005-0000-0000-0000A22F0000}"/>
    <cellStyle name="Normal 47 2 3 4 4 3" xfId="27271" xr:uid="{00000000-0005-0000-0000-00009C6A0000}"/>
    <cellStyle name="Normal 47 2 3 4 5" xfId="7156" xr:uid="{00000000-0005-0000-0000-0000051C0000}"/>
    <cellStyle name="Normal 47 2 3 4 5 3" xfId="22254" xr:uid="{00000000-0005-0000-0000-000003570000}"/>
    <cellStyle name="Normal 47 2 3 4 7" xfId="17241" xr:uid="{00000000-0005-0000-0000-00006E430000}"/>
    <cellStyle name="Normal 47 2 3 5" xfId="2938" xr:uid="{00000000-0005-0000-0000-00008B0B0000}"/>
    <cellStyle name="Normal 47 2 3 5 2" xfId="13012" xr:uid="{00000000-0005-0000-0000-0000E5320000}"/>
    <cellStyle name="Normal 47 2 3 5 2 3" xfId="28106" xr:uid="{00000000-0005-0000-0000-0000DF6D0000}"/>
    <cellStyle name="Normal 47 2 3 5 3" xfId="7992" xr:uid="{00000000-0005-0000-0000-0000491F0000}"/>
    <cellStyle name="Normal 47 2 3 5 3 3" xfId="23089" xr:uid="{00000000-0005-0000-0000-0000465A0000}"/>
    <cellStyle name="Normal 47 2 3 5 5" xfId="18076" xr:uid="{00000000-0005-0000-0000-0000B1460000}"/>
    <cellStyle name="Normal 47 2 3 6" xfId="4631" xr:uid="{00000000-0005-0000-0000-000028120000}"/>
    <cellStyle name="Normal 47 2 3 6 2" xfId="14683" xr:uid="{00000000-0005-0000-0000-00006C390000}"/>
    <cellStyle name="Normal 47 2 3 6 2 3" xfId="29777" xr:uid="{00000000-0005-0000-0000-000066740000}"/>
    <cellStyle name="Normal 47 2 3 6 3" xfId="9663" xr:uid="{00000000-0005-0000-0000-0000D0250000}"/>
    <cellStyle name="Normal 47 2 3 6 3 3" xfId="24760" xr:uid="{00000000-0005-0000-0000-0000CD600000}"/>
    <cellStyle name="Normal 47 2 3 6 5" xfId="19747" xr:uid="{00000000-0005-0000-0000-0000384D0000}"/>
    <cellStyle name="Normal 47 2 3 7" xfId="11341" xr:uid="{00000000-0005-0000-0000-00005E2C0000}"/>
    <cellStyle name="Normal 47 2 3 7 3" xfId="26435" xr:uid="{00000000-0005-0000-0000-000058670000}"/>
    <cellStyle name="Normal 47 2 3 8" xfId="6320" xr:uid="{00000000-0005-0000-0000-0000C1180000}"/>
    <cellStyle name="Normal 47 2 3 8 3" xfId="21418" xr:uid="{00000000-0005-0000-0000-0000BF530000}"/>
    <cellStyle name="Normal 47 2 4" xfId="1346" xr:uid="{00000000-0005-0000-0000-000052050000}"/>
    <cellStyle name="Normal 47 2 4 2" xfId="1769" xr:uid="{00000000-0005-0000-0000-0000F9060000}"/>
    <cellStyle name="Normal 47 2 4 2 2" xfId="2608" xr:uid="{00000000-0005-0000-0000-0000400A0000}"/>
    <cellStyle name="Normal 47 2 4 2 2 2" xfId="4297" xr:uid="{00000000-0005-0000-0000-0000DA100000}"/>
    <cellStyle name="Normal 47 2 4 2 2 2 2" xfId="14370" xr:uid="{00000000-0005-0000-0000-000033380000}"/>
    <cellStyle name="Normal 47 2 4 2 2 2 2 3" xfId="29464" xr:uid="{00000000-0005-0000-0000-00002D730000}"/>
    <cellStyle name="Normal 47 2 4 2 2 2 3" xfId="9350" xr:uid="{00000000-0005-0000-0000-000097240000}"/>
    <cellStyle name="Normal 47 2 4 2 2 2 3 3" xfId="24447" xr:uid="{00000000-0005-0000-0000-0000945F0000}"/>
    <cellStyle name="Normal 47 2 4 2 2 2 5" xfId="19434" xr:uid="{00000000-0005-0000-0000-0000FF4B0000}"/>
    <cellStyle name="Normal 47 2 4 2 2 3" xfId="5989" xr:uid="{00000000-0005-0000-0000-000076170000}"/>
    <cellStyle name="Normal 47 2 4 2 2 3 2" xfId="16041" xr:uid="{00000000-0005-0000-0000-0000BA3E0000}"/>
    <cellStyle name="Normal 47 2 4 2 2 3 2 3" xfId="31135" xr:uid="{00000000-0005-0000-0000-0000B4790000}"/>
    <cellStyle name="Normal 47 2 4 2 2 3 3" xfId="11021" xr:uid="{00000000-0005-0000-0000-00001E2B0000}"/>
    <cellStyle name="Normal 47 2 4 2 2 3 3 3" xfId="26118" xr:uid="{00000000-0005-0000-0000-00001B660000}"/>
    <cellStyle name="Normal 47 2 4 2 2 3 5" xfId="21105" xr:uid="{00000000-0005-0000-0000-000086520000}"/>
    <cellStyle name="Normal 47 2 4 2 2 4" xfId="12699" xr:uid="{00000000-0005-0000-0000-0000AC310000}"/>
    <cellStyle name="Normal 47 2 4 2 2 4 3" xfId="27793" xr:uid="{00000000-0005-0000-0000-0000A66C0000}"/>
    <cellStyle name="Normal 47 2 4 2 2 5" xfId="7678" xr:uid="{00000000-0005-0000-0000-00000F1E0000}"/>
    <cellStyle name="Normal 47 2 4 2 2 5 3" xfId="22776" xr:uid="{00000000-0005-0000-0000-00000D590000}"/>
    <cellStyle name="Normal 47 2 4 2 2 7" xfId="17763" xr:uid="{00000000-0005-0000-0000-000078450000}"/>
    <cellStyle name="Normal 47 2 4 2 3" xfId="3460" xr:uid="{00000000-0005-0000-0000-0000950D0000}"/>
    <cellStyle name="Normal 47 2 4 2 3 2" xfId="13534" xr:uid="{00000000-0005-0000-0000-0000EF340000}"/>
    <cellStyle name="Normal 47 2 4 2 3 2 3" xfId="28628" xr:uid="{00000000-0005-0000-0000-0000E96F0000}"/>
    <cellStyle name="Normal 47 2 4 2 3 3" xfId="8514" xr:uid="{00000000-0005-0000-0000-000053210000}"/>
    <cellStyle name="Normal 47 2 4 2 3 3 3" xfId="23611" xr:uid="{00000000-0005-0000-0000-0000505C0000}"/>
    <cellStyle name="Normal 47 2 4 2 3 5" xfId="18598" xr:uid="{00000000-0005-0000-0000-0000BB480000}"/>
    <cellStyle name="Normal 47 2 4 2 4" xfId="5153" xr:uid="{00000000-0005-0000-0000-000032140000}"/>
    <cellStyle name="Normal 47 2 4 2 4 2" xfId="15205" xr:uid="{00000000-0005-0000-0000-0000763B0000}"/>
    <cellStyle name="Normal 47 2 4 2 4 2 3" xfId="30299" xr:uid="{00000000-0005-0000-0000-000070760000}"/>
    <cellStyle name="Normal 47 2 4 2 4 3" xfId="10185" xr:uid="{00000000-0005-0000-0000-0000DA270000}"/>
    <cellStyle name="Normal 47 2 4 2 4 3 3" xfId="25282" xr:uid="{00000000-0005-0000-0000-0000D7620000}"/>
    <cellStyle name="Normal 47 2 4 2 4 5" xfId="20269" xr:uid="{00000000-0005-0000-0000-0000424F0000}"/>
    <cellStyle name="Normal 47 2 4 2 5" xfId="11863" xr:uid="{00000000-0005-0000-0000-0000682E0000}"/>
    <cellStyle name="Normal 47 2 4 2 5 3" xfId="26957" xr:uid="{00000000-0005-0000-0000-000062690000}"/>
    <cellStyle name="Normal 47 2 4 2 6" xfId="6842" xr:uid="{00000000-0005-0000-0000-0000CB1A0000}"/>
    <cellStyle name="Normal 47 2 4 2 6 3" xfId="21940" xr:uid="{00000000-0005-0000-0000-0000C9550000}"/>
    <cellStyle name="Normal 47 2 4 2 8" xfId="16927" xr:uid="{00000000-0005-0000-0000-000034420000}"/>
    <cellStyle name="Normal 47 2 4 3" xfId="2190" xr:uid="{00000000-0005-0000-0000-00009E080000}"/>
    <cellStyle name="Normal 47 2 4 3 2" xfId="3879" xr:uid="{00000000-0005-0000-0000-0000380F0000}"/>
    <cellStyle name="Normal 47 2 4 3 2 2" xfId="13952" xr:uid="{00000000-0005-0000-0000-000091360000}"/>
    <cellStyle name="Normal 47 2 4 3 2 2 3" xfId="29046" xr:uid="{00000000-0005-0000-0000-00008B710000}"/>
    <cellStyle name="Normal 47 2 4 3 2 3" xfId="8932" xr:uid="{00000000-0005-0000-0000-0000F5220000}"/>
    <cellStyle name="Normal 47 2 4 3 2 3 3" xfId="24029" xr:uid="{00000000-0005-0000-0000-0000F25D0000}"/>
    <cellStyle name="Normal 47 2 4 3 2 5" xfId="19016" xr:uid="{00000000-0005-0000-0000-00005D4A0000}"/>
    <cellStyle name="Normal 47 2 4 3 3" xfId="5571" xr:uid="{00000000-0005-0000-0000-0000D4150000}"/>
    <cellStyle name="Normal 47 2 4 3 3 2" xfId="15623" xr:uid="{00000000-0005-0000-0000-0000183D0000}"/>
    <cellStyle name="Normal 47 2 4 3 3 2 3" xfId="30717" xr:uid="{00000000-0005-0000-0000-000012780000}"/>
    <cellStyle name="Normal 47 2 4 3 3 3" xfId="10603" xr:uid="{00000000-0005-0000-0000-00007C290000}"/>
    <cellStyle name="Normal 47 2 4 3 3 3 3" xfId="25700" xr:uid="{00000000-0005-0000-0000-000079640000}"/>
    <cellStyle name="Normal 47 2 4 3 3 5" xfId="20687" xr:uid="{00000000-0005-0000-0000-0000E4500000}"/>
    <cellStyle name="Normal 47 2 4 3 4" xfId="12281" xr:uid="{00000000-0005-0000-0000-00000A300000}"/>
    <cellStyle name="Normal 47 2 4 3 4 3" xfId="27375" xr:uid="{00000000-0005-0000-0000-0000046B0000}"/>
    <cellStyle name="Normal 47 2 4 3 5" xfId="7260" xr:uid="{00000000-0005-0000-0000-00006D1C0000}"/>
    <cellStyle name="Normal 47 2 4 3 5 3" xfId="22358" xr:uid="{00000000-0005-0000-0000-00006B570000}"/>
    <cellStyle name="Normal 47 2 4 3 7" xfId="17345" xr:uid="{00000000-0005-0000-0000-0000D6430000}"/>
    <cellStyle name="Normal 47 2 4 4" xfId="3042" xr:uid="{00000000-0005-0000-0000-0000F30B0000}"/>
    <cellStyle name="Normal 47 2 4 4 2" xfId="13116" xr:uid="{00000000-0005-0000-0000-00004D330000}"/>
    <cellStyle name="Normal 47 2 4 4 2 3" xfId="28210" xr:uid="{00000000-0005-0000-0000-0000476E0000}"/>
    <cellStyle name="Normal 47 2 4 4 3" xfId="8096" xr:uid="{00000000-0005-0000-0000-0000B11F0000}"/>
    <cellStyle name="Normal 47 2 4 4 3 3" xfId="23193" xr:uid="{00000000-0005-0000-0000-0000AE5A0000}"/>
    <cellStyle name="Normal 47 2 4 4 5" xfId="18180" xr:uid="{00000000-0005-0000-0000-000019470000}"/>
    <cellStyle name="Normal 47 2 4 5" xfId="4735" xr:uid="{00000000-0005-0000-0000-000090120000}"/>
    <cellStyle name="Normal 47 2 4 5 2" xfId="14787" xr:uid="{00000000-0005-0000-0000-0000D4390000}"/>
    <cellStyle name="Normal 47 2 4 5 2 3" xfId="29881" xr:uid="{00000000-0005-0000-0000-0000CE740000}"/>
    <cellStyle name="Normal 47 2 4 5 3" xfId="9767" xr:uid="{00000000-0005-0000-0000-000038260000}"/>
    <cellStyle name="Normal 47 2 4 5 3 3" xfId="24864" xr:uid="{00000000-0005-0000-0000-000035610000}"/>
    <cellStyle name="Normal 47 2 4 5 5" xfId="19851" xr:uid="{00000000-0005-0000-0000-0000A04D0000}"/>
    <cellStyle name="Normal 47 2 4 6" xfId="11445" xr:uid="{00000000-0005-0000-0000-0000C62C0000}"/>
    <cellStyle name="Normal 47 2 4 6 3" xfId="26539" xr:uid="{00000000-0005-0000-0000-0000C0670000}"/>
    <cellStyle name="Normal 47 2 4 7" xfId="6424" xr:uid="{00000000-0005-0000-0000-000029190000}"/>
    <cellStyle name="Normal 47 2 4 7 3" xfId="21522" xr:uid="{00000000-0005-0000-0000-000027540000}"/>
    <cellStyle name="Normal 47 2 4 9" xfId="16509" xr:uid="{00000000-0005-0000-0000-000092400000}"/>
    <cellStyle name="Normal 47 2 5" xfId="1559" xr:uid="{00000000-0005-0000-0000-000027060000}"/>
    <cellStyle name="Normal 47 2 5 2" xfId="2400" xr:uid="{00000000-0005-0000-0000-000070090000}"/>
    <cellStyle name="Normal 47 2 5 2 2" xfId="4089" xr:uid="{00000000-0005-0000-0000-00000A100000}"/>
    <cellStyle name="Normal 47 2 5 2 2 2" xfId="14162" xr:uid="{00000000-0005-0000-0000-000063370000}"/>
    <cellStyle name="Normal 47 2 5 2 2 2 3" xfId="29256" xr:uid="{00000000-0005-0000-0000-00005D720000}"/>
    <cellStyle name="Normal 47 2 5 2 2 3" xfId="9142" xr:uid="{00000000-0005-0000-0000-0000C7230000}"/>
    <cellStyle name="Normal 47 2 5 2 2 3 3" xfId="24239" xr:uid="{00000000-0005-0000-0000-0000C45E0000}"/>
    <cellStyle name="Normal 47 2 5 2 2 5" xfId="19226" xr:uid="{00000000-0005-0000-0000-00002F4B0000}"/>
    <cellStyle name="Normal 47 2 5 2 3" xfId="5781" xr:uid="{00000000-0005-0000-0000-0000A6160000}"/>
    <cellStyle name="Normal 47 2 5 2 3 2" xfId="15833" xr:uid="{00000000-0005-0000-0000-0000EA3D0000}"/>
    <cellStyle name="Normal 47 2 5 2 3 2 3" xfId="30927" xr:uid="{00000000-0005-0000-0000-0000E4780000}"/>
    <cellStyle name="Normal 47 2 5 2 3 3" xfId="10813" xr:uid="{00000000-0005-0000-0000-00004E2A0000}"/>
    <cellStyle name="Normal 47 2 5 2 3 3 3" xfId="25910" xr:uid="{00000000-0005-0000-0000-00004B650000}"/>
    <cellStyle name="Normal 47 2 5 2 3 5" xfId="20897" xr:uid="{00000000-0005-0000-0000-0000B6510000}"/>
    <cellStyle name="Normal 47 2 5 2 4" xfId="12491" xr:uid="{00000000-0005-0000-0000-0000DC300000}"/>
    <cellStyle name="Normal 47 2 5 2 4 3" xfId="27585" xr:uid="{00000000-0005-0000-0000-0000D66B0000}"/>
    <cellStyle name="Normal 47 2 5 2 5" xfId="7470" xr:uid="{00000000-0005-0000-0000-00003F1D0000}"/>
    <cellStyle name="Normal 47 2 5 2 5 3" xfId="22568" xr:uid="{00000000-0005-0000-0000-00003D580000}"/>
    <cellStyle name="Normal 47 2 5 2 7" xfId="17555" xr:uid="{00000000-0005-0000-0000-0000A8440000}"/>
    <cellStyle name="Normal 47 2 5 3" xfId="3252" xr:uid="{00000000-0005-0000-0000-0000C50C0000}"/>
    <cellStyle name="Normal 47 2 5 3 2" xfId="13326" xr:uid="{00000000-0005-0000-0000-00001F340000}"/>
    <cellStyle name="Normal 47 2 5 3 2 3" xfId="28420" xr:uid="{00000000-0005-0000-0000-0000196F0000}"/>
    <cellStyle name="Normal 47 2 5 3 3" xfId="8306" xr:uid="{00000000-0005-0000-0000-000083200000}"/>
    <cellStyle name="Normal 47 2 5 3 3 3" xfId="23403" xr:uid="{00000000-0005-0000-0000-0000805B0000}"/>
    <cellStyle name="Normal 47 2 5 3 5" xfId="18390" xr:uid="{00000000-0005-0000-0000-0000EB470000}"/>
    <cellStyle name="Normal 47 2 5 4" xfId="4945" xr:uid="{00000000-0005-0000-0000-000062130000}"/>
    <cellStyle name="Normal 47 2 5 4 2" xfId="14997" xr:uid="{00000000-0005-0000-0000-0000A63A0000}"/>
    <cellStyle name="Normal 47 2 5 4 2 3" xfId="30091" xr:uid="{00000000-0005-0000-0000-0000A0750000}"/>
    <cellStyle name="Normal 47 2 5 4 3" xfId="9977" xr:uid="{00000000-0005-0000-0000-00000A270000}"/>
    <cellStyle name="Normal 47 2 5 4 3 3" xfId="25074" xr:uid="{00000000-0005-0000-0000-000007620000}"/>
    <cellStyle name="Normal 47 2 5 4 5" xfId="20061" xr:uid="{00000000-0005-0000-0000-0000724E0000}"/>
    <cellStyle name="Normal 47 2 5 5" xfId="11655" xr:uid="{00000000-0005-0000-0000-0000982D0000}"/>
    <cellStyle name="Normal 47 2 5 5 3" xfId="26749" xr:uid="{00000000-0005-0000-0000-000092680000}"/>
    <cellStyle name="Normal 47 2 5 6" xfId="6634" xr:uid="{00000000-0005-0000-0000-0000FB190000}"/>
    <cellStyle name="Normal 47 2 5 6 3" xfId="21732" xr:uid="{00000000-0005-0000-0000-0000F9540000}"/>
    <cellStyle name="Normal 47 2 5 8" xfId="16719" xr:uid="{00000000-0005-0000-0000-000064410000}"/>
    <cellStyle name="Normal 47 2 6" xfId="1980" xr:uid="{00000000-0005-0000-0000-0000CC070000}"/>
    <cellStyle name="Normal 47 2 6 2" xfId="3671" xr:uid="{00000000-0005-0000-0000-0000680E0000}"/>
    <cellStyle name="Normal 47 2 6 2 2" xfId="13744" xr:uid="{00000000-0005-0000-0000-0000C1350000}"/>
    <cellStyle name="Normal 47 2 6 2 2 3" xfId="28838" xr:uid="{00000000-0005-0000-0000-0000BB700000}"/>
    <cellStyle name="Normal 47 2 6 2 3" xfId="8724" xr:uid="{00000000-0005-0000-0000-000025220000}"/>
    <cellStyle name="Normal 47 2 6 2 3 3" xfId="23821" xr:uid="{00000000-0005-0000-0000-0000225D0000}"/>
    <cellStyle name="Normal 47 2 6 2 5" xfId="18808" xr:uid="{00000000-0005-0000-0000-00008D490000}"/>
    <cellStyle name="Normal 47 2 6 3" xfId="5363" xr:uid="{00000000-0005-0000-0000-000004150000}"/>
    <cellStyle name="Normal 47 2 6 3 2" xfId="15415" xr:uid="{00000000-0005-0000-0000-0000483C0000}"/>
    <cellStyle name="Normal 47 2 6 3 2 3" xfId="30509" xr:uid="{00000000-0005-0000-0000-000042770000}"/>
    <cellStyle name="Normal 47 2 6 3 3" xfId="10395" xr:uid="{00000000-0005-0000-0000-0000AC280000}"/>
    <cellStyle name="Normal 47 2 6 3 3 3" xfId="25492" xr:uid="{00000000-0005-0000-0000-0000A9630000}"/>
    <cellStyle name="Normal 47 2 6 3 5" xfId="20479" xr:uid="{00000000-0005-0000-0000-000014500000}"/>
    <cellStyle name="Normal 47 2 6 4" xfId="12073" xr:uid="{00000000-0005-0000-0000-00003A2F0000}"/>
    <cellStyle name="Normal 47 2 6 4 3" xfId="27167" xr:uid="{00000000-0005-0000-0000-0000346A0000}"/>
    <cellStyle name="Normal 47 2 6 5" xfId="7052" xr:uid="{00000000-0005-0000-0000-00009D1B0000}"/>
    <cellStyle name="Normal 47 2 6 5 3" xfId="22150" xr:uid="{00000000-0005-0000-0000-00009B560000}"/>
    <cellStyle name="Normal 47 2 6 7" xfId="17137" xr:uid="{00000000-0005-0000-0000-000006430000}"/>
    <cellStyle name="Normal 47 2 7" xfId="2830" xr:uid="{00000000-0005-0000-0000-00001F0B0000}"/>
    <cellStyle name="Normal 47 2 7 2" xfId="12908" xr:uid="{00000000-0005-0000-0000-00007D320000}"/>
    <cellStyle name="Normal 47 2 7 2 3" xfId="28002" xr:uid="{00000000-0005-0000-0000-0000776D0000}"/>
    <cellStyle name="Normal 47 2 7 3" xfId="7888" xr:uid="{00000000-0005-0000-0000-0000E11E0000}"/>
    <cellStyle name="Normal 47 2 7 3 3" xfId="22985" xr:uid="{00000000-0005-0000-0000-0000DE590000}"/>
    <cellStyle name="Normal 47 2 7 5" xfId="17972" xr:uid="{00000000-0005-0000-0000-000049460000}"/>
    <cellStyle name="Normal 47 2 8" xfId="4524" xr:uid="{00000000-0005-0000-0000-0000BD110000}"/>
    <cellStyle name="Normal 47 2 8 2" xfId="14579" xr:uid="{00000000-0005-0000-0000-000004390000}"/>
    <cellStyle name="Normal 47 2 8 2 3" xfId="29673" xr:uid="{00000000-0005-0000-0000-0000FE730000}"/>
    <cellStyle name="Normal 47 2 8 3" xfId="9559" xr:uid="{00000000-0005-0000-0000-000068250000}"/>
    <cellStyle name="Normal 47 2 8 3 3" xfId="24656" xr:uid="{00000000-0005-0000-0000-000065600000}"/>
    <cellStyle name="Normal 47 2 8 5" xfId="19643" xr:uid="{00000000-0005-0000-0000-0000D04C0000}"/>
    <cellStyle name="Normal 47 2 9" xfId="11235" xr:uid="{00000000-0005-0000-0000-0000F42B0000}"/>
    <cellStyle name="Normal 47 2 9 3" xfId="26331" xr:uid="{00000000-0005-0000-0000-0000F0660000}"/>
    <cellStyle name="Normal 48" xfId="358" xr:uid="{00000000-0005-0000-0000-000071010000}"/>
    <cellStyle name="Normal 48 2" xfId="854" xr:uid="{00000000-0005-0000-0000-000065030000}"/>
    <cellStyle name="Normal 49" xfId="350" xr:uid="{00000000-0005-0000-0000-000068010000}"/>
    <cellStyle name="Normal 49 2" xfId="855" xr:uid="{00000000-0005-0000-0000-000066030000}"/>
    <cellStyle name="Normal 5" xfId="169" xr:uid="{00000000-0005-0000-0000-0000B0000000}"/>
    <cellStyle name="Normal 5 2" xfId="494" xr:uid="{00000000-0005-0000-0000-0000F9010000}"/>
    <cellStyle name="Normal 5 2 10" xfId="6188" xr:uid="{00000000-0005-0000-0000-00003D180000}"/>
    <cellStyle name="Normal 5 2 10 3" xfId="21289" xr:uid="{00000000-0005-0000-0000-00003E530000}"/>
    <cellStyle name="Normal 5 2 12" xfId="16274" xr:uid="{00000000-0005-0000-0000-0000A73F0000}"/>
    <cellStyle name="Normal 5 2 2" xfId="1153" xr:uid="{00000000-0005-0000-0000-000091040000}"/>
    <cellStyle name="Normal 5 2 2 11" xfId="16328" xr:uid="{00000000-0005-0000-0000-0000DD3F0000}"/>
    <cellStyle name="Normal 5 2 2 2" xfId="1262" xr:uid="{00000000-0005-0000-0000-0000FE040000}"/>
    <cellStyle name="Normal 5 2 2 2 10" xfId="16432" xr:uid="{00000000-0005-0000-0000-000045400000}"/>
    <cellStyle name="Normal 5 2 2 2 2" xfId="1479" xr:uid="{00000000-0005-0000-0000-0000D7050000}"/>
    <cellStyle name="Normal 5 2 2 2 2 2" xfId="1900" xr:uid="{00000000-0005-0000-0000-00007C070000}"/>
    <cellStyle name="Normal 5 2 2 2 2 2 2" xfId="2739" xr:uid="{00000000-0005-0000-0000-0000C30A0000}"/>
    <cellStyle name="Normal 5 2 2 2 2 2 2 2" xfId="4428" xr:uid="{00000000-0005-0000-0000-00005D110000}"/>
    <cellStyle name="Normal 5 2 2 2 2 2 2 2 2" xfId="14501" xr:uid="{00000000-0005-0000-0000-0000B6380000}"/>
    <cellStyle name="Normal 5 2 2 2 2 2 2 2 2 3" xfId="29595" xr:uid="{00000000-0005-0000-0000-0000B0730000}"/>
    <cellStyle name="Normal 5 2 2 2 2 2 2 2 3" xfId="9481" xr:uid="{00000000-0005-0000-0000-00001A250000}"/>
    <cellStyle name="Normal 5 2 2 2 2 2 2 2 3 3" xfId="24578" xr:uid="{00000000-0005-0000-0000-000017600000}"/>
    <cellStyle name="Normal 5 2 2 2 2 2 2 2 5" xfId="19565" xr:uid="{00000000-0005-0000-0000-0000824C0000}"/>
    <cellStyle name="Normal 5 2 2 2 2 2 2 3" xfId="6120" xr:uid="{00000000-0005-0000-0000-0000F9170000}"/>
    <cellStyle name="Normal 5 2 2 2 2 2 2 3 2" xfId="16172" xr:uid="{00000000-0005-0000-0000-00003D3F0000}"/>
    <cellStyle name="Normal 5 2 2 2 2 2 2 3 2 3" xfId="31266" xr:uid="{00000000-0005-0000-0000-0000377A0000}"/>
    <cellStyle name="Normal 5 2 2 2 2 2 2 3 3" xfId="11152" xr:uid="{00000000-0005-0000-0000-0000A12B0000}"/>
    <cellStyle name="Normal 5 2 2 2 2 2 2 3 3 3" xfId="26249" xr:uid="{00000000-0005-0000-0000-00009E660000}"/>
    <cellStyle name="Normal 5 2 2 2 2 2 2 3 5" xfId="21236" xr:uid="{00000000-0005-0000-0000-000009530000}"/>
    <cellStyle name="Normal 5 2 2 2 2 2 2 4" xfId="12830" xr:uid="{00000000-0005-0000-0000-00002F320000}"/>
    <cellStyle name="Normal 5 2 2 2 2 2 2 4 3" xfId="27924" xr:uid="{00000000-0005-0000-0000-0000296D0000}"/>
    <cellStyle name="Normal 5 2 2 2 2 2 2 5" xfId="7809" xr:uid="{00000000-0005-0000-0000-0000921E0000}"/>
    <cellStyle name="Normal 5 2 2 2 2 2 2 5 3" xfId="22907" xr:uid="{00000000-0005-0000-0000-000090590000}"/>
    <cellStyle name="Normal 5 2 2 2 2 2 2 7" xfId="17894" xr:uid="{00000000-0005-0000-0000-0000FB450000}"/>
    <cellStyle name="Normal 5 2 2 2 2 2 3" xfId="3591" xr:uid="{00000000-0005-0000-0000-0000180E0000}"/>
    <cellStyle name="Normal 5 2 2 2 2 2 3 2" xfId="13665" xr:uid="{00000000-0005-0000-0000-000072350000}"/>
    <cellStyle name="Normal 5 2 2 2 2 2 3 2 3" xfId="28759" xr:uid="{00000000-0005-0000-0000-00006C700000}"/>
    <cellStyle name="Normal 5 2 2 2 2 2 3 3" xfId="8645" xr:uid="{00000000-0005-0000-0000-0000D6210000}"/>
    <cellStyle name="Normal 5 2 2 2 2 2 3 3 3" xfId="23742" xr:uid="{00000000-0005-0000-0000-0000D35C0000}"/>
    <cellStyle name="Normal 5 2 2 2 2 2 3 5" xfId="18729" xr:uid="{00000000-0005-0000-0000-00003E490000}"/>
    <cellStyle name="Normal 5 2 2 2 2 2 4" xfId="5284" xr:uid="{00000000-0005-0000-0000-0000B5140000}"/>
    <cellStyle name="Normal 5 2 2 2 2 2 4 2" xfId="15336" xr:uid="{00000000-0005-0000-0000-0000F93B0000}"/>
    <cellStyle name="Normal 5 2 2 2 2 2 4 2 3" xfId="30430" xr:uid="{00000000-0005-0000-0000-0000F3760000}"/>
    <cellStyle name="Normal 5 2 2 2 2 2 4 3" xfId="10316" xr:uid="{00000000-0005-0000-0000-00005D280000}"/>
    <cellStyle name="Normal 5 2 2 2 2 2 4 3 3" xfId="25413" xr:uid="{00000000-0005-0000-0000-00005A630000}"/>
    <cellStyle name="Normal 5 2 2 2 2 2 4 5" xfId="20400" xr:uid="{00000000-0005-0000-0000-0000C54F0000}"/>
    <cellStyle name="Normal 5 2 2 2 2 2 5" xfId="11994" xr:uid="{00000000-0005-0000-0000-0000EB2E0000}"/>
    <cellStyle name="Normal 5 2 2 2 2 2 5 3" xfId="27088" xr:uid="{00000000-0005-0000-0000-0000E5690000}"/>
    <cellStyle name="Normal 5 2 2 2 2 2 6" xfId="6973" xr:uid="{00000000-0005-0000-0000-00004E1B0000}"/>
    <cellStyle name="Normal 5 2 2 2 2 2 6 3" xfId="22071" xr:uid="{00000000-0005-0000-0000-00004C560000}"/>
    <cellStyle name="Normal 5 2 2 2 2 2 8" xfId="17058" xr:uid="{00000000-0005-0000-0000-0000B7420000}"/>
    <cellStyle name="Normal 5 2 2 2 2 3" xfId="2321" xr:uid="{00000000-0005-0000-0000-000021090000}"/>
    <cellStyle name="Normal 5 2 2 2 2 3 2" xfId="4010" xr:uid="{00000000-0005-0000-0000-0000BB0F0000}"/>
    <cellStyle name="Normal 5 2 2 2 2 3 2 2" xfId="14083" xr:uid="{00000000-0005-0000-0000-000014370000}"/>
    <cellStyle name="Normal 5 2 2 2 2 3 2 2 3" xfId="29177" xr:uid="{00000000-0005-0000-0000-00000E720000}"/>
    <cellStyle name="Normal 5 2 2 2 2 3 2 3" xfId="9063" xr:uid="{00000000-0005-0000-0000-000078230000}"/>
    <cellStyle name="Normal 5 2 2 2 2 3 2 3 3" xfId="24160" xr:uid="{00000000-0005-0000-0000-0000755E0000}"/>
    <cellStyle name="Normal 5 2 2 2 2 3 2 5" xfId="19147" xr:uid="{00000000-0005-0000-0000-0000E04A0000}"/>
    <cellStyle name="Normal 5 2 2 2 2 3 3" xfId="5702" xr:uid="{00000000-0005-0000-0000-000057160000}"/>
    <cellStyle name="Normal 5 2 2 2 2 3 3 2" xfId="15754" xr:uid="{00000000-0005-0000-0000-00009B3D0000}"/>
    <cellStyle name="Normal 5 2 2 2 2 3 3 2 3" xfId="30848" xr:uid="{00000000-0005-0000-0000-000095780000}"/>
    <cellStyle name="Normal 5 2 2 2 2 3 3 3" xfId="10734" xr:uid="{00000000-0005-0000-0000-0000FF290000}"/>
    <cellStyle name="Normal 5 2 2 2 2 3 3 3 3" xfId="25831" xr:uid="{00000000-0005-0000-0000-0000FC640000}"/>
    <cellStyle name="Normal 5 2 2 2 2 3 3 5" xfId="20818" xr:uid="{00000000-0005-0000-0000-000067510000}"/>
    <cellStyle name="Normal 5 2 2 2 2 3 4" xfId="12412" xr:uid="{00000000-0005-0000-0000-00008D300000}"/>
    <cellStyle name="Normal 5 2 2 2 2 3 4 3" xfId="27506" xr:uid="{00000000-0005-0000-0000-0000876B0000}"/>
    <cellStyle name="Normal 5 2 2 2 2 3 5" xfId="7391" xr:uid="{00000000-0005-0000-0000-0000F01C0000}"/>
    <cellStyle name="Normal 5 2 2 2 2 3 5 3" xfId="22489" xr:uid="{00000000-0005-0000-0000-0000EE570000}"/>
    <cellStyle name="Normal 5 2 2 2 2 3 7" xfId="17476" xr:uid="{00000000-0005-0000-0000-000059440000}"/>
    <cellStyle name="Normal 5 2 2 2 2 4" xfId="3173" xr:uid="{00000000-0005-0000-0000-0000760C0000}"/>
    <cellStyle name="Normal 5 2 2 2 2 4 2" xfId="13247" xr:uid="{00000000-0005-0000-0000-0000D0330000}"/>
    <cellStyle name="Normal 5 2 2 2 2 4 2 3" xfId="28341" xr:uid="{00000000-0005-0000-0000-0000CA6E0000}"/>
    <cellStyle name="Normal 5 2 2 2 2 4 3" xfId="8227" xr:uid="{00000000-0005-0000-0000-000034200000}"/>
    <cellStyle name="Normal 5 2 2 2 2 4 3 3" xfId="23324" xr:uid="{00000000-0005-0000-0000-0000315B0000}"/>
    <cellStyle name="Normal 5 2 2 2 2 4 5" xfId="18311" xr:uid="{00000000-0005-0000-0000-00009C470000}"/>
    <cellStyle name="Normal 5 2 2 2 2 5" xfId="4866" xr:uid="{00000000-0005-0000-0000-000013130000}"/>
    <cellStyle name="Normal 5 2 2 2 2 5 2" xfId="14918" xr:uid="{00000000-0005-0000-0000-0000573A0000}"/>
    <cellStyle name="Normal 5 2 2 2 2 5 2 3" xfId="30012" xr:uid="{00000000-0005-0000-0000-000051750000}"/>
    <cellStyle name="Normal 5 2 2 2 2 5 3" xfId="9898" xr:uid="{00000000-0005-0000-0000-0000BB260000}"/>
    <cellStyle name="Normal 5 2 2 2 2 5 3 3" xfId="24995" xr:uid="{00000000-0005-0000-0000-0000B8610000}"/>
    <cellStyle name="Normal 5 2 2 2 2 5 5" xfId="19982" xr:uid="{00000000-0005-0000-0000-0000234E0000}"/>
    <cellStyle name="Normal 5 2 2 2 2 6" xfId="11576" xr:uid="{00000000-0005-0000-0000-0000492D0000}"/>
    <cellStyle name="Normal 5 2 2 2 2 6 3" xfId="26670" xr:uid="{00000000-0005-0000-0000-000043680000}"/>
    <cellStyle name="Normal 5 2 2 2 2 7" xfId="6555" xr:uid="{00000000-0005-0000-0000-0000AC190000}"/>
    <cellStyle name="Normal 5 2 2 2 2 7 3" xfId="21653" xr:uid="{00000000-0005-0000-0000-0000AA540000}"/>
    <cellStyle name="Normal 5 2 2 2 2 9" xfId="16640" xr:uid="{00000000-0005-0000-0000-000015410000}"/>
    <cellStyle name="Normal 5 2 2 2 3" xfId="1692" xr:uid="{00000000-0005-0000-0000-0000AC060000}"/>
    <cellStyle name="Normal 5 2 2 2 3 2" xfId="2531" xr:uid="{00000000-0005-0000-0000-0000F3090000}"/>
    <cellStyle name="Normal 5 2 2 2 3 2 2" xfId="4220" xr:uid="{00000000-0005-0000-0000-00008D100000}"/>
    <cellStyle name="Normal 5 2 2 2 3 2 2 2" xfId="14293" xr:uid="{00000000-0005-0000-0000-0000E6370000}"/>
    <cellStyle name="Normal 5 2 2 2 3 2 2 2 3" xfId="29387" xr:uid="{00000000-0005-0000-0000-0000E0720000}"/>
    <cellStyle name="Normal 5 2 2 2 3 2 2 3" xfId="9273" xr:uid="{00000000-0005-0000-0000-00004A240000}"/>
    <cellStyle name="Normal 5 2 2 2 3 2 2 3 3" xfId="24370" xr:uid="{00000000-0005-0000-0000-0000475F0000}"/>
    <cellStyle name="Normal 5 2 2 2 3 2 2 5" xfId="19357" xr:uid="{00000000-0005-0000-0000-0000B24B0000}"/>
    <cellStyle name="Normal 5 2 2 2 3 2 3" xfId="5912" xr:uid="{00000000-0005-0000-0000-000029170000}"/>
    <cellStyle name="Normal 5 2 2 2 3 2 3 2" xfId="15964" xr:uid="{00000000-0005-0000-0000-00006D3E0000}"/>
    <cellStyle name="Normal 5 2 2 2 3 2 3 2 3" xfId="31058" xr:uid="{00000000-0005-0000-0000-000067790000}"/>
    <cellStyle name="Normal 5 2 2 2 3 2 3 3" xfId="10944" xr:uid="{00000000-0005-0000-0000-0000D12A0000}"/>
    <cellStyle name="Normal 5 2 2 2 3 2 3 3 3" xfId="26041" xr:uid="{00000000-0005-0000-0000-0000CE650000}"/>
    <cellStyle name="Normal 5 2 2 2 3 2 3 5" xfId="21028" xr:uid="{00000000-0005-0000-0000-000039520000}"/>
    <cellStyle name="Normal 5 2 2 2 3 2 4" xfId="12622" xr:uid="{00000000-0005-0000-0000-00005F310000}"/>
    <cellStyle name="Normal 5 2 2 2 3 2 4 3" xfId="27716" xr:uid="{00000000-0005-0000-0000-0000596C0000}"/>
    <cellStyle name="Normal 5 2 2 2 3 2 5" xfId="7601" xr:uid="{00000000-0005-0000-0000-0000C21D0000}"/>
    <cellStyle name="Normal 5 2 2 2 3 2 5 3" xfId="22699" xr:uid="{00000000-0005-0000-0000-0000C0580000}"/>
    <cellStyle name="Normal 5 2 2 2 3 2 7" xfId="17686" xr:uid="{00000000-0005-0000-0000-00002B450000}"/>
    <cellStyle name="Normal 5 2 2 2 3 3" xfId="3383" xr:uid="{00000000-0005-0000-0000-0000480D0000}"/>
    <cellStyle name="Normal 5 2 2 2 3 3 2" xfId="13457" xr:uid="{00000000-0005-0000-0000-0000A2340000}"/>
    <cellStyle name="Normal 5 2 2 2 3 3 2 3" xfId="28551" xr:uid="{00000000-0005-0000-0000-00009C6F0000}"/>
    <cellStyle name="Normal 5 2 2 2 3 3 3" xfId="8437" xr:uid="{00000000-0005-0000-0000-000006210000}"/>
    <cellStyle name="Normal 5 2 2 2 3 3 3 3" xfId="23534" xr:uid="{00000000-0005-0000-0000-0000035C0000}"/>
    <cellStyle name="Normal 5 2 2 2 3 3 5" xfId="18521" xr:uid="{00000000-0005-0000-0000-00006E480000}"/>
    <cellStyle name="Normal 5 2 2 2 3 4" xfId="5076" xr:uid="{00000000-0005-0000-0000-0000E5130000}"/>
    <cellStyle name="Normal 5 2 2 2 3 4 2" xfId="15128" xr:uid="{00000000-0005-0000-0000-0000293B0000}"/>
    <cellStyle name="Normal 5 2 2 2 3 4 2 3" xfId="30222" xr:uid="{00000000-0005-0000-0000-000023760000}"/>
    <cellStyle name="Normal 5 2 2 2 3 4 3" xfId="10108" xr:uid="{00000000-0005-0000-0000-00008D270000}"/>
    <cellStyle name="Normal 5 2 2 2 3 4 3 3" xfId="25205" xr:uid="{00000000-0005-0000-0000-00008A620000}"/>
    <cellStyle name="Normal 5 2 2 2 3 4 5" xfId="20192" xr:uid="{00000000-0005-0000-0000-0000F54E0000}"/>
    <cellStyle name="Normal 5 2 2 2 3 5" xfId="11786" xr:uid="{00000000-0005-0000-0000-00001B2E0000}"/>
    <cellStyle name="Normal 5 2 2 2 3 5 3" xfId="26880" xr:uid="{00000000-0005-0000-0000-000015690000}"/>
    <cellStyle name="Normal 5 2 2 2 3 6" xfId="6765" xr:uid="{00000000-0005-0000-0000-00007E1A0000}"/>
    <cellStyle name="Normal 5 2 2 2 3 6 3" xfId="21863" xr:uid="{00000000-0005-0000-0000-00007C550000}"/>
    <cellStyle name="Normal 5 2 2 2 3 8" xfId="16850" xr:uid="{00000000-0005-0000-0000-0000E7410000}"/>
    <cellStyle name="Normal 5 2 2 2 4" xfId="2113" xr:uid="{00000000-0005-0000-0000-000051080000}"/>
    <cellStyle name="Normal 5 2 2 2 4 2" xfId="3802" xr:uid="{00000000-0005-0000-0000-0000EB0E0000}"/>
    <cellStyle name="Normal 5 2 2 2 4 2 2" xfId="13875" xr:uid="{00000000-0005-0000-0000-000044360000}"/>
    <cellStyle name="Normal 5 2 2 2 4 2 2 3" xfId="28969" xr:uid="{00000000-0005-0000-0000-00003E710000}"/>
    <cellStyle name="Normal 5 2 2 2 4 2 3" xfId="8855" xr:uid="{00000000-0005-0000-0000-0000A8220000}"/>
    <cellStyle name="Normal 5 2 2 2 4 2 3 3" xfId="23952" xr:uid="{00000000-0005-0000-0000-0000A55D0000}"/>
    <cellStyle name="Normal 5 2 2 2 4 2 5" xfId="18939" xr:uid="{00000000-0005-0000-0000-0000104A0000}"/>
    <cellStyle name="Normal 5 2 2 2 4 3" xfId="5494" xr:uid="{00000000-0005-0000-0000-000087150000}"/>
    <cellStyle name="Normal 5 2 2 2 4 3 2" xfId="15546" xr:uid="{00000000-0005-0000-0000-0000CB3C0000}"/>
    <cellStyle name="Normal 5 2 2 2 4 3 2 3" xfId="30640" xr:uid="{00000000-0005-0000-0000-0000C5770000}"/>
    <cellStyle name="Normal 5 2 2 2 4 3 3" xfId="10526" xr:uid="{00000000-0005-0000-0000-00002F290000}"/>
    <cellStyle name="Normal 5 2 2 2 4 3 3 3" xfId="25623" xr:uid="{00000000-0005-0000-0000-00002C640000}"/>
    <cellStyle name="Normal 5 2 2 2 4 3 5" xfId="20610" xr:uid="{00000000-0005-0000-0000-000097500000}"/>
    <cellStyle name="Normal 5 2 2 2 4 4" xfId="12204" xr:uid="{00000000-0005-0000-0000-0000BD2F0000}"/>
    <cellStyle name="Normal 5 2 2 2 4 4 3" xfId="27298" xr:uid="{00000000-0005-0000-0000-0000B76A0000}"/>
    <cellStyle name="Normal 5 2 2 2 4 5" xfId="7183" xr:uid="{00000000-0005-0000-0000-0000201C0000}"/>
    <cellStyle name="Normal 5 2 2 2 4 5 3" xfId="22281" xr:uid="{00000000-0005-0000-0000-00001E570000}"/>
    <cellStyle name="Normal 5 2 2 2 4 7" xfId="17268" xr:uid="{00000000-0005-0000-0000-000089430000}"/>
    <cellStyle name="Normal 5 2 2 2 5" xfId="2965" xr:uid="{00000000-0005-0000-0000-0000A60B0000}"/>
    <cellStyle name="Normal 5 2 2 2 5 2" xfId="13039" xr:uid="{00000000-0005-0000-0000-000000330000}"/>
    <cellStyle name="Normal 5 2 2 2 5 2 3" xfId="28133" xr:uid="{00000000-0005-0000-0000-0000FA6D0000}"/>
    <cellStyle name="Normal 5 2 2 2 5 3" xfId="8019" xr:uid="{00000000-0005-0000-0000-0000641F0000}"/>
    <cellStyle name="Normal 5 2 2 2 5 3 3" xfId="23116" xr:uid="{00000000-0005-0000-0000-0000615A0000}"/>
    <cellStyle name="Normal 5 2 2 2 5 5" xfId="18103" xr:uid="{00000000-0005-0000-0000-0000CC460000}"/>
    <cellStyle name="Normal 5 2 2 2 6" xfId="4658" xr:uid="{00000000-0005-0000-0000-000043120000}"/>
    <cellStyle name="Normal 5 2 2 2 6 2" xfId="14710" xr:uid="{00000000-0005-0000-0000-000087390000}"/>
    <cellStyle name="Normal 5 2 2 2 6 2 3" xfId="29804" xr:uid="{00000000-0005-0000-0000-000081740000}"/>
    <cellStyle name="Normal 5 2 2 2 6 3" xfId="9690" xr:uid="{00000000-0005-0000-0000-0000EB250000}"/>
    <cellStyle name="Normal 5 2 2 2 6 3 3" xfId="24787" xr:uid="{00000000-0005-0000-0000-0000E8600000}"/>
    <cellStyle name="Normal 5 2 2 2 6 5" xfId="19774" xr:uid="{00000000-0005-0000-0000-0000534D0000}"/>
    <cellStyle name="Normal 5 2 2 2 7" xfId="11368" xr:uid="{00000000-0005-0000-0000-0000792C0000}"/>
    <cellStyle name="Normal 5 2 2 2 7 3" xfId="26462" xr:uid="{00000000-0005-0000-0000-000073670000}"/>
    <cellStyle name="Normal 5 2 2 2 8" xfId="6347" xr:uid="{00000000-0005-0000-0000-0000DC180000}"/>
    <cellStyle name="Normal 5 2 2 2 8 3" xfId="21445" xr:uid="{00000000-0005-0000-0000-0000DA530000}"/>
    <cellStyle name="Normal 5 2 2 3" xfId="1375" xr:uid="{00000000-0005-0000-0000-00006F050000}"/>
    <cellStyle name="Normal 5 2 2 3 2" xfId="1796" xr:uid="{00000000-0005-0000-0000-000014070000}"/>
    <cellStyle name="Normal 5 2 2 3 2 2" xfId="2635" xr:uid="{00000000-0005-0000-0000-00005B0A0000}"/>
    <cellStyle name="Normal 5 2 2 3 2 2 2" xfId="4324" xr:uid="{00000000-0005-0000-0000-0000F5100000}"/>
    <cellStyle name="Normal 5 2 2 3 2 2 2 2" xfId="14397" xr:uid="{00000000-0005-0000-0000-00004E380000}"/>
    <cellStyle name="Normal 5 2 2 3 2 2 2 2 3" xfId="29491" xr:uid="{00000000-0005-0000-0000-000048730000}"/>
    <cellStyle name="Normal 5 2 2 3 2 2 2 3" xfId="9377" xr:uid="{00000000-0005-0000-0000-0000B2240000}"/>
    <cellStyle name="Normal 5 2 2 3 2 2 2 3 3" xfId="24474" xr:uid="{00000000-0005-0000-0000-0000AF5F0000}"/>
    <cellStyle name="Normal 5 2 2 3 2 2 2 5" xfId="19461" xr:uid="{00000000-0005-0000-0000-00001A4C0000}"/>
    <cellStyle name="Normal 5 2 2 3 2 2 3" xfId="6016" xr:uid="{00000000-0005-0000-0000-000091170000}"/>
    <cellStyle name="Normal 5 2 2 3 2 2 3 2" xfId="16068" xr:uid="{00000000-0005-0000-0000-0000D53E0000}"/>
    <cellStyle name="Normal 5 2 2 3 2 2 3 2 3" xfId="31162" xr:uid="{00000000-0005-0000-0000-0000CF790000}"/>
    <cellStyle name="Normal 5 2 2 3 2 2 3 3" xfId="11048" xr:uid="{00000000-0005-0000-0000-0000392B0000}"/>
    <cellStyle name="Normal 5 2 2 3 2 2 3 3 3" xfId="26145" xr:uid="{00000000-0005-0000-0000-000036660000}"/>
    <cellStyle name="Normal 5 2 2 3 2 2 3 5" xfId="21132" xr:uid="{00000000-0005-0000-0000-0000A1520000}"/>
    <cellStyle name="Normal 5 2 2 3 2 2 4" xfId="12726" xr:uid="{00000000-0005-0000-0000-0000C7310000}"/>
    <cellStyle name="Normal 5 2 2 3 2 2 4 3" xfId="27820" xr:uid="{00000000-0005-0000-0000-0000C16C0000}"/>
    <cellStyle name="Normal 5 2 2 3 2 2 5" xfId="7705" xr:uid="{00000000-0005-0000-0000-00002A1E0000}"/>
    <cellStyle name="Normal 5 2 2 3 2 2 5 3" xfId="22803" xr:uid="{00000000-0005-0000-0000-000028590000}"/>
    <cellStyle name="Normal 5 2 2 3 2 2 7" xfId="17790" xr:uid="{00000000-0005-0000-0000-000093450000}"/>
    <cellStyle name="Normal 5 2 2 3 2 3" xfId="3487" xr:uid="{00000000-0005-0000-0000-0000B00D0000}"/>
    <cellStyle name="Normal 5 2 2 3 2 3 2" xfId="13561" xr:uid="{00000000-0005-0000-0000-00000A350000}"/>
    <cellStyle name="Normal 5 2 2 3 2 3 2 3" xfId="28655" xr:uid="{00000000-0005-0000-0000-000004700000}"/>
    <cellStyle name="Normal 5 2 2 3 2 3 3" xfId="8541" xr:uid="{00000000-0005-0000-0000-00006E210000}"/>
    <cellStyle name="Normal 5 2 2 3 2 3 3 3" xfId="23638" xr:uid="{00000000-0005-0000-0000-00006B5C0000}"/>
    <cellStyle name="Normal 5 2 2 3 2 3 5" xfId="18625" xr:uid="{00000000-0005-0000-0000-0000D6480000}"/>
    <cellStyle name="Normal 5 2 2 3 2 4" xfId="5180" xr:uid="{00000000-0005-0000-0000-00004D140000}"/>
    <cellStyle name="Normal 5 2 2 3 2 4 2" xfId="15232" xr:uid="{00000000-0005-0000-0000-0000913B0000}"/>
    <cellStyle name="Normal 5 2 2 3 2 4 2 3" xfId="30326" xr:uid="{00000000-0005-0000-0000-00008B760000}"/>
    <cellStyle name="Normal 5 2 2 3 2 4 3" xfId="10212" xr:uid="{00000000-0005-0000-0000-0000F5270000}"/>
    <cellStyle name="Normal 5 2 2 3 2 4 3 3" xfId="25309" xr:uid="{00000000-0005-0000-0000-0000F2620000}"/>
    <cellStyle name="Normal 5 2 2 3 2 4 5" xfId="20296" xr:uid="{00000000-0005-0000-0000-00005D4F0000}"/>
    <cellStyle name="Normal 5 2 2 3 2 5" xfId="11890" xr:uid="{00000000-0005-0000-0000-0000832E0000}"/>
    <cellStyle name="Normal 5 2 2 3 2 5 3" xfId="26984" xr:uid="{00000000-0005-0000-0000-00007D690000}"/>
    <cellStyle name="Normal 5 2 2 3 2 6" xfId="6869" xr:uid="{00000000-0005-0000-0000-0000E61A0000}"/>
    <cellStyle name="Normal 5 2 2 3 2 6 3" xfId="21967" xr:uid="{00000000-0005-0000-0000-0000E4550000}"/>
    <cellStyle name="Normal 5 2 2 3 2 8" xfId="16954" xr:uid="{00000000-0005-0000-0000-00004F420000}"/>
    <cellStyle name="Normal 5 2 2 3 3" xfId="2217" xr:uid="{00000000-0005-0000-0000-0000B9080000}"/>
    <cellStyle name="Normal 5 2 2 3 3 2" xfId="3906" xr:uid="{00000000-0005-0000-0000-0000530F0000}"/>
    <cellStyle name="Normal 5 2 2 3 3 2 2" xfId="13979" xr:uid="{00000000-0005-0000-0000-0000AC360000}"/>
    <cellStyle name="Normal 5 2 2 3 3 2 2 3" xfId="29073" xr:uid="{00000000-0005-0000-0000-0000A6710000}"/>
    <cellStyle name="Normal 5 2 2 3 3 2 3" xfId="8959" xr:uid="{00000000-0005-0000-0000-000010230000}"/>
    <cellStyle name="Normal 5 2 2 3 3 2 3 3" xfId="24056" xr:uid="{00000000-0005-0000-0000-00000D5E0000}"/>
    <cellStyle name="Normal 5 2 2 3 3 2 5" xfId="19043" xr:uid="{00000000-0005-0000-0000-0000784A0000}"/>
    <cellStyle name="Normal 5 2 2 3 3 3" xfId="5598" xr:uid="{00000000-0005-0000-0000-0000EF150000}"/>
    <cellStyle name="Normal 5 2 2 3 3 3 2" xfId="15650" xr:uid="{00000000-0005-0000-0000-0000333D0000}"/>
    <cellStyle name="Normal 5 2 2 3 3 3 2 3" xfId="30744" xr:uid="{00000000-0005-0000-0000-00002D780000}"/>
    <cellStyle name="Normal 5 2 2 3 3 3 3" xfId="10630" xr:uid="{00000000-0005-0000-0000-000097290000}"/>
    <cellStyle name="Normal 5 2 2 3 3 3 3 3" xfId="25727" xr:uid="{00000000-0005-0000-0000-000094640000}"/>
    <cellStyle name="Normal 5 2 2 3 3 3 5" xfId="20714" xr:uid="{00000000-0005-0000-0000-0000FF500000}"/>
    <cellStyle name="Normal 5 2 2 3 3 4" xfId="12308" xr:uid="{00000000-0005-0000-0000-000025300000}"/>
    <cellStyle name="Normal 5 2 2 3 3 4 3" xfId="27402" xr:uid="{00000000-0005-0000-0000-00001F6B0000}"/>
    <cellStyle name="Normal 5 2 2 3 3 5" xfId="7287" xr:uid="{00000000-0005-0000-0000-0000881C0000}"/>
    <cellStyle name="Normal 5 2 2 3 3 5 3" xfId="22385" xr:uid="{00000000-0005-0000-0000-000086570000}"/>
    <cellStyle name="Normal 5 2 2 3 3 7" xfId="17372" xr:uid="{00000000-0005-0000-0000-0000F1430000}"/>
    <cellStyle name="Normal 5 2 2 3 4" xfId="3069" xr:uid="{00000000-0005-0000-0000-00000E0C0000}"/>
    <cellStyle name="Normal 5 2 2 3 4 2" xfId="13143" xr:uid="{00000000-0005-0000-0000-000068330000}"/>
    <cellStyle name="Normal 5 2 2 3 4 2 3" xfId="28237" xr:uid="{00000000-0005-0000-0000-0000626E0000}"/>
    <cellStyle name="Normal 5 2 2 3 4 3" xfId="8123" xr:uid="{00000000-0005-0000-0000-0000CC1F0000}"/>
    <cellStyle name="Normal 5 2 2 3 4 3 3" xfId="23220" xr:uid="{00000000-0005-0000-0000-0000C95A0000}"/>
    <cellStyle name="Normal 5 2 2 3 4 5" xfId="18207" xr:uid="{00000000-0005-0000-0000-000034470000}"/>
    <cellStyle name="Normal 5 2 2 3 5" xfId="4762" xr:uid="{00000000-0005-0000-0000-0000AB120000}"/>
    <cellStyle name="Normal 5 2 2 3 5 2" xfId="14814" xr:uid="{00000000-0005-0000-0000-0000EF390000}"/>
    <cellStyle name="Normal 5 2 2 3 5 2 3" xfId="29908" xr:uid="{00000000-0005-0000-0000-0000E9740000}"/>
    <cellStyle name="Normal 5 2 2 3 5 3" xfId="9794" xr:uid="{00000000-0005-0000-0000-000053260000}"/>
    <cellStyle name="Normal 5 2 2 3 5 3 3" xfId="24891" xr:uid="{00000000-0005-0000-0000-000050610000}"/>
    <cellStyle name="Normal 5 2 2 3 5 5" xfId="19878" xr:uid="{00000000-0005-0000-0000-0000BB4D0000}"/>
    <cellStyle name="Normal 5 2 2 3 6" xfId="11472" xr:uid="{00000000-0005-0000-0000-0000E12C0000}"/>
    <cellStyle name="Normal 5 2 2 3 6 3" xfId="26566" xr:uid="{00000000-0005-0000-0000-0000DB670000}"/>
    <cellStyle name="Normal 5 2 2 3 7" xfId="6451" xr:uid="{00000000-0005-0000-0000-000044190000}"/>
    <cellStyle name="Normal 5 2 2 3 7 3" xfId="21549" xr:uid="{00000000-0005-0000-0000-000042540000}"/>
    <cellStyle name="Normal 5 2 2 3 9" xfId="16536" xr:uid="{00000000-0005-0000-0000-0000AD400000}"/>
    <cellStyle name="Normal 5 2 2 4" xfId="1588" xr:uid="{00000000-0005-0000-0000-000044060000}"/>
    <cellStyle name="Normal 5 2 2 4 2" xfId="2427" xr:uid="{00000000-0005-0000-0000-00008B090000}"/>
    <cellStyle name="Normal 5 2 2 4 2 2" xfId="4116" xr:uid="{00000000-0005-0000-0000-000025100000}"/>
    <cellStyle name="Normal 5 2 2 4 2 2 2" xfId="14189" xr:uid="{00000000-0005-0000-0000-00007E370000}"/>
    <cellStyle name="Normal 5 2 2 4 2 2 2 3" xfId="29283" xr:uid="{00000000-0005-0000-0000-000078720000}"/>
    <cellStyle name="Normal 5 2 2 4 2 2 3" xfId="9169" xr:uid="{00000000-0005-0000-0000-0000E2230000}"/>
    <cellStyle name="Normal 5 2 2 4 2 2 3 3" xfId="24266" xr:uid="{00000000-0005-0000-0000-0000DF5E0000}"/>
    <cellStyle name="Normal 5 2 2 4 2 2 5" xfId="19253" xr:uid="{00000000-0005-0000-0000-00004A4B0000}"/>
    <cellStyle name="Normal 5 2 2 4 2 3" xfId="5808" xr:uid="{00000000-0005-0000-0000-0000C1160000}"/>
    <cellStyle name="Normal 5 2 2 4 2 3 2" xfId="15860" xr:uid="{00000000-0005-0000-0000-0000053E0000}"/>
    <cellStyle name="Normal 5 2 2 4 2 3 2 3" xfId="30954" xr:uid="{00000000-0005-0000-0000-0000FF780000}"/>
    <cellStyle name="Normal 5 2 2 4 2 3 3" xfId="10840" xr:uid="{00000000-0005-0000-0000-0000692A0000}"/>
    <cellStyle name="Normal 5 2 2 4 2 3 3 3" xfId="25937" xr:uid="{00000000-0005-0000-0000-000066650000}"/>
    <cellStyle name="Normal 5 2 2 4 2 3 5" xfId="20924" xr:uid="{00000000-0005-0000-0000-0000D1510000}"/>
    <cellStyle name="Normal 5 2 2 4 2 4" xfId="12518" xr:uid="{00000000-0005-0000-0000-0000F7300000}"/>
    <cellStyle name="Normal 5 2 2 4 2 4 3" xfId="27612" xr:uid="{00000000-0005-0000-0000-0000F16B0000}"/>
    <cellStyle name="Normal 5 2 2 4 2 5" xfId="7497" xr:uid="{00000000-0005-0000-0000-00005A1D0000}"/>
    <cellStyle name="Normal 5 2 2 4 2 5 3" xfId="22595" xr:uid="{00000000-0005-0000-0000-000058580000}"/>
    <cellStyle name="Normal 5 2 2 4 2 7" xfId="17582" xr:uid="{00000000-0005-0000-0000-0000C3440000}"/>
    <cellStyle name="Normal 5 2 2 4 3" xfId="3279" xr:uid="{00000000-0005-0000-0000-0000E00C0000}"/>
    <cellStyle name="Normal 5 2 2 4 3 2" xfId="13353" xr:uid="{00000000-0005-0000-0000-00003A340000}"/>
    <cellStyle name="Normal 5 2 2 4 3 2 3" xfId="28447" xr:uid="{00000000-0005-0000-0000-0000346F0000}"/>
    <cellStyle name="Normal 5 2 2 4 3 3" xfId="8333" xr:uid="{00000000-0005-0000-0000-00009E200000}"/>
    <cellStyle name="Normal 5 2 2 4 3 3 3" xfId="23430" xr:uid="{00000000-0005-0000-0000-00009B5B0000}"/>
    <cellStyle name="Normal 5 2 2 4 3 5" xfId="18417" xr:uid="{00000000-0005-0000-0000-000006480000}"/>
    <cellStyle name="Normal 5 2 2 4 4" xfId="4972" xr:uid="{00000000-0005-0000-0000-00007D130000}"/>
    <cellStyle name="Normal 5 2 2 4 4 2" xfId="15024" xr:uid="{00000000-0005-0000-0000-0000C13A0000}"/>
    <cellStyle name="Normal 5 2 2 4 4 2 3" xfId="30118" xr:uid="{00000000-0005-0000-0000-0000BB750000}"/>
    <cellStyle name="Normal 5 2 2 4 4 3" xfId="10004" xr:uid="{00000000-0005-0000-0000-000025270000}"/>
    <cellStyle name="Normal 5 2 2 4 4 3 3" xfId="25101" xr:uid="{00000000-0005-0000-0000-000022620000}"/>
    <cellStyle name="Normal 5 2 2 4 4 5" xfId="20088" xr:uid="{00000000-0005-0000-0000-00008D4E0000}"/>
    <cellStyle name="Normal 5 2 2 4 5" xfId="11682" xr:uid="{00000000-0005-0000-0000-0000B32D0000}"/>
    <cellStyle name="Normal 5 2 2 4 5 3" xfId="26776" xr:uid="{00000000-0005-0000-0000-0000AD680000}"/>
    <cellStyle name="Normal 5 2 2 4 6" xfId="6661" xr:uid="{00000000-0005-0000-0000-0000161A0000}"/>
    <cellStyle name="Normal 5 2 2 4 6 3" xfId="21759" xr:uid="{00000000-0005-0000-0000-000014550000}"/>
    <cellStyle name="Normal 5 2 2 4 8" xfId="16746" xr:uid="{00000000-0005-0000-0000-00007F410000}"/>
    <cellStyle name="Normal 5 2 2 5" xfId="2009" xr:uid="{00000000-0005-0000-0000-0000E9070000}"/>
    <cellStyle name="Normal 5 2 2 5 2" xfId="3698" xr:uid="{00000000-0005-0000-0000-0000830E0000}"/>
    <cellStyle name="Normal 5 2 2 5 2 2" xfId="13771" xr:uid="{00000000-0005-0000-0000-0000DC350000}"/>
    <cellStyle name="Normal 5 2 2 5 2 2 3" xfId="28865" xr:uid="{00000000-0005-0000-0000-0000D6700000}"/>
    <cellStyle name="Normal 5 2 2 5 2 3" xfId="8751" xr:uid="{00000000-0005-0000-0000-000040220000}"/>
    <cellStyle name="Normal 5 2 2 5 2 3 3" xfId="23848" xr:uid="{00000000-0005-0000-0000-00003D5D0000}"/>
    <cellStyle name="Normal 5 2 2 5 2 5" xfId="18835" xr:uid="{00000000-0005-0000-0000-0000A8490000}"/>
    <cellStyle name="Normal 5 2 2 5 3" xfId="5390" xr:uid="{00000000-0005-0000-0000-00001F150000}"/>
    <cellStyle name="Normal 5 2 2 5 3 2" xfId="15442" xr:uid="{00000000-0005-0000-0000-0000633C0000}"/>
    <cellStyle name="Normal 5 2 2 5 3 2 3" xfId="30536" xr:uid="{00000000-0005-0000-0000-00005D770000}"/>
    <cellStyle name="Normal 5 2 2 5 3 3" xfId="10422" xr:uid="{00000000-0005-0000-0000-0000C7280000}"/>
    <cellStyle name="Normal 5 2 2 5 3 3 3" xfId="25519" xr:uid="{00000000-0005-0000-0000-0000C4630000}"/>
    <cellStyle name="Normal 5 2 2 5 3 5" xfId="20506" xr:uid="{00000000-0005-0000-0000-00002F500000}"/>
    <cellStyle name="Normal 5 2 2 5 4" xfId="12100" xr:uid="{00000000-0005-0000-0000-0000552F0000}"/>
    <cellStyle name="Normal 5 2 2 5 4 3" xfId="27194" xr:uid="{00000000-0005-0000-0000-00004F6A0000}"/>
    <cellStyle name="Normal 5 2 2 5 5" xfId="7079" xr:uid="{00000000-0005-0000-0000-0000B81B0000}"/>
    <cellStyle name="Normal 5 2 2 5 5 3" xfId="22177" xr:uid="{00000000-0005-0000-0000-0000B6560000}"/>
    <cellStyle name="Normal 5 2 2 5 7" xfId="17164" xr:uid="{00000000-0005-0000-0000-000021430000}"/>
    <cellStyle name="Normal 5 2 2 6" xfId="2861" xr:uid="{00000000-0005-0000-0000-00003E0B0000}"/>
    <cellStyle name="Normal 5 2 2 6 2" xfId="12935" xr:uid="{00000000-0005-0000-0000-000098320000}"/>
    <cellStyle name="Normal 5 2 2 6 2 3" xfId="28029" xr:uid="{00000000-0005-0000-0000-0000926D0000}"/>
    <cellStyle name="Normal 5 2 2 6 3" xfId="7915" xr:uid="{00000000-0005-0000-0000-0000FC1E0000}"/>
    <cellStyle name="Normal 5 2 2 6 3 3" xfId="23012" xr:uid="{00000000-0005-0000-0000-0000F9590000}"/>
    <cellStyle name="Normal 5 2 2 6 5" xfId="17999" xr:uid="{00000000-0005-0000-0000-000064460000}"/>
    <cellStyle name="Normal 5 2 2 7" xfId="4554" xr:uid="{00000000-0005-0000-0000-0000DB110000}"/>
    <cellStyle name="Normal 5 2 2 7 2" xfId="14606" xr:uid="{00000000-0005-0000-0000-00001F390000}"/>
    <cellStyle name="Normal 5 2 2 7 2 3" xfId="29700" xr:uid="{00000000-0005-0000-0000-000019740000}"/>
    <cellStyle name="Normal 5 2 2 7 3" xfId="9586" xr:uid="{00000000-0005-0000-0000-000083250000}"/>
    <cellStyle name="Normal 5 2 2 7 3 3" xfId="24683" xr:uid="{00000000-0005-0000-0000-000080600000}"/>
    <cellStyle name="Normal 5 2 2 7 5" xfId="19670" xr:uid="{00000000-0005-0000-0000-0000EB4C0000}"/>
    <cellStyle name="Normal 5 2 2 8" xfId="11264" xr:uid="{00000000-0005-0000-0000-0000112C0000}"/>
    <cellStyle name="Normal 5 2 2 8 3" xfId="26358" xr:uid="{00000000-0005-0000-0000-00000B670000}"/>
    <cellStyle name="Normal 5 2 2 9" xfId="6243" xr:uid="{00000000-0005-0000-0000-000074180000}"/>
    <cellStyle name="Normal 5 2 2 9 3" xfId="21341" xr:uid="{00000000-0005-0000-0000-000072530000}"/>
    <cellStyle name="Normal 5 2 3" xfId="1208" xr:uid="{00000000-0005-0000-0000-0000C8040000}"/>
    <cellStyle name="Normal 5 2 3 10" xfId="16380" xr:uid="{00000000-0005-0000-0000-000011400000}"/>
    <cellStyle name="Normal 5 2 3 2" xfId="1427" xr:uid="{00000000-0005-0000-0000-0000A3050000}"/>
    <cellStyle name="Normal 5 2 3 2 2" xfId="1848" xr:uid="{00000000-0005-0000-0000-000048070000}"/>
    <cellStyle name="Normal 5 2 3 2 2 2" xfId="2687" xr:uid="{00000000-0005-0000-0000-00008F0A0000}"/>
    <cellStyle name="Normal 5 2 3 2 2 2 2" xfId="4376" xr:uid="{00000000-0005-0000-0000-000029110000}"/>
    <cellStyle name="Normal 5 2 3 2 2 2 2 2" xfId="14449" xr:uid="{00000000-0005-0000-0000-000082380000}"/>
    <cellStyle name="Normal 5 2 3 2 2 2 2 2 3" xfId="29543" xr:uid="{00000000-0005-0000-0000-00007C730000}"/>
    <cellStyle name="Normal 5 2 3 2 2 2 2 3" xfId="9429" xr:uid="{00000000-0005-0000-0000-0000E6240000}"/>
    <cellStyle name="Normal 5 2 3 2 2 2 2 3 3" xfId="24526" xr:uid="{00000000-0005-0000-0000-0000E35F0000}"/>
    <cellStyle name="Normal 5 2 3 2 2 2 2 5" xfId="19513" xr:uid="{00000000-0005-0000-0000-00004E4C0000}"/>
    <cellStyle name="Normal 5 2 3 2 2 2 3" xfId="6068" xr:uid="{00000000-0005-0000-0000-0000C5170000}"/>
    <cellStyle name="Normal 5 2 3 2 2 2 3 2" xfId="16120" xr:uid="{00000000-0005-0000-0000-0000093F0000}"/>
    <cellStyle name="Normal 5 2 3 2 2 2 3 2 3" xfId="31214" xr:uid="{00000000-0005-0000-0000-0000037A0000}"/>
    <cellStyle name="Normal 5 2 3 2 2 2 3 3" xfId="11100" xr:uid="{00000000-0005-0000-0000-00006D2B0000}"/>
    <cellStyle name="Normal 5 2 3 2 2 2 3 3 3" xfId="26197" xr:uid="{00000000-0005-0000-0000-00006A660000}"/>
    <cellStyle name="Normal 5 2 3 2 2 2 3 5" xfId="21184" xr:uid="{00000000-0005-0000-0000-0000D5520000}"/>
    <cellStyle name="Normal 5 2 3 2 2 2 4" xfId="12778" xr:uid="{00000000-0005-0000-0000-0000FB310000}"/>
    <cellStyle name="Normal 5 2 3 2 2 2 4 3" xfId="27872" xr:uid="{00000000-0005-0000-0000-0000F56C0000}"/>
    <cellStyle name="Normal 5 2 3 2 2 2 5" xfId="7757" xr:uid="{00000000-0005-0000-0000-00005E1E0000}"/>
    <cellStyle name="Normal 5 2 3 2 2 2 5 3" xfId="22855" xr:uid="{00000000-0005-0000-0000-00005C590000}"/>
    <cellStyle name="Normal 5 2 3 2 2 2 7" xfId="17842" xr:uid="{00000000-0005-0000-0000-0000C7450000}"/>
    <cellStyle name="Normal 5 2 3 2 2 3" xfId="3539" xr:uid="{00000000-0005-0000-0000-0000E40D0000}"/>
    <cellStyle name="Normal 5 2 3 2 2 3 2" xfId="13613" xr:uid="{00000000-0005-0000-0000-00003E350000}"/>
    <cellStyle name="Normal 5 2 3 2 2 3 2 3" xfId="28707" xr:uid="{00000000-0005-0000-0000-000038700000}"/>
    <cellStyle name="Normal 5 2 3 2 2 3 3" xfId="8593" xr:uid="{00000000-0005-0000-0000-0000A2210000}"/>
    <cellStyle name="Normal 5 2 3 2 2 3 3 3" xfId="23690" xr:uid="{00000000-0005-0000-0000-00009F5C0000}"/>
    <cellStyle name="Normal 5 2 3 2 2 3 5" xfId="18677" xr:uid="{00000000-0005-0000-0000-00000A490000}"/>
    <cellStyle name="Normal 5 2 3 2 2 4" xfId="5232" xr:uid="{00000000-0005-0000-0000-000081140000}"/>
    <cellStyle name="Normal 5 2 3 2 2 4 2" xfId="15284" xr:uid="{00000000-0005-0000-0000-0000C53B0000}"/>
    <cellStyle name="Normal 5 2 3 2 2 4 2 3" xfId="30378" xr:uid="{00000000-0005-0000-0000-0000BF760000}"/>
    <cellStyle name="Normal 5 2 3 2 2 4 3" xfId="10264" xr:uid="{00000000-0005-0000-0000-000029280000}"/>
    <cellStyle name="Normal 5 2 3 2 2 4 3 3" xfId="25361" xr:uid="{00000000-0005-0000-0000-000026630000}"/>
    <cellStyle name="Normal 5 2 3 2 2 4 5" xfId="20348" xr:uid="{00000000-0005-0000-0000-0000914F0000}"/>
    <cellStyle name="Normal 5 2 3 2 2 5" xfId="11942" xr:uid="{00000000-0005-0000-0000-0000B72E0000}"/>
    <cellStyle name="Normal 5 2 3 2 2 5 3" xfId="27036" xr:uid="{00000000-0005-0000-0000-0000B1690000}"/>
    <cellStyle name="Normal 5 2 3 2 2 6" xfId="6921" xr:uid="{00000000-0005-0000-0000-00001A1B0000}"/>
    <cellStyle name="Normal 5 2 3 2 2 6 3" xfId="22019" xr:uid="{00000000-0005-0000-0000-000018560000}"/>
    <cellStyle name="Normal 5 2 3 2 2 8" xfId="17006" xr:uid="{00000000-0005-0000-0000-000083420000}"/>
    <cellStyle name="Normal 5 2 3 2 3" xfId="2269" xr:uid="{00000000-0005-0000-0000-0000ED080000}"/>
    <cellStyle name="Normal 5 2 3 2 3 2" xfId="3958" xr:uid="{00000000-0005-0000-0000-0000870F0000}"/>
    <cellStyle name="Normal 5 2 3 2 3 2 2" xfId="14031" xr:uid="{00000000-0005-0000-0000-0000E0360000}"/>
    <cellStyle name="Normal 5 2 3 2 3 2 2 3" xfId="29125" xr:uid="{00000000-0005-0000-0000-0000DA710000}"/>
    <cellStyle name="Normal 5 2 3 2 3 2 3" xfId="9011" xr:uid="{00000000-0005-0000-0000-000044230000}"/>
    <cellStyle name="Normal 5 2 3 2 3 2 3 3" xfId="24108" xr:uid="{00000000-0005-0000-0000-0000415E0000}"/>
    <cellStyle name="Normal 5 2 3 2 3 2 5" xfId="19095" xr:uid="{00000000-0005-0000-0000-0000AC4A0000}"/>
    <cellStyle name="Normal 5 2 3 2 3 3" xfId="5650" xr:uid="{00000000-0005-0000-0000-000023160000}"/>
    <cellStyle name="Normal 5 2 3 2 3 3 2" xfId="15702" xr:uid="{00000000-0005-0000-0000-0000673D0000}"/>
    <cellStyle name="Normal 5 2 3 2 3 3 2 3" xfId="30796" xr:uid="{00000000-0005-0000-0000-000061780000}"/>
    <cellStyle name="Normal 5 2 3 2 3 3 3" xfId="10682" xr:uid="{00000000-0005-0000-0000-0000CB290000}"/>
    <cellStyle name="Normal 5 2 3 2 3 3 3 3" xfId="25779" xr:uid="{00000000-0005-0000-0000-0000C8640000}"/>
    <cellStyle name="Normal 5 2 3 2 3 3 5" xfId="20766" xr:uid="{00000000-0005-0000-0000-000033510000}"/>
    <cellStyle name="Normal 5 2 3 2 3 4" xfId="12360" xr:uid="{00000000-0005-0000-0000-000059300000}"/>
    <cellStyle name="Normal 5 2 3 2 3 4 3" xfId="27454" xr:uid="{00000000-0005-0000-0000-0000536B0000}"/>
    <cellStyle name="Normal 5 2 3 2 3 5" xfId="7339" xr:uid="{00000000-0005-0000-0000-0000BC1C0000}"/>
    <cellStyle name="Normal 5 2 3 2 3 5 3" xfId="22437" xr:uid="{00000000-0005-0000-0000-0000BA570000}"/>
    <cellStyle name="Normal 5 2 3 2 3 7" xfId="17424" xr:uid="{00000000-0005-0000-0000-000025440000}"/>
    <cellStyle name="Normal 5 2 3 2 4" xfId="3121" xr:uid="{00000000-0005-0000-0000-0000420C0000}"/>
    <cellStyle name="Normal 5 2 3 2 4 2" xfId="13195" xr:uid="{00000000-0005-0000-0000-00009C330000}"/>
    <cellStyle name="Normal 5 2 3 2 4 2 3" xfId="28289" xr:uid="{00000000-0005-0000-0000-0000966E0000}"/>
    <cellStyle name="Normal 5 2 3 2 4 3" xfId="8175" xr:uid="{00000000-0005-0000-0000-000000200000}"/>
    <cellStyle name="Normal 5 2 3 2 4 3 3" xfId="23272" xr:uid="{00000000-0005-0000-0000-0000FD5A0000}"/>
    <cellStyle name="Normal 5 2 3 2 4 5" xfId="18259" xr:uid="{00000000-0005-0000-0000-000068470000}"/>
    <cellStyle name="Normal 5 2 3 2 5" xfId="4814" xr:uid="{00000000-0005-0000-0000-0000DF120000}"/>
    <cellStyle name="Normal 5 2 3 2 5 2" xfId="14866" xr:uid="{00000000-0005-0000-0000-0000233A0000}"/>
    <cellStyle name="Normal 5 2 3 2 5 2 3" xfId="29960" xr:uid="{00000000-0005-0000-0000-00001D750000}"/>
    <cellStyle name="Normal 5 2 3 2 5 3" xfId="9846" xr:uid="{00000000-0005-0000-0000-000087260000}"/>
    <cellStyle name="Normal 5 2 3 2 5 3 3" xfId="24943" xr:uid="{00000000-0005-0000-0000-000084610000}"/>
    <cellStyle name="Normal 5 2 3 2 5 5" xfId="19930" xr:uid="{00000000-0005-0000-0000-0000EF4D0000}"/>
    <cellStyle name="Normal 5 2 3 2 6" xfId="11524" xr:uid="{00000000-0005-0000-0000-0000152D0000}"/>
    <cellStyle name="Normal 5 2 3 2 6 3" xfId="26618" xr:uid="{00000000-0005-0000-0000-00000F680000}"/>
    <cellStyle name="Normal 5 2 3 2 7" xfId="6503" xr:uid="{00000000-0005-0000-0000-000078190000}"/>
    <cellStyle name="Normal 5 2 3 2 7 3" xfId="21601" xr:uid="{00000000-0005-0000-0000-000076540000}"/>
    <cellStyle name="Normal 5 2 3 2 9" xfId="16588" xr:uid="{00000000-0005-0000-0000-0000E1400000}"/>
    <cellStyle name="Normal 5 2 3 3" xfId="1640" xr:uid="{00000000-0005-0000-0000-000078060000}"/>
    <cellStyle name="Normal 5 2 3 3 2" xfId="2479" xr:uid="{00000000-0005-0000-0000-0000BF090000}"/>
    <cellStyle name="Normal 5 2 3 3 2 2" xfId="4168" xr:uid="{00000000-0005-0000-0000-000059100000}"/>
    <cellStyle name="Normal 5 2 3 3 2 2 2" xfId="14241" xr:uid="{00000000-0005-0000-0000-0000B2370000}"/>
    <cellStyle name="Normal 5 2 3 3 2 2 2 3" xfId="29335" xr:uid="{00000000-0005-0000-0000-0000AC720000}"/>
    <cellStyle name="Normal 5 2 3 3 2 2 3" xfId="9221" xr:uid="{00000000-0005-0000-0000-000016240000}"/>
    <cellStyle name="Normal 5 2 3 3 2 2 3 3" xfId="24318" xr:uid="{00000000-0005-0000-0000-0000135F0000}"/>
    <cellStyle name="Normal 5 2 3 3 2 2 5" xfId="19305" xr:uid="{00000000-0005-0000-0000-00007E4B0000}"/>
    <cellStyle name="Normal 5 2 3 3 2 3" xfId="5860" xr:uid="{00000000-0005-0000-0000-0000F5160000}"/>
    <cellStyle name="Normal 5 2 3 3 2 3 2" xfId="15912" xr:uid="{00000000-0005-0000-0000-0000393E0000}"/>
    <cellStyle name="Normal 5 2 3 3 2 3 2 3" xfId="31006" xr:uid="{00000000-0005-0000-0000-000033790000}"/>
    <cellStyle name="Normal 5 2 3 3 2 3 3" xfId="10892" xr:uid="{00000000-0005-0000-0000-00009D2A0000}"/>
    <cellStyle name="Normal 5 2 3 3 2 3 3 3" xfId="25989" xr:uid="{00000000-0005-0000-0000-00009A650000}"/>
    <cellStyle name="Normal 5 2 3 3 2 3 5" xfId="20976" xr:uid="{00000000-0005-0000-0000-000005520000}"/>
    <cellStyle name="Normal 5 2 3 3 2 4" xfId="12570" xr:uid="{00000000-0005-0000-0000-00002B310000}"/>
    <cellStyle name="Normal 5 2 3 3 2 4 3" xfId="27664" xr:uid="{00000000-0005-0000-0000-0000256C0000}"/>
    <cellStyle name="Normal 5 2 3 3 2 5" xfId="7549" xr:uid="{00000000-0005-0000-0000-00008E1D0000}"/>
    <cellStyle name="Normal 5 2 3 3 2 5 3" xfId="22647" xr:uid="{00000000-0005-0000-0000-00008C580000}"/>
    <cellStyle name="Normal 5 2 3 3 2 7" xfId="17634" xr:uid="{00000000-0005-0000-0000-0000F7440000}"/>
    <cellStyle name="Normal 5 2 3 3 3" xfId="3331" xr:uid="{00000000-0005-0000-0000-0000140D0000}"/>
    <cellStyle name="Normal 5 2 3 3 3 2" xfId="13405" xr:uid="{00000000-0005-0000-0000-00006E340000}"/>
    <cellStyle name="Normal 5 2 3 3 3 2 3" xfId="28499" xr:uid="{00000000-0005-0000-0000-0000686F0000}"/>
    <cellStyle name="Normal 5 2 3 3 3 3" xfId="8385" xr:uid="{00000000-0005-0000-0000-0000D2200000}"/>
    <cellStyle name="Normal 5 2 3 3 3 3 3" xfId="23482" xr:uid="{00000000-0005-0000-0000-0000CF5B0000}"/>
    <cellStyle name="Normal 5 2 3 3 3 5" xfId="18469" xr:uid="{00000000-0005-0000-0000-00003A480000}"/>
    <cellStyle name="Normal 5 2 3 3 4" xfId="5024" xr:uid="{00000000-0005-0000-0000-0000B1130000}"/>
    <cellStyle name="Normal 5 2 3 3 4 2" xfId="15076" xr:uid="{00000000-0005-0000-0000-0000F53A0000}"/>
    <cellStyle name="Normal 5 2 3 3 4 2 3" xfId="30170" xr:uid="{00000000-0005-0000-0000-0000EF750000}"/>
    <cellStyle name="Normal 5 2 3 3 4 3" xfId="10056" xr:uid="{00000000-0005-0000-0000-000059270000}"/>
    <cellStyle name="Normal 5 2 3 3 4 3 3" xfId="25153" xr:uid="{00000000-0005-0000-0000-000056620000}"/>
    <cellStyle name="Normal 5 2 3 3 4 5" xfId="20140" xr:uid="{00000000-0005-0000-0000-0000C14E0000}"/>
    <cellStyle name="Normal 5 2 3 3 5" xfId="11734" xr:uid="{00000000-0005-0000-0000-0000E72D0000}"/>
    <cellStyle name="Normal 5 2 3 3 5 3" xfId="26828" xr:uid="{00000000-0005-0000-0000-0000E1680000}"/>
    <cellStyle name="Normal 5 2 3 3 6" xfId="6713" xr:uid="{00000000-0005-0000-0000-00004A1A0000}"/>
    <cellStyle name="Normal 5 2 3 3 6 3" xfId="21811" xr:uid="{00000000-0005-0000-0000-000048550000}"/>
    <cellStyle name="Normal 5 2 3 3 8" xfId="16798" xr:uid="{00000000-0005-0000-0000-0000B3410000}"/>
    <cellStyle name="Normal 5 2 3 4" xfId="2061" xr:uid="{00000000-0005-0000-0000-00001D080000}"/>
    <cellStyle name="Normal 5 2 3 4 2" xfId="3750" xr:uid="{00000000-0005-0000-0000-0000B70E0000}"/>
    <cellStyle name="Normal 5 2 3 4 2 2" xfId="13823" xr:uid="{00000000-0005-0000-0000-000010360000}"/>
    <cellStyle name="Normal 5 2 3 4 2 2 3" xfId="28917" xr:uid="{00000000-0005-0000-0000-00000A710000}"/>
    <cellStyle name="Normal 5 2 3 4 2 3" xfId="8803" xr:uid="{00000000-0005-0000-0000-000074220000}"/>
    <cellStyle name="Normal 5 2 3 4 2 3 3" xfId="23900" xr:uid="{00000000-0005-0000-0000-0000715D0000}"/>
    <cellStyle name="Normal 5 2 3 4 2 5" xfId="18887" xr:uid="{00000000-0005-0000-0000-0000DC490000}"/>
    <cellStyle name="Normal 5 2 3 4 3" xfId="5442" xr:uid="{00000000-0005-0000-0000-000053150000}"/>
    <cellStyle name="Normal 5 2 3 4 3 2" xfId="15494" xr:uid="{00000000-0005-0000-0000-0000973C0000}"/>
    <cellStyle name="Normal 5 2 3 4 3 2 3" xfId="30588" xr:uid="{00000000-0005-0000-0000-000091770000}"/>
    <cellStyle name="Normal 5 2 3 4 3 3" xfId="10474" xr:uid="{00000000-0005-0000-0000-0000FB280000}"/>
    <cellStyle name="Normal 5 2 3 4 3 3 3" xfId="25571" xr:uid="{00000000-0005-0000-0000-0000F8630000}"/>
    <cellStyle name="Normal 5 2 3 4 3 5" xfId="20558" xr:uid="{00000000-0005-0000-0000-000063500000}"/>
    <cellStyle name="Normal 5 2 3 4 4" xfId="12152" xr:uid="{00000000-0005-0000-0000-0000892F0000}"/>
    <cellStyle name="Normal 5 2 3 4 4 3" xfId="27246" xr:uid="{00000000-0005-0000-0000-0000836A0000}"/>
    <cellStyle name="Normal 5 2 3 4 5" xfId="7131" xr:uid="{00000000-0005-0000-0000-0000EC1B0000}"/>
    <cellStyle name="Normal 5 2 3 4 5 3" xfId="22229" xr:uid="{00000000-0005-0000-0000-0000EA560000}"/>
    <cellStyle name="Normal 5 2 3 4 7" xfId="17216" xr:uid="{00000000-0005-0000-0000-000055430000}"/>
    <cellStyle name="Normal 5 2 3 5" xfId="2913" xr:uid="{00000000-0005-0000-0000-0000720B0000}"/>
    <cellStyle name="Normal 5 2 3 5 2" xfId="12987" xr:uid="{00000000-0005-0000-0000-0000CC320000}"/>
    <cellStyle name="Normal 5 2 3 5 2 3" xfId="28081" xr:uid="{00000000-0005-0000-0000-0000C66D0000}"/>
    <cellStyle name="Normal 5 2 3 5 3" xfId="7967" xr:uid="{00000000-0005-0000-0000-0000301F0000}"/>
    <cellStyle name="Normal 5 2 3 5 3 3" xfId="23064" xr:uid="{00000000-0005-0000-0000-00002D5A0000}"/>
    <cellStyle name="Normal 5 2 3 5 5" xfId="18051" xr:uid="{00000000-0005-0000-0000-000098460000}"/>
    <cellStyle name="Normal 5 2 3 6" xfId="4606" xr:uid="{00000000-0005-0000-0000-00000F120000}"/>
    <cellStyle name="Normal 5 2 3 6 2" xfId="14658" xr:uid="{00000000-0005-0000-0000-000053390000}"/>
    <cellStyle name="Normal 5 2 3 6 2 3" xfId="29752" xr:uid="{00000000-0005-0000-0000-00004D740000}"/>
    <cellStyle name="Normal 5 2 3 6 3" xfId="9638" xr:uid="{00000000-0005-0000-0000-0000B7250000}"/>
    <cellStyle name="Normal 5 2 3 6 3 3" xfId="24735" xr:uid="{00000000-0005-0000-0000-0000B4600000}"/>
    <cellStyle name="Normal 5 2 3 6 5" xfId="19722" xr:uid="{00000000-0005-0000-0000-00001F4D0000}"/>
    <cellStyle name="Normal 5 2 3 7" xfId="11316" xr:uid="{00000000-0005-0000-0000-0000452C0000}"/>
    <cellStyle name="Normal 5 2 3 7 3" xfId="26410" xr:uid="{00000000-0005-0000-0000-00003F670000}"/>
    <cellStyle name="Normal 5 2 3 8" xfId="6295" xr:uid="{00000000-0005-0000-0000-0000A8180000}"/>
    <cellStyle name="Normal 5 2 3 8 3" xfId="21393" xr:uid="{00000000-0005-0000-0000-0000A6530000}"/>
    <cellStyle name="Normal 5 2 4" xfId="1321" xr:uid="{00000000-0005-0000-0000-000039050000}"/>
    <cellStyle name="Normal 5 2 4 2" xfId="1744" xr:uid="{00000000-0005-0000-0000-0000E0060000}"/>
    <cellStyle name="Normal 5 2 4 2 2" xfId="2583" xr:uid="{00000000-0005-0000-0000-0000270A0000}"/>
    <cellStyle name="Normal 5 2 4 2 2 2" xfId="4272" xr:uid="{00000000-0005-0000-0000-0000C1100000}"/>
    <cellStyle name="Normal 5 2 4 2 2 2 2" xfId="14345" xr:uid="{00000000-0005-0000-0000-00001A380000}"/>
    <cellStyle name="Normal 5 2 4 2 2 2 2 3" xfId="29439" xr:uid="{00000000-0005-0000-0000-000014730000}"/>
    <cellStyle name="Normal 5 2 4 2 2 2 3" xfId="9325" xr:uid="{00000000-0005-0000-0000-00007E240000}"/>
    <cellStyle name="Normal 5 2 4 2 2 2 3 3" xfId="24422" xr:uid="{00000000-0005-0000-0000-00007B5F0000}"/>
    <cellStyle name="Normal 5 2 4 2 2 2 5" xfId="19409" xr:uid="{00000000-0005-0000-0000-0000E64B0000}"/>
    <cellStyle name="Normal 5 2 4 2 2 3" xfId="5964" xr:uid="{00000000-0005-0000-0000-00005D170000}"/>
    <cellStyle name="Normal 5 2 4 2 2 3 2" xfId="16016" xr:uid="{00000000-0005-0000-0000-0000A13E0000}"/>
    <cellStyle name="Normal 5 2 4 2 2 3 2 3" xfId="31110" xr:uid="{00000000-0005-0000-0000-00009B790000}"/>
    <cellStyle name="Normal 5 2 4 2 2 3 3" xfId="10996" xr:uid="{00000000-0005-0000-0000-0000052B0000}"/>
    <cellStyle name="Normal 5 2 4 2 2 3 3 3" xfId="26093" xr:uid="{00000000-0005-0000-0000-000002660000}"/>
    <cellStyle name="Normal 5 2 4 2 2 3 5" xfId="21080" xr:uid="{00000000-0005-0000-0000-00006D520000}"/>
    <cellStyle name="Normal 5 2 4 2 2 4" xfId="12674" xr:uid="{00000000-0005-0000-0000-000093310000}"/>
    <cellStyle name="Normal 5 2 4 2 2 4 3" xfId="27768" xr:uid="{00000000-0005-0000-0000-00008D6C0000}"/>
    <cellStyle name="Normal 5 2 4 2 2 5" xfId="7653" xr:uid="{00000000-0005-0000-0000-0000F61D0000}"/>
    <cellStyle name="Normal 5 2 4 2 2 5 3" xfId="22751" xr:uid="{00000000-0005-0000-0000-0000F4580000}"/>
    <cellStyle name="Normal 5 2 4 2 2 7" xfId="17738" xr:uid="{00000000-0005-0000-0000-00005F450000}"/>
    <cellStyle name="Normal 5 2 4 2 3" xfId="3435" xr:uid="{00000000-0005-0000-0000-00007C0D0000}"/>
    <cellStyle name="Normal 5 2 4 2 3 2" xfId="13509" xr:uid="{00000000-0005-0000-0000-0000D6340000}"/>
    <cellStyle name="Normal 5 2 4 2 3 2 3" xfId="28603" xr:uid="{00000000-0005-0000-0000-0000D06F0000}"/>
    <cellStyle name="Normal 5 2 4 2 3 3" xfId="8489" xr:uid="{00000000-0005-0000-0000-00003A210000}"/>
    <cellStyle name="Normal 5 2 4 2 3 3 3" xfId="23586" xr:uid="{00000000-0005-0000-0000-0000375C0000}"/>
    <cellStyle name="Normal 5 2 4 2 3 5" xfId="18573" xr:uid="{00000000-0005-0000-0000-0000A2480000}"/>
    <cellStyle name="Normal 5 2 4 2 4" xfId="5128" xr:uid="{00000000-0005-0000-0000-000019140000}"/>
    <cellStyle name="Normal 5 2 4 2 4 2" xfId="15180" xr:uid="{00000000-0005-0000-0000-00005D3B0000}"/>
    <cellStyle name="Normal 5 2 4 2 4 2 3" xfId="30274" xr:uid="{00000000-0005-0000-0000-000057760000}"/>
    <cellStyle name="Normal 5 2 4 2 4 3" xfId="10160" xr:uid="{00000000-0005-0000-0000-0000C1270000}"/>
    <cellStyle name="Normal 5 2 4 2 4 3 3" xfId="25257" xr:uid="{00000000-0005-0000-0000-0000BE620000}"/>
    <cellStyle name="Normal 5 2 4 2 4 5" xfId="20244" xr:uid="{00000000-0005-0000-0000-0000294F0000}"/>
    <cellStyle name="Normal 5 2 4 2 5" xfId="11838" xr:uid="{00000000-0005-0000-0000-00004F2E0000}"/>
    <cellStyle name="Normal 5 2 4 2 5 3" xfId="26932" xr:uid="{00000000-0005-0000-0000-000049690000}"/>
    <cellStyle name="Normal 5 2 4 2 6" xfId="6817" xr:uid="{00000000-0005-0000-0000-0000B21A0000}"/>
    <cellStyle name="Normal 5 2 4 2 6 3" xfId="21915" xr:uid="{00000000-0005-0000-0000-0000B0550000}"/>
    <cellStyle name="Normal 5 2 4 2 8" xfId="16902" xr:uid="{00000000-0005-0000-0000-00001B420000}"/>
    <cellStyle name="Normal 5 2 4 3" xfId="2165" xr:uid="{00000000-0005-0000-0000-000085080000}"/>
    <cellStyle name="Normal 5 2 4 3 2" xfId="3854" xr:uid="{00000000-0005-0000-0000-00001F0F0000}"/>
    <cellStyle name="Normal 5 2 4 3 2 2" xfId="13927" xr:uid="{00000000-0005-0000-0000-000078360000}"/>
    <cellStyle name="Normal 5 2 4 3 2 2 3" xfId="29021" xr:uid="{00000000-0005-0000-0000-000072710000}"/>
    <cellStyle name="Normal 5 2 4 3 2 3" xfId="8907" xr:uid="{00000000-0005-0000-0000-0000DC220000}"/>
    <cellStyle name="Normal 5 2 4 3 2 3 3" xfId="24004" xr:uid="{00000000-0005-0000-0000-0000D95D0000}"/>
    <cellStyle name="Normal 5 2 4 3 2 5" xfId="18991" xr:uid="{00000000-0005-0000-0000-0000444A0000}"/>
    <cellStyle name="Normal 5 2 4 3 3" xfId="5546" xr:uid="{00000000-0005-0000-0000-0000BB150000}"/>
    <cellStyle name="Normal 5 2 4 3 3 2" xfId="15598" xr:uid="{00000000-0005-0000-0000-0000FF3C0000}"/>
    <cellStyle name="Normal 5 2 4 3 3 2 3" xfId="30692" xr:uid="{00000000-0005-0000-0000-0000F9770000}"/>
    <cellStyle name="Normal 5 2 4 3 3 3" xfId="10578" xr:uid="{00000000-0005-0000-0000-000063290000}"/>
    <cellStyle name="Normal 5 2 4 3 3 3 3" xfId="25675" xr:uid="{00000000-0005-0000-0000-000060640000}"/>
    <cellStyle name="Normal 5 2 4 3 3 5" xfId="20662" xr:uid="{00000000-0005-0000-0000-0000CB500000}"/>
    <cellStyle name="Normal 5 2 4 3 4" xfId="12256" xr:uid="{00000000-0005-0000-0000-0000F12F0000}"/>
    <cellStyle name="Normal 5 2 4 3 4 3" xfId="27350" xr:uid="{00000000-0005-0000-0000-0000EB6A0000}"/>
    <cellStyle name="Normal 5 2 4 3 5" xfId="7235" xr:uid="{00000000-0005-0000-0000-0000541C0000}"/>
    <cellStyle name="Normal 5 2 4 3 5 3" xfId="22333" xr:uid="{00000000-0005-0000-0000-000052570000}"/>
    <cellStyle name="Normal 5 2 4 3 7" xfId="17320" xr:uid="{00000000-0005-0000-0000-0000BD430000}"/>
    <cellStyle name="Normal 5 2 4 4" xfId="3017" xr:uid="{00000000-0005-0000-0000-0000DA0B0000}"/>
    <cellStyle name="Normal 5 2 4 4 2" xfId="13091" xr:uid="{00000000-0005-0000-0000-000034330000}"/>
    <cellStyle name="Normal 5 2 4 4 2 3" xfId="28185" xr:uid="{00000000-0005-0000-0000-00002E6E0000}"/>
    <cellStyle name="Normal 5 2 4 4 3" xfId="8071" xr:uid="{00000000-0005-0000-0000-0000981F0000}"/>
    <cellStyle name="Normal 5 2 4 4 3 3" xfId="23168" xr:uid="{00000000-0005-0000-0000-0000955A0000}"/>
    <cellStyle name="Normal 5 2 4 4 5" xfId="18155" xr:uid="{00000000-0005-0000-0000-000000470000}"/>
    <cellStyle name="Normal 5 2 4 5" xfId="4710" xr:uid="{00000000-0005-0000-0000-000077120000}"/>
    <cellStyle name="Normal 5 2 4 5 2" xfId="14762" xr:uid="{00000000-0005-0000-0000-0000BB390000}"/>
    <cellStyle name="Normal 5 2 4 5 2 3" xfId="29856" xr:uid="{00000000-0005-0000-0000-0000B5740000}"/>
    <cellStyle name="Normal 5 2 4 5 3" xfId="9742" xr:uid="{00000000-0005-0000-0000-00001F260000}"/>
    <cellStyle name="Normal 5 2 4 5 3 3" xfId="24839" xr:uid="{00000000-0005-0000-0000-00001C610000}"/>
    <cellStyle name="Normal 5 2 4 5 5" xfId="19826" xr:uid="{00000000-0005-0000-0000-0000874D0000}"/>
    <cellStyle name="Normal 5 2 4 6" xfId="11420" xr:uid="{00000000-0005-0000-0000-0000AD2C0000}"/>
    <cellStyle name="Normal 5 2 4 6 3" xfId="26514" xr:uid="{00000000-0005-0000-0000-0000A7670000}"/>
    <cellStyle name="Normal 5 2 4 7" xfId="6399" xr:uid="{00000000-0005-0000-0000-000010190000}"/>
    <cellStyle name="Normal 5 2 4 7 3" xfId="21497" xr:uid="{00000000-0005-0000-0000-00000E540000}"/>
    <cellStyle name="Normal 5 2 4 9" xfId="16484" xr:uid="{00000000-0005-0000-0000-000079400000}"/>
    <cellStyle name="Normal 5 2 5" xfId="1534" xr:uid="{00000000-0005-0000-0000-00000E060000}"/>
    <cellStyle name="Normal 5 2 5 2" xfId="2375" xr:uid="{00000000-0005-0000-0000-000057090000}"/>
    <cellStyle name="Normal 5 2 5 2 2" xfId="4064" xr:uid="{00000000-0005-0000-0000-0000F10F0000}"/>
    <cellStyle name="Normal 5 2 5 2 2 2" xfId="14137" xr:uid="{00000000-0005-0000-0000-00004A370000}"/>
    <cellStyle name="Normal 5 2 5 2 2 2 3" xfId="29231" xr:uid="{00000000-0005-0000-0000-000044720000}"/>
    <cellStyle name="Normal 5 2 5 2 2 3" xfId="9117" xr:uid="{00000000-0005-0000-0000-0000AE230000}"/>
    <cellStyle name="Normal 5 2 5 2 2 3 3" xfId="24214" xr:uid="{00000000-0005-0000-0000-0000AB5E0000}"/>
    <cellStyle name="Normal 5 2 5 2 2 5" xfId="19201" xr:uid="{00000000-0005-0000-0000-0000164B0000}"/>
    <cellStyle name="Normal 5 2 5 2 3" xfId="5756" xr:uid="{00000000-0005-0000-0000-00008D160000}"/>
    <cellStyle name="Normal 5 2 5 2 3 2" xfId="15808" xr:uid="{00000000-0005-0000-0000-0000D13D0000}"/>
    <cellStyle name="Normal 5 2 5 2 3 2 3" xfId="30902" xr:uid="{00000000-0005-0000-0000-0000CB780000}"/>
    <cellStyle name="Normal 5 2 5 2 3 3" xfId="10788" xr:uid="{00000000-0005-0000-0000-0000352A0000}"/>
    <cellStyle name="Normal 5 2 5 2 3 3 3" xfId="25885" xr:uid="{00000000-0005-0000-0000-000032650000}"/>
    <cellStyle name="Normal 5 2 5 2 3 5" xfId="20872" xr:uid="{00000000-0005-0000-0000-00009D510000}"/>
    <cellStyle name="Normal 5 2 5 2 4" xfId="12466" xr:uid="{00000000-0005-0000-0000-0000C3300000}"/>
    <cellStyle name="Normal 5 2 5 2 4 3" xfId="27560" xr:uid="{00000000-0005-0000-0000-0000BD6B0000}"/>
    <cellStyle name="Normal 5 2 5 2 5" xfId="7445" xr:uid="{00000000-0005-0000-0000-0000261D0000}"/>
    <cellStyle name="Normal 5 2 5 2 5 3" xfId="22543" xr:uid="{00000000-0005-0000-0000-000024580000}"/>
    <cellStyle name="Normal 5 2 5 2 7" xfId="17530" xr:uid="{00000000-0005-0000-0000-00008F440000}"/>
    <cellStyle name="Normal 5 2 5 3" xfId="3227" xr:uid="{00000000-0005-0000-0000-0000AC0C0000}"/>
    <cellStyle name="Normal 5 2 5 3 2" xfId="13301" xr:uid="{00000000-0005-0000-0000-000006340000}"/>
    <cellStyle name="Normal 5 2 5 3 2 3" xfId="28395" xr:uid="{00000000-0005-0000-0000-0000006F0000}"/>
    <cellStyle name="Normal 5 2 5 3 3" xfId="8281" xr:uid="{00000000-0005-0000-0000-00006A200000}"/>
    <cellStyle name="Normal 5 2 5 3 3 3" xfId="23378" xr:uid="{00000000-0005-0000-0000-0000675B0000}"/>
    <cellStyle name="Normal 5 2 5 3 5" xfId="18365" xr:uid="{00000000-0005-0000-0000-0000D2470000}"/>
    <cellStyle name="Normal 5 2 5 4" xfId="4920" xr:uid="{00000000-0005-0000-0000-000049130000}"/>
    <cellStyle name="Normal 5 2 5 4 2" xfId="14972" xr:uid="{00000000-0005-0000-0000-00008D3A0000}"/>
    <cellStyle name="Normal 5 2 5 4 2 3" xfId="30066" xr:uid="{00000000-0005-0000-0000-000087750000}"/>
    <cellStyle name="Normal 5 2 5 4 3" xfId="9952" xr:uid="{00000000-0005-0000-0000-0000F1260000}"/>
    <cellStyle name="Normal 5 2 5 4 3 3" xfId="25049" xr:uid="{00000000-0005-0000-0000-0000EE610000}"/>
    <cellStyle name="Normal 5 2 5 4 5" xfId="20036" xr:uid="{00000000-0005-0000-0000-0000594E0000}"/>
    <cellStyle name="Normal 5 2 5 5" xfId="11630" xr:uid="{00000000-0005-0000-0000-00007F2D0000}"/>
    <cellStyle name="Normal 5 2 5 5 3" xfId="26724" xr:uid="{00000000-0005-0000-0000-000079680000}"/>
    <cellStyle name="Normal 5 2 5 6" xfId="6609" xr:uid="{00000000-0005-0000-0000-0000E2190000}"/>
    <cellStyle name="Normal 5 2 5 6 3" xfId="21707" xr:uid="{00000000-0005-0000-0000-0000E0540000}"/>
    <cellStyle name="Normal 5 2 5 8" xfId="16694" xr:uid="{00000000-0005-0000-0000-00004B410000}"/>
    <cellStyle name="Normal 5 2 6" xfId="1955" xr:uid="{00000000-0005-0000-0000-0000B3070000}"/>
    <cellStyle name="Normal 5 2 6 2" xfId="3646" xr:uid="{00000000-0005-0000-0000-00004F0E0000}"/>
    <cellStyle name="Normal 5 2 6 2 2" xfId="13719" xr:uid="{00000000-0005-0000-0000-0000A8350000}"/>
    <cellStyle name="Normal 5 2 6 2 2 3" xfId="28813" xr:uid="{00000000-0005-0000-0000-0000A2700000}"/>
    <cellStyle name="Normal 5 2 6 2 3" xfId="8699" xr:uid="{00000000-0005-0000-0000-00000C220000}"/>
    <cellStyle name="Normal 5 2 6 2 3 3" xfId="23796" xr:uid="{00000000-0005-0000-0000-0000095D0000}"/>
    <cellStyle name="Normal 5 2 6 2 5" xfId="18783" xr:uid="{00000000-0005-0000-0000-000074490000}"/>
    <cellStyle name="Normal 5 2 6 3" xfId="5338" xr:uid="{00000000-0005-0000-0000-0000EB140000}"/>
    <cellStyle name="Normal 5 2 6 3 2" xfId="15390" xr:uid="{00000000-0005-0000-0000-00002F3C0000}"/>
    <cellStyle name="Normal 5 2 6 3 2 3" xfId="30484" xr:uid="{00000000-0005-0000-0000-000029770000}"/>
    <cellStyle name="Normal 5 2 6 3 3" xfId="10370" xr:uid="{00000000-0005-0000-0000-000093280000}"/>
    <cellStyle name="Normal 5 2 6 3 3 3" xfId="25467" xr:uid="{00000000-0005-0000-0000-000090630000}"/>
    <cellStyle name="Normal 5 2 6 3 5" xfId="20454" xr:uid="{00000000-0005-0000-0000-0000FB4F0000}"/>
    <cellStyle name="Normal 5 2 6 4" xfId="12048" xr:uid="{00000000-0005-0000-0000-0000212F0000}"/>
    <cellStyle name="Normal 5 2 6 4 3" xfId="27142" xr:uid="{00000000-0005-0000-0000-00001B6A0000}"/>
    <cellStyle name="Normal 5 2 6 5" xfId="7027" xr:uid="{00000000-0005-0000-0000-0000841B0000}"/>
    <cellStyle name="Normal 5 2 6 5 3" xfId="22125" xr:uid="{00000000-0005-0000-0000-000082560000}"/>
    <cellStyle name="Normal 5 2 6 7" xfId="17112" xr:uid="{00000000-0005-0000-0000-0000ED420000}"/>
    <cellStyle name="Normal 5 2 7" xfId="2802" xr:uid="{00000000-0005-0000-0000-0000030B0000}"/>
    <cellStyle name="Normal 5 2 7 2" xfId="12883" xr:uid="{00000000-0005-0000-0000-000064320000}"/>
    <cellStyle name="Normal 5 2 7 2 3" xfId="27977" xr:uid="{00000000-0005-0000-0000-00005E6D0000}"/>
    <cellStyle name="Normal 5 2 7 3" xfId="7862" xr:uid="{00000000-0005-0000-0000-0000C71E0000}"/>
    <cellStyle name="Normal 5 2 7 3 3" xfId="22960" xr:uid="{00000000-0005-0000-0000-0000C5590000}"/>
    <cellStyle name="Normal 5 2 7 5" xfId="17947" xr:uid="{00000000-0005-0000-0000-000030460000}"/>
    <cellStyle name="Normal 5 2 8" xfId="4498" xr:uid="{00000000-0005-0000-0000-0000A3110000}"/>
    <cellStyle name="Normal 5 2 8 2" xfId="14554" xr:uid="{00000000-0005-0000-0000-0000EB380000}"/>
    <cellStyle name="Normal 5 2 8 2 3" xfId="29648" xr:uid="{00000000-0005-0000-0000-0000E5730000}"/>
    <cellStyle name="Normal 5 2 8 3" xfId="9534" xr:uid="{00000000-0005-0000-0000-00004F250000}"/>
    <cellStyle name="Normal 5 2 8 3 3" xfId="24631" xr:uid="{00000000-0005-0000-0000-00004C600000}"/>
    <cellStyle name="Normal 5 2 8 5" xfId="19618" xr:uid="{00000000-0005-0000-0000-0000B74C0000}"/>
    <cellStyle name="Normal 5 2 9" xfId="11210" xr:uid="{00000000-0005-0000-0000-0000DB2B0000}"/>
    <cellStyle name="Normal 5 2 9 3" xfId="26306" xr:uid="{00000000-0005-0000-0000-0000D7660000}"/>
    <cellStyle name="Normal 5 3" xfId="405" xr:uid="{00000000-0005-0000-0000-0000A0010000}"/>
    <cellStyle name="Normal 5 3 10" xfId="6184" xr:uid="{00000000-0005-0000-0000-000039180000}"/>
    <cellStyle name="Normal 5 3 10 3" xfId="21285" xr:uid="{00000000-0005-0000-0000-00003A530000}"/>
    <cellStyle name="Normal 5 3 12" xfId="16270" xr:uid="{00000000-0005-0000-0000-0000A33F0000}"/>
    <cellStyle name="Normal 5 3 2" xfId="1149" xr:uid="{00000000-0005-0000-0000-00008D040000}"/>
    <cellStyle name="Normal 5 3 2 11" xfId="16324" xr:uid="{00000000-0005-0000-0000-0000D93F0000}"/>
    <cellStyle name="Normal 5 3 2 2" xfId="1258" xr:uid="{00000000-0005-0000-0000-0000FA040000}"/>
    <cellStyle name="Normal 5 3 2 2 10" xfId="16428" xr:uid="{00000000-0005-0000-0000-000041400000}"/>
    <cellStyle name="Normal 5 3 2 2 2" xfId="1475" xr:uid="{00000000-0005-0000-0000-0000D3050000}"/>
    <cellStyle name="Normal 5 3 2 2 2 2" xfId="1896" xr:uid="{00000000-0005-0000-0000-000078070000}"/>
    <cellStyle name="Normal 5 3 2 2 2 2 2" xfId="2735" xr:uid="{00000000-0005-0000-0000-0000BF0A0000}"/>
    <cellStyle name="Normal 5 3 2 2 2 2 2 2" xfId="4424" xr:uid="{00000000-0005-0000-0000-000059110000}"/>
    <cellStyle name="Normal 5 3 2 2 2 2 2 2 2" xfId="14497" xr:uid="{00000000-0005-0000-0000-0000B2380000}"/>
    <cellStyle name="Normal 5 3 2 2 2 2 2 2 2 3" xfId="29591" xr:uid="{00000000-0005-0000-0000-0000AC730000}"/>
    <cellStyle name="Normal 5 3 2 2 2 2 2 2 3" xfId="9477" xr:uid="{00000000-0005-0000-0000-000016250000}"/>
    <cellStyle name="Normal 5 3 2 2 2 2 2 2 3 3" xfId="24574" xr:uid="{00000000-0005-0000-0000-000013600000}"/>
    <cellStyle name="Normal 5 3 2 2 2 2 2 2 5" xfId="19561" xr:uid="{00000000-0005-0000-0000-00007E4C0000}"/>
    <cellStyle name="Normal 5 3 2 2 2 2 2 3" xfId="6116" xr:uid="{00000000-0005-0000-0000-0000F5170000}"/>
    <cellStyle name="Normal 5 3 2 2 2 2 2 3 2" xfId="16168" xr:uid="{00000000-0005-0000-0000-0000393F0000}"/>
    <cellStyle name="Normal 5 3 2 2 2 2 2 3 2 3" xfId="31262" xr:uid="{00000000-0005-0000-0000-0000337A0000}"/>
    <cellStyle name="Normal 5 3 2 2 2 2 2 3 3" xfId="11148" xr:uid="{00000000-0005-0000-0000-00009D2B0000}"/>
    <cellStyle name="Normal 5 3 2 2 2 2 2 3 3 3" xfId="26245" xr:uid="{00000000-0005-0000-0000-00009A660000}"/>
    <cellStyle name="Normal 5 3 2 2 2 2 2 3 5" xfId="21232" xr:uid="{00000000-0005-0000-0000-000005530000}"/>
    <cellStyle name="Normal 5 3 2 2 2 2 2 4" xfId="12826" xr:uid="{00000000-0005-0000-0000-00002B320000}"/>
    <cellStyle name="Normal 5 3 2 2 2 2 2 4 3" xfId="27920" xr:uid="{00000000-0005-0000-0000-0000256D0000}"/>
    <cellStyle name="Normal 5 3 2 2 2 2 2 5" xfId="7805" xr:uid="{00000000-0005-0000-0000-00008E1E0000}"/>
    <cellStyle name="Normal 5 3 2 2 2 2 2 5 3" xfId="22903" xr:uid="{00000000-0005-0000-0000-00008C590000}"/>
    <cellStyle name="Normal 5 3 2 2 2 2 2 7" xfId="17890" xr:uid="{00000000-0005-0000-0000-0000F7450000}"/>
    <cellStyle name="Normal 5 3 2 2 2 2 3" xfId="3587" xr:uid="{00000000-0005-0000-0000-0000140E0000}"/>
    <cellStyle name="Normal 5 3 2 2 2 2 3 2" xfId="13661" xr:uid="{00000000-0005-0000-0000-00006E350000}"/>
    <cellStyle name="Normal 5 3 2 2 2 2 3 2 3" xfId="28755" xr:uid="{00000000-0005-0000-0000-000068700000}"/>
    <cellStyle name="Normal 5 3 2 2 2 2 3 3" xfId="8641" xr:uid="{00000000-0005-0000-0000-0000D2210000}"/>
    <cellStyle name="Normal 5 3 2 2 2 2 3 3 3" xfId="23738" xr:uid="{00000000-0005-0000-0000-0000CF5C0000}"/>
    <cellStyle name="Normal 5 3 2 2 2 2 3 5" xfId="18725" xr:uid="{00000000-0005-0000-0000-00003A490000}"/>
    <cellStyle name="Normal 5 3 2 2 2 2 4" xfId="5280" xr:uid="{00000000-0005-0000-0000-0000B1140000}"/>
    <cellStyle name="Normal 5 3 2 2 2 2 4 2" xfId="15332" xr:uid="{00000000-0005-0000-0000-0000F53B0000}"/>
    <cellStyle name="Normal 5 3 2 2 2 2 4 2 3" xfId="30426" xr:uid="{00000000-0005-0000-0000-0000EF760000}"/>
    <cellStyle name="Normal 5 3 2 2 2 2 4 3" xfId="10312" xr:uid="{00000000-0005-0000-0000-000059280000}"/>
    <cellStyle name="Normal 5 3 2 2 2 2 4 3 3" xfId="25409" xr:uid="{00000000-0005-0000-0000-000056630000}"/>
    <cellStyle name="Normal 5 3 2 2 2 2 4 5" xfId="20396" xr:uid="{00000000-0005-0000-0000-0000C14F0000}"/>
    <cellStyle name="Normal 5 3 2 2 2 2 5" xfId="11990" xr:uid="{00000000-0005-0000-0000-0000E72E0000}"/>
    <cellStyle name="Normal 5 3 2 2 2 2 5 3" xfId="27084" xr:uid="{00000000-0005-0000-0000-0000E1690000}"/>
    <cellStyle name="Normal 5 3 2 2 2 2 6" xfId="6969" xr:uid="{00000000-0005-0000-0000-00004A1B0000}"/>
    <cellStyle name="Normal 5 3 2 2 2 2 6 3" xfId="22067" xr:uid="{00000000-0005-0000-0000-000048560000}"/>
    <cellStyle name="Normal 5 3 2 2 2 2 8" xfId="17054" xr:uid="{00000000-0005-0000-0000-0000B3420000}"/>
    <cellStyle name="Normal 5 3 2 2 2 3" xfId="2317" xr:uid="{00000000-0005-0000-0000-00001D090000}"/>
    <cellStyle name="Normal 5 3 2 2 2 3 2" xfId="4006" xr:uid="{00000000-0005-0000-0000-0000B70F0000}"/>
    <cellStyle name="Normal 5 3 2 2 2 3 2 2" xfId="14079" xr:uid="{00000000-0005-0000-0000-000010370000}"/>
    <cellStyle name="Normal 5 3 2 2 2 3 2 2 3" xfId="29173" xr:uid="{00000000-0005-0000-0000-00000A720000}"/>
    <cellStyle name="Normal 5 3 2 2 2 3 2 3" xfId="9059" xr:uid="{00000000-0005-0000-0000-000074230000}"/>
    <cellStyle name="Normal 5 3 2 2 2 3 2 3 3" xfId="24156" xr:uid="{00000000-0005-0000-0000-0000715E0000}"/>
    <cellStyle name="Normal 5 3 2 2 2 3 2 5" xfId="19143" xr:uid="{00000000-0005-0000-0000-0000DC4A0000}"/>
    <cellStyle name="Normal 5 3 2 2 2 3 3" xfId="5698" xr:uid="{00000000-0005-0000-0000-000053160000}"/>
    <cellStyle name="Normal 5 3 2 2 2 3 3 2" xfId="15750" xr:uid="{00000000-0005-0000-0000-0000973D0000}"/>
    <cellStyle name="Normal 5 3 2 2 2 3 3 2 3" xfId="30844" xr:uid="{00000000-0005-0000-0000-000091780000}"/>
    <cellStyle name="Normal 5 3 2 2 2 3 3 3" xfId="10730" xr:uid="{00000000-0005-0000-0000-0000FB290000}"/>
    <cellStyle name="Normal 5 3 2 2 2 3 3 3 3" xfId="25827" xr:uid="{00000000-0005-0000-0000-0000F8640000}"/>
    <cellStyle name="Normal 5 3 2 2 2 3 3 5" xfId="20814" xr:uid="{00000000-0005-0000-0000-000063510000}"/>
    <cellStyle name="Normal 5 3 2 2 2 3 4" xfId="12408" xr:uid="{00000000-0005-0000-0000-000089300000}"/>
    <cellStyle name="Normal 5 3 2 2 2 3 4 3" xfId="27502" xr:uid="{00000000-0005-0000-0000-0000836B0000}"/>
    <cellStyle name="Normal 5 3 2 2 2 3 5" xfId="7387" xr:uid="{00000000-0005-0000-0000-0000EC1C0000}"/>
    <cellStyle name="Normal 5 3 2 2 2 3 5 3" xfId="22485" xr:uid="{00000000-0005-0000-0000-0000EA570000}"/>
    <cellStyle name="Normal 5 3 2 2 2 3 7" xfId="17472" xr:uid="{00000000-0005-0000-0000-000055440000}"/>
    <cellStyle name="Normal 5 3 2 2 2 4" xfId="3169" xr:uid="{00000000-0005-0000-0000-0000720C0000}"/>
    <cellStyle name="Normal 5 3 2 2 2 4 2" xfId="13243" xr:uid="{00000000-0005-0000-0000-0000CC330000}"/>
    <cellStyle name="Normal 5 3 2 2 2 4 2 3" xfId="28337" xr:uid="{00000000-0005-0000-0000-0000C66E0000}"/>
    <cellStyle name="Normal 5 3 2 2 2 4 3" xfId="8223" xr:uid="{00000000-0005-0000-0000-000030200000}"/>
    <cellStyle name="Normal 5 3 2 2 2 4 3 3" xfId="23320" xr:uid="{00000000-0005-0000-0000-00002D5B0000}"/>
    <cellStyle name="Normal 5 3 2 2 2 4 5" xfId="18307" xr:uid="{00000000-0005-0000-0000-000098470000}"/>
    <cellStyle name="Normal 5 3 2 2 2 5" xfId="4862" xr:uid="{00000000-0005-0000-0000-00000F130000}"/>
    <cellStyle name="Normal 5 3 2 2 2 5 2" xfId="14914" xr:uid="{00000000-0005-0000-0000-0000533A0000}"/>
    <cellStyle name="Normal 5 3 2 2 2 5 2 3" xfId="30008" xr:uid="{00000000-0005-0000-0000-00004D750000}"/>
    <cellStyle name="Normal 5 3 2 2 2 5 3" xfId="9894" xr:uid="{00000000-0005-0000-0000-0000B7260000}"/>
    <cellStyle name="Normal 5 3 2 2 2 5 3 3" xfId="24991" xr:uid="{00000000-0005-0000-0000-0000B4610000}"/>
    <cellStyle name="Normal 5 3 2 2 2 5 5" xfId="19978" xr:uid="{00000000-0005-0000-0000-00001F4E0000}"/>
    <cellStyle name="Normal 5 3 2 2 2 6" xfId="11572" xr:uid="{00000000-0005-0000-0000-0000452D0000}"/>
    <cellStyle name="Normal 5 3 2 2 2 6 3" xfId="26666" xr:uid="{00000000-0005-0000-0000-00003F680000}"/>
    <cellStyle name="Normal 5 3 2 2 2 7" xfId="6551" xr:uid="{00000000-0005-0000-0000-0000A8190000}"/>
    <cellStyle name="Normal 5 3 2 2 2 7 3" xfId="21649" xr:uid="{00000000-0005-0000-0000-0000A6540000}"/>
    <cellStyle name="Normal 5 3 2 2 2 9" xfId="16636" xr:uid="{00000000-0005-0000-0000-000011410000}"/>
    <cellStyle name="Normal 5 3 2 2 3" xfId="1688" xr:uid="{00000000-0005-0000-0000-0000A8060000}"/>
    <cellStyle name="Normal 5 3 2 2 3 2" xfId="2527" xr:uid="{00000000-0005-0000-0000-0000EF090000}"/>
    <cellStyle name="Normal 5 3 2 2 3 2 2" xfId="4216" xr:uid="{00000000-0005-0000-0000-000089100000}"/>
    <cellStyle name="Normal 5 3 2 2 3 2 2 2" xfId="14289" xr:uid="{00000000-0005-0000-0000-0000E2370000}"/>
    <cellStyle name="Normal 5 3 2 2 3 2 2 2 3" xfId="29383" xr:uid="{00000000-0005-0000-0000-0000DC720000}"/>
    <cellStyle name="Normal 5 3 2 2 3 2 2 3" xfId="9269" xr:uid="{00000000-0005-0000-0000-000046240000}"/>
    <cellStyle name="Normal 5 3 2 2 3 2 2 3 3" xfId="24366" xr:uid="{00000000-0005-0000-0000-0000435F0000}"/>
    <cellStyle name="Normal 5 3 2 2 3 2 2 5" xfId="19353" xr:uid="{00000000-0005-0000-0000-0000AE4B0000}"/>
    <cellStyle name="Normal 5 3 2 2 3 2 3" xfId="5908" xr:uid="{00000000-0005-0000-0000-000025170000}"/>
    <cellStyle name="Normal 5 3 2 2 3 2 3 2" xfId="15960" xr:uid="{00000000-0005-0000-0000-0000693E0000}"/>
    <cellStyle name="Normal 5 3 2 2 3 2 3 2 3" xfId="31054" xr:uid="{00000000-0005-0000-0000-000063790000}"/>
    <cellStyle name="Normal 5 3 2 2 3 2 3 3" xfId="10940" xr:uid="{00000000-0005-0000-0000-0000CD2A0000}"/>
    <cellStyle name="Normal 5 3 2 2 3 2 3 3 3" xfId="26037" xr:uid="{00000000-0005-0000-0000-0000CA650000}"/>
    <cellStyle name="Normal 5 3 2 2 3 2 3 5" xfId="21024" xr:uid="{00000000-0005-0000-0000-000035520000}"/>
    <cellStyle name="Normal 5 3 2 2 3 2 4" xfId="12618" xr:uid="{00000000-0005-0000-0000-00005B310000}"/>
    <cellStyle name="Normal 5 3 2 2 3 2 4 3" xfId="27712" xr:uid="{00000000-0005-0000-0000-0000556C0000}"/>
    <cellStyle name="Normal 5 3 2 2 3 2 5" xfId="7597" xr:uid="{00000000-0005-0000-0000-0000BE1D0000}"/>
    <cellStyle name="Normal 5 3 2 2 3 2 5 3" xfId="22695" xr:uid="{00000000-0005-0000-0000-0000BC580000}"/>
    <cellStyle name="Normal 5 3 2 2 3 2 7" xfId="17682" xr:uid="{00000000-0005-0000-0000-000027450000}"/>
    <cellStyle name="Normal 5 3 2 2 3 3" xfId="3379" xr:uid="{00000000-0005-0000-0000-0000440D0000}"/>
    <cellStyle name="Normal 5 3 2 2 3 3 2" xfId="13453" xr:uid="{00000000-0005-0000-0000-00009E340000}"/>
    <cellStyle name="Normal 5 3 2 2 3 3 2 3" xfId="28547" xr:uid="{00000000-0005-0000-0000-0000986F0000}"/>
    <cellStyle name="Normal 5 3 2 2 3 3 3" xfId="8433" xr:uid="{00000000-0005-0000-0000-000002210000}"/>
    <cellStyle name="Normal 5 3 2 2 3 3 3 3" xfId="23530" xr:uid="{00000000-0005-0000-0000-0000FF5B0000}"/>
    <cellStyle name="Normal 5 3 2 2 3 3 5" xfId="18517" xr:uid="{00000000-0005-0000-0000-00006A480000}"/>
    <cellStyle name="Normal 5 3 2 2 3 4" xfId="5072" xr:uid="{00000000-0005-0000-0000-0000E1130000}"/>
    <cellStyle name="Normal 5 3 2 2 3 4 2" xfId="15124" xr:uid="{00000000-0005-0000-0000-0000253B0000}"/>
    <cellStyle name="Normal 5 3 2 2 3 4 2 3" xfId="30218" xr:uid="{00000000-0005-0000-0000-00001F760000}"/>
    <cellStyle name="Normal 5 3 2 2 3 4 3" xfId="10104" xr:uid="{00000000-0005-0000-0000-000089270000}"/>
    <cellStyle name="Normal 5 3 2 2 3 4 3 3" xfId="25201" xr:uid="{00000000-0005-0000-0000-000086620000}"/>
    <cellStyle name="Normal 5 3 2 2 3 4 5" xfId="20188" xr:uid="{00000000-0005-0000-0000-0000F14E0000}"/>
    <cellStyle name="Normal 5 3 2 2 3 5" xfId="11782" xr:uid="{00000000-0005-0000-0000-0000172E0000}"/>
    <cellStyle name="Normal 5 3 2 2 3 5 3" xfId="26876" xr:uid="{00000000-0005-0000-0000-000011690000}"/>
    <cellStyle name="Normal 5 3 2 2 3 6" xfId="6761" xr:uid="{00000000-0005-0000-0000-00007A1A0000}"/>
    <cellStyle name="Normal 5 3 2 2 3 6 3" xfId="21859" xr:uid="{00000000-0005-0000-0000-000078550000}"/>
    <cellStyle name="Normal 5 3 2 2 3 8" xfId="16846" xr:uid="{00000000-0005-0000-0000-0000E3410000}"/>
    <cellStyle name="Normal 5 3 2 2 4" xfId="2109" xr:uid="{00000000-0005-0000-0000-00004D080000}"/>
    <cellStyle name="Normal 5 3 2 2 4 2" xfId="3798" xr:uid="{00000000-0005-0000-0000-0000E70E0000}"/>
    <cellStyle name="Normal 5 3 2 2 4 2 2" xfId="13871" xr:uid="{00000000-0005-0000-0000-000040360000}"/>
    <cellStyle name="Normal 5 3 2 2 4 2 2 3" xfId="28965" xr:uid="{00000000-0005-0000-0000-00003A710000}"/>
    <cellStyle name="Normal 5 3 2 2 4 2 3" xfId="8851" xr:uid="{00000000-0005-0000-0000-0000A4220000}"/>
    <cellStyle name="Normal 5 3 2 2 4 2 3 3" xfId="23948" xr:uid="{00000000-0005-0000-0000-0000A15D0000}"/>
    <cellStyle name="Normal 5 3 2 2 4 2 5" xfId="18935" xr:uid="{00000000-0005-0000-0000-00000C4A0000}"/>
    <cellStyle name="Normal 5 3 2 2 4 3" xfId="5490" xr:uid="{00000000-0005-0000-0000-000083150000}"/>
    <cellStyle name="Normal 5 3 2 2 4 3 2" xfId="15542" xr:uid="{00000000-0005-0000-0000-0000C73C0000}"/>
    <cellStyle name="Normal 5 3 2 2 4 3 2 3" xfId="30636" xr:uid="{00000000-0005-0000-0000-0000C1770000}"/>
    <cellStyle name="Normal 5 3 2 2 4 3 3" xfId="10522" xr:uid="{00000000-0005-0000-0000-00002B290000}"/>
    <cellStyle name="Normal 5 3 2 2 4 3 3 3" xfId="25619" xr:uid="{00000000-0005-0000-0000-000028640000}"/>
    <cellStyle name="Normal 5 3 2 2 4 3 5" xfId="20606" xr:uid="{00000000-0005-0000-0000-000093500000}"/>
    <cellStyle name="Normal 5 3 2 2 4 4" xfId="12200" xr:uid="{00000000-0005-0000-0000-0000B92F0000}"/>
    <cellStyle name="Normal 5 3 2 2 4 4 3" xfId="27294" xr:uid="{00000000-0005-0000-0000-0000B36A0000}"/>
    <cellStyle name="Normal 5 3 2 2 4 5" xfId="7179" xr:uid="{00000000-0005-0000-0000-00001C1C0000}"/>
    <cellStyle name="Normal 5 3 2 2 4 5 3" xfId="22277" xr:uid="{00000000-0005-0000-0000-00001A570000}"/>
    <cellStyle name="Normal 5 3 2 2 4 7" xfId="17264" xr:uid="{00000000-0005-0000-0000-000085430000}"/>
    <cellStyle name="Normal 5 3 2 2 5" xfId="2961" xr:uid="{00000000-0005-0000-0000-0000A20B0000}"/>
    <cellStyle name="Normal 5 3 2 2 5 2" xfId="13035" xr:uid="{00000000-0005-0000-0000-0000FC320000}"/>
    <cellStyle name="Normal 5 3 2 2 5 2 3" xfId="28129" xr:uid="{00000000-0005-0000-0000-0000F66D0000}"/>
    <cellStyle name="Normal 5 3 2 2 5 3" xfId="8015" xr:uid="{00000000-0005-0000-0000-0000601F0000}"/>
    <cellStyle name="Normal 5 3 2 2 5 3 3" xfId="23112" xr:uid="{00000000-0005-0000-0000-00005D5A0000}"/>
    <cellStyle name="Normal 5 3 2 2 5 5" xfId="18099" xr:uid="{00000000-0005-0000-0000-0000C8460000}"/>
    <cellStyle name="Normal 5 3 2 2 6" xfId="4654" xr:uid="{00000000-0005-0000-0000-00003F120000}"/>
    <cellStyle name="Normal 5 3 2 2 6 2" xfId="14706" xr:uid="{00000000-0005-0000-0000-000083390000}"/>
    <cellStyle name="Normal 5 3 2 2 6 2 3" xfId="29800" xr:uid="{00000000-0005-0000-0000-00007D740000}"/>
    <cellStyle name="Normal 5 3 2 2 6 3" xfId="9686" xr:uid="{00000000-0005-0000-0000-0000E7250000}"/>
    <cellStyle name="Normal 5 3 2 2 6 3 3" xfId="24783" xr:uid="{00000000-0005-0000-0000-0000E4600000}"/>
    <cellStyle name="Normal 5 3 2 2 6 5" xfId="19770" xr:uid="{00000000-0005-0000-0000-00004F4D0000}"/>
    <cellStyle name="Normal 5 3 2 2 7" xfId="11364" xr:uid="{00000000-0005-0000-0000-0000752C0000}"/>
    <cellStyle name="Normal 5 3 2 2 7 3" xfId="26458" xr:uid="{00000000-0005-0000-0000-00006F670000}"/>
    <cellStyle name="Normal 5 3 2 2 8" xfId="6343" xr:uid="{00000000-0005-0000-0000-0000D8180000}"/>
    <cellStyle name="Normal 5 3 2 2 8 3" xfId="21441" xr:uid="{00000000-0005-0000-0000-0000D6530000}"/>
    <cellStyle name="Normal 5 3 2 3" xfId="1371" xr:uid="{00000000-0005-0000-0000-00006B050000}"/>
    <cellStyle name="Normal 5 3 2 3 2" xfId="1792" xr:uid="{00000000-0005-0000-0000-000010070000}"/>
    <cellStyle name="Normal 5 3 2 3 2 2" xfId="2631" xr:uid="{00000000-0005-0000-0000-0000570A0000}"/>
    <cellStyle name="Normal 5 3 2 3 2 2 2" xfId="4320" xr:uid="{00000000-0005-0000-0000-0000F1100000}"/>
    <cellStyle name="Normal 5 3 2 3 2 2 2 2" xfId="14393" xr:uid="{00000000-0005-0000-0000-00004A380000}"/>
    <cellStyle name="Normal 5 3 2 3 2 2 2 2 3" xfId="29487" xr:uid="{00000000-0005-0000-0000-000044730000}"/>
    <cellStyle name="Normal 5 3 2 3 2 2 2 3" xfId="9373" xr:uid="{00000000-0005-0000-0000-0000AE240000}"/>
    <cellStyle name="Normal 5 3 2 3 2 2 2 3 3" xfId="24470" xr:uid="{00000000-0005-0000-0000-0000AB5F0000}"/>
    <cellStyle name="Normal 5 3 2 3 2 2 2 5" xfId="19457" xr:uid="{00000000-0005-0000-0000-0000164C0000}"/>
    <cellStyle name="Normal 5 3 2 3 2 2 3" xfId="6012" xr:uid="{00000000-0005-0000-0000-00008D170000}"/>
    <cellStyle name="Normal 5 3 2 3 2 2 3 2" xfId="16064" xr:uid="{00000000-0005-0000-0000-0000D13E0000}"/>
    <cellStyle name="Normal 5 3 2 3 2 2 3 2 3" xfId="31158" xr:uid="{00000000-0005-0000-0000-0000CB790000}"/>
    <cellStyle name="Normal 5 3 2 3 2 2 3 3" xfId="11044" xr:uid="{00000000-0005-0000-0000-0000352B0000}"/>
    <cellStyle name="Normal 5 3 2 3 2 2 3 3 3" xfId="26141" xr:uid="{00000000-0005-0000-0000-000032660000}"/>
    <cellStyle name="Normal 5 3 2 3 2 2 3 5" xfId="21128" xr:uid="{00000000-0005-0000-0000-00009D520000}"/>
    <cellStyle name="Normal 5 3 2 3 2 2 4" xfId="12722" xr:uid="{00000000-0005-0000-0000-0000C3310000}"/>
    <cellStyle name="Normal 5 3 2 3 2 2 4 3" xfId="27816" xr:uid="{00000000-0005-0000-0000-0000BD6C0000}"/>
    <cellStyle name="Normal 5 3 2 3 2 2 5" xfId="7701" xr:uid="{00000000-0005-0000-0000-0000261E0000}"/>
    <cellStyle name="Normal 5 3 2 3 2 2 5 3" xfId="22799" xr:uid="{00000000-0005-0000-0000-000024590000}"/>
    <cellStyle name="Normal 5 3 2 3 2 2 7" xfId="17786" xr:uid="{00000000-0005-0000-0000-00008F450000}"/>
    <cellStyle name="Normal 5 3 2 3 2 3" xfId="3483" xr:uid="{00000000-0005-0000-0000-0000AC0D0000}"/>
    <cellStyle name="Normal 5 3 2 3 2 3 2" xfId="13557" xr:uid="{00000000-0005-0000-0000-000006350000}"/>
    <cellStyle name="Normal 5 3 2 3 2 3 2 3" xfId="28651" xr:uid="{00000000-0005-0000-0000-000000700000}"/>
    <cellStyle name="Normal 5 3 2 3 2 3 3" xfId="8537" xr:uid="{00000000-0005-0000-0000-00006A210000}"/>
    <cellStyle name="Normal 5 3 2 3 2 3 3 3" xfId="23634" xr:uid="{00000000-0005-0000-0000-0000675C0000}"/>
    <cellStyle name="Normal 5 3 2 3 2 3 5" xfId="18621" xr:uid="{00000000-0005-0000-0000-0000D2480000}"/>
    <cellStyle name="Normal 5 3 2 3 2 4" xfId="5176" xr:uid="{00000000-0005-0000-0000-000049140000}"/>
    <cellStyle name="Normal 5 3 2 3 2 4 2" xfId="15228" xr:uid="{00000000-0005-0000-0000-00008D3B0000}"/>
    <cellStyle name="Normal 5 3 2 3 2 4 2 3" xfId="30322" xr:uid="{00000000-0005-0000-0000-000087760000}"/>
    <cellStyle name="Normal 5 3 2 3 2 4 3" xfId="10208" xr:uid="{00000000-0005-0000-0000-0000F1270000}"/>
    <cellStyle name="Normal 5 3 2 3 2 4 3 3" xfId="25305" xr:uid="{00000000-0005-0000-0000-0000EE620000}"/>
    <cellStyle name="Normal 5 3 2 3 2 4 5" xfId="20292" xr:uid="{00000000-0005-0000-0000-0000594F0000}"/>
    <cellStyle name="Normal 5 3 2 3 2 5" xfId="11886" xr:uid="{00000000-0005-0000-0000-00007F2E0000}"/>
    <cellStyle name="Normal 5 3 2 3 2 5 3" xfId="26980" xr:uid="{00000000-0005-0000-0000-000079690000}"/>
    <cellStyle name="Normal 5 3 2 3 2 6" xfId="6865" xr:uid="{00000000-0005-0000-0000-0000E21A0000}"/>
    <cellStyle name="Normal 5 3 2 3 2 6 3" xfId="21963" xr:uid="{00000000-0005-0000-0000-0000E0550000}"/>
    <cellStyle name="Normal 5 3 2 3 2 8" xfId="16950" xr:uid="{00000000-0005-0000-0000-00004B420000}"/>
    <cellStyle name="Normal 5 3 2 3 3" xfId="2213" xr:uid="{00000000-0005-0000-0000-0000B5080000}"/>
    <cellStyle name="Normal 5 3 2 3 3 2" xfId="3902" xr:uid="{00000000-0005-0000-0000-00004F0F0000}"/>
    <cellStyle name="Normal 5 3 2 3 3 2 2" xfId="13975" xr:uid="{00000000-0005-0000-0000-0000A8360000}"/>
    <cellStyle name="Normal 5 3 2 3 3 2 2 3" xfId="29069" xr:uid="{00000000-0005-0000-0000-0000A2710000}"/>
    <cellStyle name="Normal 5 3 2 3 3 2 3" xfId="8955" xr:uid="{00000000-0005-0000-0000-00000C230000}"/>
    <cellStyle name="Normal 5 3 2 3 3 2 3 3" xfId="24052" xr:uid="{00000000-0005-0000-0000-0000095E0000}"/>
    <cellStyle name="Normal 5 3 2 3 3 2 5" xfId="19039" xr:uid="{00000000-0005-0000-0000-0000744A0000}"/>
    <cellStyle name="Normal 5 3 2 3 3 3" xfId="5594" xr:uid="{00000000-0005-0000-0000-0000EB150000}"/>
    <cellStyle name="Normal 5 3 2 3 3 3 2" xfId="15646" xr:uid="{00000000-0005-0000-0000-00002F3D0000}"/>
    <cellStyle name="Normal 5 3 2 3 3 3 2 3" xfId="30740" xr:uid="{00000000-0005-0000-0000-000029780000}"/>
    <cellStyle name="Normal 5 3 2 3 3 3 3" xfId="10626" xr:uid="{00000000-0005-0000-0000-000093290000}"/>
    <cellStyle name="Normal 5 3 2 3 3 3 3 3" xfId="25723" xr:uid="{00000000-0005-0000-0000-000090640000}"/>
    <cellStyle name="Normal 5 3 2 3 3 3 5" xfId="20710" xr:uid="{00000000-0005-0000-0000-0000FB500000}"/>
    <cellStyle name="Normal 5 3 2 3 3 4" xfId="12304" xr:uid="{00000000-0005-0000-0000-000021300000}"/>
    <cellStyle name="Normal 5 3 2 3 3 4 3" xfId="27398" xr:uid="{00000000-0005-0000-0000-00001B6B0000}"/>
    <cellStyle name="Normal 5 3 2 3 3 5" xfId="7283" xr:uid="{00000000-0005-0000-0000-0000841C0000}"/>
    <cellStyle name="Normal 5 3 2 3 3 5 3" xfId="22381" xr:uid="{00000000-0005-0000-0000-000082570000}"/>
    <cellStyle name="Normal 5 3 2 3 3 7" xfId="17368" xr:uid="{00000000-0005-0000-0000-0000ED430000}"/>
    <cellStyle name="Normal 5 3 2 3 4" xfId="3065" xr:uid="{00000000-0005-0000-0000-00000A0C0000}"/>
    <cellStyle name="Normal 5 3 2 3 4 2" xfId="13139" xr:uid="{00000000-0005-0000-0000-000064330000}"/>
    <cellStyle name="Normal 5 3 2 3 4 2 3" xfId="28233" xr:uid="{00000000-0005-0000-0000-00005E6E0000}"/>
    <cellStyle name="Normal 5 3 2 3 4 3" xfId="8119" xr:uid="{00000000-0005-0000-0000-0000C81F0000}"/>
    <cellStyle name="Normal 5 3 2 3 4 3 3" xfId="23216" xr:uid="{00000000-0005-0000-0000-0000C55A0000}"/>
    <cellStyle name="Normal 5 3 2 3 4 5" xfId="18203" xr:uid="{00000000-0005-0000-0000-000030470000}"/>
    <cellStyle name="Normal 5 3 2 3 5" xfId="4758" xr:uid="{00000000-0005-0000-0000-0000A7120000}"/>
    <cellStyle name="Normal 5 3 2 3 5 2" xfId="14810" xr:uid="{00000000-0005-0000-0000-0000EB390000}"/>
    <cellStyle name="Normal 5 3 2 3 5 2 3" xfId="29904" xr:uid="{00000000-0005-0000-0000-0000E5740000}"/>
    <cellStyle name="Normal 5 3 2 3 5 3" xfId="9790" xr:uid="{00000000-0005-0000-0000-00004F260000}"/>
    <cellStyle name="Normal 5 3 2 3 5 3 3" xfId="24887" xr:uid="{00000000-0005-0000-0000-00004C610000}"/>
    <cellStyle name="Normal 5 3 2 3 5 5" xfId="19874" xr:uid="{00000000-0005-0000-0000-0000B74D0000}"/>
    <cellStyle name="Normal 5 3 2 3 6" xfId="11468" xr:uid="{00000000-0005-0000-0000-0000DD2C0000}"/>
    <cellStyle name="Normal 5 3 2 3 6 3" xfId="26562" xr:uid="{00000000-0005-0000-0000-0000D7670000}"/>
    <cellStyle name="Normal 5 3 2 3 7" xfId="6447" xr:uid="{00000000-0005-0000-0000-000040190000}"/>
    <cellStyle name="Normal 5 3 2 3 7 3" xfId="21545" xr:uid="{00000000-0005-0000-0000-00003E540000}"/>
    <cellStyle name="Normal 5 3 2 3 9" xfId="16532" xr:uid="{00000000-0005-0000-0000-0000A9400000}"/>
    <cellStyle name="Normal 5 3 2 4" xfId="1584" xr:uid="{00000000-0005-0000-0000-000040060000}"/>
    <cellStyle name="Normal 5 3 2 4 2" xfId="2423" xr:uid="{00000000-0005-0000-0000-000087090000}"/>
    <cellStyle name="Normal 5 3 2 4 2 2" xfId="4112" xr:uid="{00000000-0005-0000-0000-000021100000}"/>
    <cellStyle name="Normal 5 3 2 4 2 2 2" xfId="14185" xr:uid="{00000000-0005-0000-0000-00007A370000}"/>
    <cellStyle name="Normal 5 3 2 4 2 2 2 3" xfId="29279" xr:uid="{00000000-0005-0000-0000-000074720000}"/>
    <cellStyle name="Normal 5 3 2 4 2 2 3" xfId="9165" xr:uid="{00000000-0005-0000-0000-0000DE230000}"/>
    <cellStyle name="Normal 5 3 2 4 2 2 3 3" xfId="24262" xr:uid="{00000000-0005-0000-0000-0000DB5E0000}"/>
    <cellStyle name="Normal 5 3 2 4 2 2 5" xfId="19249" xr:uid="{00000000-0005-0000-0000-0000464B0000}"/>
    <cellStyle name="Normal 5 3 2 4 2 3" xfId="5804" xr:uid="{00000000-0005-0000-0000-0000BD160000}"/>
    <cellStyle name="Normal 5 3 2 4 2 3 2" xfId="15856" xr:uid="{00000000-0005-0000-0000-0000013E0000}"/>
    <cellStyle name="Normal 5 3 2 4 2 3 2 3" xfId="30950" xr:uid="{00000000-0005-0000-0000-0000FB780000}"/>
    <cellStyle name="Normal 5 3 2 4 2 3 3" xfId="10836" xr:uid="{00000000-0005-0000-0000-0000652A0000}"/>
    <cellStyle name="Normal 5 3 2 4 2 3 3 3" xfId="25933" xr:uid="{00000000-0005-0000-0000-000062650000}"/>
    <cellStyle name="Normal 5 3 2 4 2 3 5" xfId="20920" xr:uid="{00000000-0005-0000-0000-0000CD510000}"/>
    <cellStyle name="Normal 5 3 2 4 2 4" xfId="12514" xr:uid="{00000000-0005-0000-0000-0000F3300000}"/>
    <cellStyle name="Normal 5 3 2 4 2 4 3" xfId="27608" xr:uid="{00000000-0005-0000-0000-0000ED6B0000}"/>
    <cellStyle name="Normal 5 3 2 4 2 5" xfId="7493" xr:uid="{00000000-0005-0000-0000-0000561D0000}"/>
    <cellStyle name="Normal 5 3 2 4 2 5 3" xfId="22591" xr:uid="{00000000-0005-0000-0000-000054580000}"/>
    <cellStyle name="Normal 5 3 2 4 2 7" xfId="17578" xr:uid="{00000000-0005-0000-0000-0000BF440000}"/>
    <cellStyle name="Normal 5 3 2 4 3" xfId="3275" xr:uid="{00000000-0005-0000-0000-0000DC0C0000}"/>
    <cellStyle name="Normal 5 3 2 4 3 2" xfId="13349" xr:uid="{00000000-0005-0000-0000-000036340000}"/>
    <cellStyle name="Normal 5 3 2 4 3 2 3" xfId="28443" xr:uid="{00000000-0005-0000-0000-0000306F0000}"/>
    <cellStyle name="Normal 5 3 2 4 3 3" xfId="8329" xr:uid="{00000000-0005-0000-0000-00009A200000}"/>
    <cellStyle name="Normal 5 3 2 4 3 3 3" xfId="23426" xr:uid="{00000000-0005-0000-0000-0000975B0000}"/>
    <cellStyle name="Normal 5 3 2 4 3 5" xfId="18413" xr:uid="{00000000-0005-0000-0000-000002480000}"/>
    <cellStyle name="Normal 5 3 2 4 4" xfId="4968" xr:uid="{00000000-0005-0000-0000-000079130000}"/>
    <cellStyle name="Normal 5 3 2 4 4 2" xfId="15020" xr:uid="{00000000-0005-0000-0000-0000BD3A0000}"/>
    <cellStyle name="Normal 5 3 2 4 4 2 3" xfId="30114" xr:uid="{00000000-0005-0000-0000-0000B7750000}"/>
    <cellStyle name="Normal 5 3 2 4 4 3" xfId="10000" xr:uid="{00000000-0005-0000-0000-000021270000}"/>
    <cellStyle name="Normal 5 3 2 4 4 3 3" xfId="25097" xr:uid="{00000000-0005-0000-0000-00001E620000}"/>
    <cellStyle name="Normal 5 3 2 4 4 5" xfId="20084" xr:uid="{00000000-0005-0000-0000-0000894E0000}"/>
    <cellStyle name="Normal 5 3 2 4 5" xfId="11678" xr:uid="{00000000-0005-0000-0000-0000AF2D0000}"/>
    <cellStyle name="Normal 5 3 2 4 5 3" xfId="26772" xr:uid="{00000000-0005-0000-0000-0000A9680000}"/>
    <cellStyle name="Normal 5 3 2 4 6" xfId="6657" xr:uid="{00000000-0005-0000-0000-0000121A0000}"/>
    <cellStyle name="Normal 5 3 2 4 6 3" xfId="21755" xr:uid="{00000000-0005-0000-0000-000010550000}"/>
    <cellStyle name="Normal 5 3 2 4 8" xfId="16742" xr:uid="{00000000-0005-0000-0000-00007B410000}"/>
    <cellStyle name="Normal 5 3 2 5" xfId="2005" xr:uid="{00000000-0005-0000-0000-0000E5070000}"/>
    <cellStyle name="Normal 5 3 2 5 2" xfId="3694" xr:uid="{00000000-0005-0000-0000-00007F0E0000}"/>
    <cellStyle name="Normal 5 3 2 5 2 2" xfId="13767" xr:uid="{00000000-0005-0000-0000-0000D8350000}"/>
    <cellStyle name="Normal 5 3 2 5 2 2 3" xfId="28861" xr:uid="{00000000-0005-0000-0000-0000D2700000}"/>
    <cellStyle name="Normal 5 3 2 5 2 3" xfId="8747" xr:uid="{00000000-0005-0000-0000-00003C220000}"/>
    <cellStyle name="Normal 5 3 2 5 2 3 3" xfId="23844" xr:uid="{00000000-0005-0000-0000-0000395D0000}"/>
    <cellStyle name="Normal 5 3 2 5 2 5" xfId="18831" xr:uid="{00000000-0005-0000-0000-0000A4490000}"/>
    <cellStyle name="Normal 5 3 2 5 3" xfId="5386" xr:uid="{00000000-0005-0000-0000-00001B150000}"/>
    <cellStyle name="Normal 5 3 2 5 3 2" xfId="15438" xr:uid="{00000000-0005-0000-0000-00005F3C0000}"/>
    <cellStyle name="Normal 5 3 2 5 3 2 3" xfId="30532" xr:uid="{00000000-0005-0000-0000-000059770000}"/>
    <cellStyle name="Normal 5 3 2 5 3 3" xfId="10418" xr:uid="{00000000-0005-0000-0000-0000C3280000}"/>
    <cellStyle name="Normal 5 3 2 5 3 3 3" xfId="25515" xr:uid="{00000000-0005-0000-0000-0000C0630000}"/>
    <cellStyle name="Normal 5 3 2 5 3 5" xfId="20502" xr:uid="{00000000-0005-0000-0000-00002B500000}"/>
    <cellStyle name="Normal 5 3 2 5 4" xfId="12096" xr:uid="{00000000-0005-0000-0000-0000512F0000}"/>
    <cellStyle name="Normal 5 3 2 5 4 3" xfId="27190" xr:uid="{00000000-0005-0000-0000-00004B6A0000}"/>
    <cellStyle name="Normal 5 3 2 5 5" xfId="7075" xr:uid="{00000000-0005-0000-0000-0000B41B0000}"/>
    <cellStyle name="Normal 5 3 2 5 5 3" xfId="22173" xr:uid="{00000000-0005-0000-0000-0000B2560000}"/>
    <cellStyle name="Normal 5 3 2 5 7" xfId="17160" xr:uid="{00000000-0005-0000-0000-00001D430000}"/>
    <cellStyle name="Normal 5 3 2 6" xfId="2857" xr:uid="{00000000-0005-0000-0000-00003A0B0000}"/>
    <cellStyle name="Normal 5 3 2 6 2" xfId="12931" xr:uid="{00000000-0005-0000-0000-000094320000}"/>
    <cellStyle name="Normal 5 3 2 6 2 3" xfId="28025" xr:uid="{00000000-0005-0000-0000-00008E6D0000}"/>
    <cellStyle name="Normal 5 3 2 6 3" xfId="7911" xr:uid="{00000000-0005-0000-0000-0000F81E0000}"/>
    <cellStyle name="Normal 5 3 2 6 3 3" xfId="23008" xr:uid="{00000000-0005-0000-0000-0000F5590000}"/>
    <cellStyle name="Normal 5 3 2 6 5" xfId="17995" xr:uid="{00000000-0005-0000-0000-000060460000}"/>
    <cellStyle name="Normal 5 3 2 7" xfId="4550" xr:uid="{00000000-0005-0000-0000-0000D7110000}"/>
    <cellStyle name="Normal 5 3 2 7 2" xfId="14602" xr:uid="{00000000-0005-0000-0000-00001B390000}"/>
    <cellStyle name="Normal 5 3 2 7 2 3" xfId="29696" xr:uid="{00000000-0005-0000-0000-000015740000}"/>
    <cellStyle name="Normal 5 3 2 7 3" xfId="9582" xr:uid="{00000000-0005-0000-0000-00007F250000}"/>
    <cellStyle name="Normal 5 3 2 7 3 3" xfId="24679" xr:uid="{00000000-0005-0000-0000-00007C600000}"/>
    <cellStyle name="Normal 5 3 2 7 5" xfId="19666" xr:uid="{00000000-0005-0000-0000-0000E74C0000}"/>
    <cellStyle name="Normal 5 3 2 8" xfId="11260" xr:uid="{00000000-0005-0000-0000-00000D2C0000}"/>
    <cellStyle name="Normal 5 3 2 8 3" xfId="26354" xr:uid="{00000000-0005-0000-0000-000007670000}"/>
    <cellStyle name="Normal 5 3 2 9" xfId="6239" xr:uid="{00000000-0005-0000-0000-000070180000}"/>
    <cellStyle name="Normal 5 3 2 9 3" xfId="21337" xr:uid="{00000000-0005-0000-0000-00006E530000}"/>
    <cellStyle name="Normal 5 3 3" xfId="1204" xr:uid="{00000000-0005-0000-0000-0000C4040000}"/>
    <cellStyle name="Normal 5 3 3 10" xfId="16376" xr:uid="{00000000-0005-0000-0000-00000D400000}"/>
    <cellStyle name="Normal 5 3 3 2" xfId="1423" xr:uid="{00000000-0005-0000-0000-00009F050000}"/>
    <cellStyle name="Normal 5 3 3 2 2" xfId="1844" xr:uid="{00000000-0005-0000-0000-000044070000}"/>
    <cellStyle name="Normal 5 3 3 2 2 2" xfId="2683" xr:uid="{00000000-0005-0000-0000-00008B0A0000}"/>
    <cellStyle name="Normal 5 3 3 2 2 2 2" xfId="4372" xr:uid="{00000000-0005-0000-0000-000025110000}"/>
    <cellStyle name="Normal 5 3 3 2 2 2 2 2" xfId="14445" xr:uid="{00000000-0005-0000-0000-00007E380000}"/>
    <cellStyle name="Normal 5 3 3 2 2 2 2 2 3" xfId="29539" xr:uid="{00000000-0005-0000-0000-000078730000}"/>
    <cellStyle name="Normal 5 3 3 2 2 2 2 3" xfId="9425" xr:uid="{00000000-0005-0000-0000-0000E2240000}"/>
    <cellStyle name="Normal 5 3 3 2 2 2 2 3 3" xfId="24522" xr:uid="{00000000-0005-0000-0000-0000DF5F0000}"/>
    <cellStyle name="Normal 5 3 3 2 2 2 2 5" xfId="19509" xr:uid="{00000000-0005-0000-0000-00004A4C0000}"/>
    <cellStyle name="Normal 5 3 3 2 2 2 3" xfId="6064" xr:uid="{00000000-0005-0000-0000-0000C1170000}"/>
    <cellStyle name="Normal 5 3 3 2 2 2 3 2" xfId="16116" xr:uid="{00000000-0005-0000-0000-0000053F0000}"/>
    <cellStyle name="Normal 5 3 3 2 2 2 3 2 3" xfId="31210" xr:uid="{00000000-0005-0000-0000-0000FF790000}"/>
    <cellStyle name="Normal 5 3 3 2 2 2 3 3" xfId="11096" xr:uid="{00000000-0005-0000-0000-0000692B0000}"/>
    <cellStyle name="Normal 5 3 3 2 2 2 3 3 3" xfId="26193" xr:uid="{00000000-0005-0000-0000-000066660000}"/>
    <cellStyle name="Normal 5 3 3 2 2 2 3 5" xfId="21180" xr:uid="{00000000-0005-0000-0000-0000D1520000}"/>
    <cellStyle name="Normal 5 3 3 2 2 2 4" xfId="12774" xr:uid="{00000000-0005-0000-0000-0000F7310000}"/>
    <cellStyle name="Normal 5 3 3 2 2 2 4 3" xfId="27868" xr:uid="{00000000-0005-0000-0000-0000F16C0000}"/>
    <cellStyle name="Normal 5 3 3 2 2 2 5" xfId="7753" xr:uid="{00000000-0005-0000-0000-00005A1E0000}"/>
    <cellStyle name="Normal 5 3 3 2 2 2 5 3" xfId="22851" xr:uid="{00000000-0005-0000-0000-000058590000}"/>
    <cellStyle name="Normal 5 3 3 2 2 2 7" xfId="17838" xr:uid="{00000000-0005-0000-0000-0000C3450000}"/>
    <cellStyle name="Normal 5 3 3 2 2 3" xfId="3535" xr:uid="{00000000-0005-0000-0000-0000E00D0000}"/>
    <cellStyle name="Normal 5 3 3 2 2 3 2" xfId="13609" xr:uid="{00000000-0005-0000-0000-00003A350000}"/>
    <cellStyle name="Normal 5 3 3 2 2 3 2 3" xfId="28703" xr:uid="{00000000-0005-0000-0000-000034700000}"/>
    <cellStyle name="Normal 5 3 3 2 2 3 3" xfId="8589" xr:uid="{00000000-0005-0000-0000-00009E210000}"/>
    <cellStyle name="Normal 5 3 3 2 2 3 3 3" xfId="23686" xr:uid="{00000000-0005-0000-0000-00009B5C0000}"/>
    <cellStyle name="Normal 5 3 3 2 2 3 5" xfId="18673" xr:uid="{00000000-0005-0000-0000-000006490000}"/>
    <cellStyle name="Normal 5 3 3 2 2 4" xfId="5228" xr:uid="{00000000-0005-0000-0000-00007D140000}"/>
    <cellStyle name="Normal 5 3 3 2 2 4 2" xfId="15280" xr:uid="{00000000-0005-0000-0000-0000C13B0000}"/>
    <cellStyle name="Normal 5 3 3 2 2 4 2 3" xfId="30374" xr:uid="{00000000-0005-0000-0000-0000BB760000}"/>
    <cellStyle name="Normal 5 3 3 2 2 4 3" xfId="10260" xr:uid="{00000000-0005-0000-0000-000025280000}"/>
    <cellStyle name="Normal 5 3 3 2 2 4 3 3" xfId="25357" xr:uid="{00000000-0005-0000-0000-000022630000}"/>
    <cellStyle name="Normal 5 3 3 2 2 4 5" xfId="20344" xr:uid="{00000000-0005-0000-0000-00008D4F0000}"/>
    <cellStyle name="Normal 5 3 3 2 2 5" xfId="11938" xr:uid="{00000000-0005-0000-0000-0000B32E0000}"/>
    <cellStyle name="Normal 5 3 3 2 2 5 3" xfId="27032" xr:uid="{00000000-0005-0000-0000-0000AD690000}"/>
    <cellStyle name="Normal 5 3 3 2 2 6" xfId="6917" xr:uid="{00000000-0005-0000-0000-0000161B0000}"/>
    <cellStyle name="Normal 5 3 3 2 2 6 3" xfId="22015" xr:uid="{00000000-0005-0000-0000-000014560000}"/>
    <cellStyle name="Normal 5 3 3 2 2 8" xfId="17002" xr:uid="{00000000-0005-0000-0000-00007F420000}"/>
    <cellStyle name="Normal 5 3 3 2 3" xfId="2265" xr:uid="{00000000-0005-0000-0000-0000E9080000}"/>
    <cellStyle name="Normal 5 3 3 2 3 2" xfId="3954" xr:uid="{00000000-0005-0000-0000-0000830F0000}"/>
    <cellStyle name="Normal 5 3 3 2 3 2 2" xfId="14027" xr:uid="{00000000-0005-0000-0000-0000DC360000}"/>
    <cellStyle name="Normal 5 3 3 2 3 2 2 3" xfId="29121" xr:uid="{00000000-0005-0000-0000-0000D6710000}"/>
    <cellStyle name="Normal 5 3 3 2 3 2 3" xfId="9007" xr:uid="{00000000-0005-0000-0000-000040230000}"/>
    <cellStyle name="Normal 5 3 3 2 3 2 3 3" xfId="24104" xr:uid="{00000000-0005-0000-0000-00003D5E0000}"/>
    <cellStyle name="Normal 5 3 3 2 3 2 5" xfId="19091" xr:uid="{00000000-0005-0000-0000-0000A84A0000}"/>
    <cellStyle name="Normal 5 3 3 2 3 3" xfId="5646" xr:uid="{00000000-0005-0000-0000-00001F160000}"/>
    <cellStyle name="Normal 5 3 3 2 3 3 2" xfId="15698" xr:uid="{00000000-0005-0000-0000-0000633D0000}"/>
    <cellStyle name="Normal 5 3 3 2 3 3 2 3" xfId="30792" xr:uid="{00000000-0005-0000-0000-00005D780000}"/>
    <cellStyle name="Normal 5 3 3 2 3 3 3" xfId="10678" xr:uid="{00000000-0005-0000-0000-0000C7290000}"/>
    <cellStyle name="Normal 5 3 3 2 3 3 3 3" xfId="25775" xr:uid="{00000000-0005-0000-0000-0000C4640000}"/>
    <cellStyle name="Normal 5 3 3 2 3 3 5" xfId="20762" xr:uid="{00000000-0005-0000-0000-00002F510000}"/>
    <cellStyle name="Normal 5 3 3 2 3 4" xfId="12356" xr:uid="{00000000-0005-0000-0000-000055300000}"/>
    <cellStyle name="Normal 5 3 3 2 3 4 3" xfId="27450" xr:uid="{00000000-0005-0000-0000-00004F6B0000}"/>
    <cellStyle name="Normal 5 3 3 2 3 5" xfId="7335" xr:uid="{00000000-0005-0000-0000-0000B81C0000}"/>
    <cellStyle name="Normal 5 3 3 2 3 5 3" xfId="22433" xr:uid="{00000000-0005-0000-0000-0000B6570000}"/>
    <cellStyle name="Normal 5 3 3 2 3 7" xfId="17420" xr:uid="{00000000-0005-0000-0000-000021440000}"/>
    <cellStyle name="Normal 5 3 3 2 4" xfId="3117" xr:uid="{00000000-0005-0000-0000-00003E0C0000}"/>
    <cellStyle name="Normal 5 3 3 2 4 2" xfId="13191" xr:uid="{00000000-0005-0000-0000-000098330000}"/>
    <cellStyle name="Normal 5 3 3 2 4 2 3" xfId="28285" xr:uid="{00000000-0005-0000-0000-0000926E0000}"/>
    <cellStyle name="Normal 5 3 3 2 4 3" xfId="8171" xr:uid="{00000000-0005-0000-0000-0000FC1F0000}"/>
    <cellStyle name="Normal 5 3 3 2 4 3 3" xfId="23268" xr:uid="{00000000-0005-0000-0000-0000F95A0000}"/>
    <cellStyle name="Normal 5 3 3 2 4 5" xfId="18255" xr:uid="{00000000-0005-0000-0000-000064470000}"/>
    <cellStyle name="Normal 5 3 3 2 5" xfId="4810" xr:uid="{00000000-0005-0000-0000-0000DB120000}"/>
    <cellStyle name="Normal 5 3 3 2 5 2" xfId="14862" xr:uid="{00000000-0005-0000-0000-00001F3A0000}"/>
    <cellStyle name="Normal 5 3 3 2 5 2 3" xfId="29956" xr:uid="{00000000-0005-0000-0000-000019750000}"/>
    <cellStyle name="Normal 5 3 3 2 5 3" xfId="9842" xr:uid="{00000000-0005-0000-0000-000083260000}"/>
    <cellStyle name="Normal 5 3 3 2 5 3 3" xfId="24939" xr:uid="{00000000-0005-0000-0000-000080610000}"/>
    <cellStyle name="Normal 5 3 3 2 5 5" xfId="19926" xr:uid="{00000000-0005-0000-0000-0000EB4D0000}"/>
    <cellStyle name="Normal 5 3 3 2 6" xfId="11520" xr:uid="{00000000-0005-0000-0000-0000112D0000}"/>
    <cellStyle name="Normal 5 3 3 2 6 3" xfId="26614" xr:uid="{00000000-0005-0000-0000-00000B680000}"/>
    <cellStyle name="Normal 5 3 3 2 7" xfId="6499" xr:uid="{00000000-0005-0000-0000-000074190000}"/>
    <cellStyle name="Normal 5 3 3 2 7 3" xfId="21597" xr:uid="{00000000-0005-0000-0000-000072540000}"/>
    <cellStyle name="Normal 5 3 3 2 9" xfId="16584" xr:uid="{00000000-0005-0000-0000-0000DD400000}"/>
    <cellStyle name="Normal 5 3 3 3" xfId="1636" xr:uid="{00000000-0005-0000-0000-000074060000}"/>
    <cellStyle name="Normal 5 3 3 3 2" xfId="2475" xr:uid="{00000000-0005-0000-0000-0000BB090000}"/>
    <cellStyle name="Normal 5 3 3 3 2 2" xfId="4164" xr:uid="{00000000-0005-0000-0000-000055100000}"/>
    <cellStyle name="Normal 5 3 3 3 2 2 2" xfId="14237" xr:uid="{00000000-0005-0000-0000-0000AE370000}"/>
    <cellStyle name="Normal 5 3 3 3 2 2 2 3" xfId="29331" xr:uid="{00000000-0005-0000-0000-0000A8720000}"/>
    <cellStyle name="Normal 5 3 3 3 2 2 3" xfId="9217" xr:uid="{00000000-0005-0000-0000-000012240000}"/>
    <cellStyle name="Normal 5 3 3 3 2 2 3 3" xfId="24314" xr:uid="{00000000-0005-0000-0000-00000F5F0000}"/>
    <cellStyle name="Normal 5 3 3 3 2 2 5" xfId="19301" xr:uid="{00000000-0005-0000-0000-00007A4B0000}"/>
    <cellStyle name="Normal 5 3 3 3 2 3" xfId="5856" xr:uid="{00000000-0005-0000-0000-0000F1160000}"/>
    <cellStyle name="Normal 5 3 3 3 2 3 2" xfId="15908" xr:uid="{00000000-0005-0000-0000-0000353E0000}"/>
    <cellStyle name="Normal 5 3 3 3 2 3 2 3" xfId="31002" xr:uid="{00000000-0005-0000-0000-00002F790000}"/>
    <cellStyle name="Normal 5 3 3 3 2 3 3" xfId="10888" xr:uid="{00000000-0005-0000-0000-0000992A0000}"/>
    <cellStyle name="Normal 5 3 3 3 2 3 3 3" xfId="25985" xr:uid="{00000000-0005-0000-0000-000096650000}"/>
    <cellStyle name="Normal 5 3 3 3 2 3 5" xfId="20972" xr:uid="{00000000-0005-0000-0000-000001520000}"/>
    <cellStyle name="Normal 5 3 3 3 2 4" xfId="12566" xr:uid="{00000000-0005-0000-0000-000027310000}"/>
    <cellStyle name="Normal 5 3 3 3 2 4 3" xfId="27660" xr:uid="{00000000-0005-0000-0000-0000216C0000}"/>
    <cellStyle name="Normal 5 3 3 3 2 5" xfId="7545" xr:uid="{00000000-0005-0000-0000-00008A1D0000}"/>
    <cellStyle name="Normal 5 3 3 3 2 5 3" xfId="22643" xr:uid="{00000000-0005-0000-0000-000088580000}"/>
    <cellStyle name="Normal 5 3 3 3 2 7" xfId="17630" xr:uid="{00000000-0005-0000-0000-0000F3440000}"/>
    <cellStyle name="Normal 5 3 3 3 3" xfId="3327" xr:uid="{00000000-0005-0000-0000-0000100D0000}"/>
    <cellStyle name="Normal 5 3 3 3 3 2" xfId="13401" xr:uid="{00000000-0005-0000-0000-00006A340000}"/>
    <cellStyle name="Normal 5 3 3 3 3 2 3" xfId="28495" xr:uid="{00000000-0005-0000-0000-0000646F0000}"/>
    <cellStyle name="Normal 5 3 3 3 3 3" xfId="8381" xr:uid="{00000000-0005-0000-0000-0000CE200000}"/>
    <cellStyle name="Normal 5 3 3 3 3 3 3" xfId="23478" xr:uid="{00000000-0005-0000-0000-0000CB5B0000}"/>
    <cellStyle name="Normal 5 3 3 3 3 5" xfId="18465" xr:uid="{00000000-0005-0000-0000-000036480000}"/>
    <cellStyle name="Normal 5 3 3 3 4" xfId="5020" xr:uid="{00000000-0005-0000-0000-0000AD130000}"/>
    <cellStyle name="Normal 5 3 3 3 4 2" xfId="15072" xr:uid="{00000000-0005-0000-0000-0000F13A0000}"/>
    <cellStyle name="Normal 5 3 3 3 4 2 3" xfId="30166" xr:uid="{00000000-0005-0000-0000-0000EB750000}"/>
    <cellStyle name="Normal 5 3 3 3 4 3" xfId="10052" xr:uid="{00000000-0005-0000-0000-000055270000}"/>
    <cellStyle name="Normal 5 3 3 3 4 3 3" xfId="25149" xr:uid="{00000000-0005-0000-0000-000052620000}"/>
    <cellStyle name="Normal 5 3 3 3 4 5" xfId="20136" xr:uid="{00000000-0005-0000-0000-0000BD4E0000}"/>
    <cellStyle name="Normal 5 3 3 3 5" xfId="11730" xr:uid="{00000000-0005-0000-0000-0000E32D0000}"/>
    <cellStyle name="Normal 5 3 3 3 5 3" xfId="26824" xr:uid="{00000000-0005-0000-0000-0000DD680000}"/>
    <cellStyle name="Normal 5 3 3 3 6" xfId="6709" xr:uid="{00000000-0005-0000-0000-0000461A0000}"/>
    <cellStyle name="Normal 5 3 3 3 6 3" xfId="21807" xr:uid="{00000000-0005-0000-0000-000044550000}"/>
    <cellStyle name="Normal 5 3 3 3 8" xfId="16794" xr:uid="{00000000-0005-0000-0000-0000AF410000}"/>
    <cellStyle name="Normal 5 3 3 4" xfId="2057" xr:uid="{00000000-0005-0000-0000-000019080000}"/>
    <cellStyle name="Normal 5 3 3 4 2" xfId="3746" xr:uid="{00000000-0005-0000-0000-0000B30E0000}"/>
    <cellStyle name="Normal 5 3 3 4 2 2" xfId="13819" xr:uid="{00000000-0005-0000-0000-00000C360000}"/>
    <cellStyle name="Normal 5 3 3 4 2 2 3" xfId="28913" xr:uid="{00000000-0005-0000-0000-000006710000}"/>
    <cellStyle name="Normal 5 3 3 4 2 3" xfId="8799" xr:uid="{00000000-0005-0000-0000-000070220000}"/>
    <cellStyle name="Normal 5 3 3 4 2 3 3" xfId="23896" xr:uid="{00000000-0005-0000-0000-00006D5D0000}"/>
    <cellStyle name="Normal 5 3 3 4 2 5" xfId="18883" xr:uid="{00000000-0005-0000-0000-0000D8490000}"/>
    <cellStyle name="Normal 5 3 3 4 3" xfId="5438" xr:uid="{00000000-0005-0000-0000-00004F150000}"/>
    <cellStyle name="Normal 5 3 3 4 3 2" xfId="15490" xr:uid="{00000000-0005-0000-0000-0000933C0000}"/>
    <cellStyle name="Normal 5 3 3 4 3 2 3" xfId="30584" xr:uid="{00000000-0005-0000-0000-00008D770000}"/>
    <cellStyle name="Normal 5 3 3 4 3 3" xfId="10470" xr:uid="{00000000-0005-0000-0000-0000F7280000}"/>
    <cellStyle name="Normal 5 3 3 4 3 3 3" xfId="25567" xr:uid="{00000000-0005-0000-0000-0000F4630000}"/>
    <cellStyle name="Normal 5 3 3 4 3 5" xfId="20554" xr:uid="{00000000-0005-0000-0000-00005F500000}"/>
    <cellStyle name="Normal 5 3 3 4 4" xfId="12148" xr:uid="{00000000-0005-0000-0000-0000852F0000}"/>
    <cellStyle name="Normal 5 3 3 4 4 3" xfId="27242" xr:uid="{00000000-0005-0000-0000-00007F6A0000}"/>
    <cellStyle name="Normal 5 3 3 4 5" xfId="7127" xr:uid="{00000000-0005-0000-0000-0000E81B0000}"/>
    <cellStyle name="Normal 5 3 3 4 5 3" xfId="22225" xr:uid="{00000000-0005-0000-0000-0000E6560000}"/>
    <cellStyle name="Normal 5 3 3 4 7" xfId="17212" xr:uid="{00000000-0005-0000-0000-000051430000}"/>
    <cellStyle name="Normal 5 3 3 5" xfId="2909" xr:uid="{00000000-0005-0000-0000-00006E0B0000}"/>
    <cellStyle name="Normal 5 3 3 5 2" xfId="12983" xr:uid="{00000000-0005-0000-0000-0000C8320000}"/>
    <cellStyle name="Normal 5 3 3 5 2 3" xfId="28077" xr:uid="{00000000-0005-0000-0000-0000C26D0000}"/>
    <cellStyle name="Normal 5 3 3 5 3" xfId="7963" xr:uid="{00000000-0005-0000-0000-00002C1F0000}"/>
    <cellStyle name="Normal 5 3 3 5 3 3" xfId="23060" xr:uid="{00000000-0005-0000-0000-0000295A0000}"/>
    <cellStyle name="Normal 5 3 3 5 5" xfId="18047" xr:uid="{00000000-0005-0000-0000-000094460000}"/>
    <cellStyle name="Normal 5 3 3 6" xfId="4602" xr:uid="{00000000-0005-0000-0000-00000B120000}"/>
    <cellStyle name="Normal 5 3 3 6 2" xfId="14654" xr:uid="{00000000-0005-0000-0000-00004F390000}"/>
    <cellStyle name="Normal 5 3 3 6 2 3" xfId="29748" xr:uid="{00000000-0005-0000-0000-000049740000}"/>
    <cellStyle name="Normal 5 3 3 6 3" xfId="9634" xr:uid="{00000000-0005-0000-0000-0000B3250000}"/>
    <cellStyle name="Normal 5 3 3 6 3 3" xfId="24731" xr:uid="{00000000-0005-0000-0000-0000B0600000}"/>
    <cellStyle name="Normal 5 3 3 6 5" xfId="19718" xr:uid="{00000000-0005-0000-0000-00001B4D0000}"/>
    <cellStyle name="Normal 5 3 3 7" xfId="11312" xr:uid="{00000000-0005-0000-0000-0000412C0000}"/>
    <cellStyle name="Normal 5 3 3 7 3" xfId="26406" xr:uid="{00000000-0005-0000-0000-00003B670000}"/>
    <cellStyle name="Normal 5 3 3 8" xfId="6291" xr:uid="{00000000-0005-0000-0000-0000A4180000}"/>
    <cellStyle name="Normal 5 3 3 8 3" xfId="21389" xr:uid="{00000000-0005-0000-0000-0000A2530000}"/>
    <cellStyle name="Normal 5 3 4" xfId="1317" xr:uid="{00000000-0005-0000-0000-000035050000}"/>
    <cellStyle name="Normal 5 3 4 2" xfId="1740" xr:uid="{00000000-0005-0000-0000-0000DC060000}"/>
    <cellStyle name="Normal 5 3 4 2 2" xfId="2579" xr:uid="{00000000-0005-0000-0000-0000230A0000}"/>
    <cellStyle name="Normal 5 3 4 2 2 2" xfId="4268" xr:uid="{00000000-0005-0000-0000-0000BD100000}"/>
    <cellStyle name="Normal 5 3 4 2 2 2 2" xfId="14341" xr:uid="{00000000-0005-0000-0000-000016380000}"/>
    <cellStyle name="Normal 5 3 4 2 2 2 2 3" xfId="29435" xr:uid="{00000000-0005-0000-0000-000010730000}"/>
    <cellStyle name="Normal 5 3 4 2 2 2 3" xfId="9321" xr:uid="{00000000-0005-0000-0000-00007A240000}"/>
    <cellStyle name="Normal 5 3 4 2 2 2 3 3" xfId="24418" xr:uid="{00000000-0005-0000-0000-0000775F0000}"/>
    <cellStyle name="Normal 5 3 4 2 2 2 5" xfId="19405" xr:uid="{00000000-0005-0000-0000-0000E24B0000}"/>
    <cellStyle name="Normal 5 3 4 2 2 3" xfId="5960" xr:uid="{00000000-0005-0000-0000-000059170000}"/>
    <cellStyle name="Normal 5 3 4 2 2 3 2" xfId="16012" xr:uid="{00000000-0005-0000-0000-00009D3E0000}"/>
    <cellStyle name="Normal 5 3 4 2 2 3 2 3" xfId="31106" xr:uid="{00000000-0005-0000-0000-000097790000}"/>
    <cellStyle name="Normal 5 3 4 2 2 3 3" xfId="10992" xr:uid="{00000000-0005-0000-0000-0000012B0000}"/>
    <cellStyle name="Normal 5 3 4 2 2 3 3 3" xfId="26089" xr:uid="{00000000-0005-0000-0000-0000FE650000}"/>
    <cellStyle name="Normal 5 3 4 2 2 3 5" xfId="21076" xr:uid="{00000000-0005-0000-0000-000069520000}"/>
    <cellStyle name="Normal 5 3 4 2 2 4" xfId="12670" xr:uid="{00000000-0005-0000-0000-00008F310000}"/>
    <cellStyle name="Normal 5 3 4 2 2 4 3" xfId="27764" xr:uid="{00000000-0005-0000-0000-0000896C0000}"/>
    <cellStyle name="Normal 5 3 4 2 2 5" xfId="7649" xr:uid="{00000000-0005-0000-0000-0000F21D0000}"/>
    <cellStyle name="Normal 5 3 4 2 2 5 3" xfId="22747" xr:uid="{00000000-0005-0000-0000-0000F0580000}"/>
    <cellStyle name="Normal 5 3 4 2 2 7" xfId="17734" xr:uid="{00000000-0005-0000-0000-00005B450000}"/>
    <cellStyle name="Normal 5 3 4 2 3" xfId="3431" xr:uid="{00000000-0005-0000-0000-0000780D0000}"/>
    <cellStyle name="Normal 5 3 4 2 3 2" xfId="13505" xr:uid="{00000000-0005-0000-0000-0000D2340000}"/>
    <cellStyle name="Normal 5 3 4 2 3 2 3" xfId="28599" xr:uid="{00000000-0005-0000-0000-0000CC6F0000}"/>
    <cellStyle name="Normal 5 3 4 2 3 3" xfId="8485" xr:uid="{00000000-0005-0000-0000-000036210000}"/>
    <cellStyle name="Normal 5 3 4 2 3 3 3" xfId="23582" xr:uid="{00000000-0005-0000-0000-0000335C0000}"/>
    <cellStyle name="Normal 5 3 4 2 3 5" xfId="18569" xr:uid="{00000000-0005-0000-0000-00009E480000}"/>
    <cellStyle name="Normal 5 3 4 2 4" xfId="5124" xr:uid="{00000000-0005-0000-0000-000015140000}"/>
    <cellStyle name="Normal 5 3 4 2 4 2" xfId="15176" xr:uid="{00000000-0005-0000-0000-0000593B0000}"/>
    <cellStyle name="Normal 5 3 4 2 4 2 3" xfId="30270" xr:uid="{00000000-0005-0000-0000-000053760000}"/>
    <cellStyle name="Normal 5 3 4 2 4 3" xfId="10156" xr:uid="{00000000-0005-0000-0000-0000BD270000}"/>
    <cellStyle name="Normal 5 3 4 2 4 3 3" xfId="25253" xr:uid="{00000000-0005-0000-0000-0000BA620000}"/>
    <cellStyle name="Normal 5 3 4 2 4 5" xfId="20240" xr:uid="{00000000-0005-0000-0000-0000254F0000}"/>
    <cellStyle name="Normal 5 3 4 2 5" xfId="11834" xr:uid="{00000000-0005-0000-0000-00004B2E0000}"/>
    <cellStyle name="Normal 5 3 4 2 5 3" xfId="26928" xr:uid="{00000000-0005-0000-0000-000045690000}"/>
    <cellStyle name="Normal 5 3 4 2 6" xfId="6813" xr:uid="{00000000-0005-0000-0000-0000AE1A0000}"/>
    <cellStyle name="Normal 5 3 4 2 6 3" xfId="21911" xr:uid="{00000000-0005-0000-0000-0000AC550000}"/>
    <cellStyle name="Normal 5 3 4 2 8" xfId="16898" xr:uid="{00000000-0005-0000-0000-000017420000}"/>
    <cellStyle name="Normal 5 3 4 3" xfId="2161" xr:uid="{00000000-0005-0000-0000-000081080000}"/>
    <cellStyle name="Normal 5 3 4 3 2" xfId="3850" xr:uid="{00000000-0005-0000-0000-00001B0F0000}"/>
    <cellStyle name="Normal 5 3 4 3 2 2" xfId="13923" xr:uid="{00000000-0005-0000-0000-000074360000}"/>
    <cellStyle name="Normal 5 3 4 3 2 2 3" xfId="29017" xr:uid="{00000000-0005-0000-0000-00006E710000}"/>
    <cellStyle name="Normal 5 3 4 3 2 3" xfId="8903" xr:uid="{00000000-0005-0000-0000-0000D8220000}"/>
    <cellStyle name="Normal 5 3 4 3 2 3 3" xfId="24000" xr:uid="{00000000-0005-0000-0000-0000D55D0000}"/>
    <cellStyle name="Normal 5 3 4 3 2 5" xfId="18987" xr:uid="{00000000-0005-0000-0000-0000404A0000}"/>
    <cellStyle name="Normal 5 3 4 3 3" xfId="5542" xr:uid="{00000000-0005-0000-0000-0000B7150000}"/>
    <cellStyle name="Normal 5 3 4 3 3 2" xfId="15594" xr:uid="{00000000-0005-0000-0000-0000FB3C0000}"/>
    <cellStyle name="Normal 5 3 4 3 3 2 3" xfId="30688" xr:uid="{00000000-0005-0000-0000-0000F5770000}"/>
    <cellStyle name="Normal 5 3 4 3 3 3" xfId="10574" xr:uid="{00000000-0005-0000-0000-00005F290000}"/>
    <cellStyle name="Normal 5 3 4 3 3 3 3" xfId="25671" xr:uid="{00000000-0005-0000-0000-00005C640000}"/>
    <cellStyle name="Normal 5 3 4 3 3 5" xfId="20658" xr:uid="{00000000-0005-0000-0000-0000C7500000}"/>
    <cellStyle name="Normal 5 3 4 3 4" xfId="12252" xr:uid="{00000000-0005-0000-0000-0000ED2F0000}"/>
    <cellStyle name="Normal 5 3 4 3 4 3" xfId="27346" xr:uid="{00000000-0005-0000-0000-0000E76A0000}"/>
    <cellStyle name="Normal 5 3 4 3 5" xfId="7231" xr:uid="{00000000-0005-0000-0000-0000501C0000}"/>
    <cellStyle name="Normal 5 3 4 3 5 3" xfId="22329" xr:uid="{00000000-0005-0000-0000-00004E570000}"/>
    <cellStyle name="Normal 5 3 4 3 7" xfId="17316" xr:uid="{00000000-0005-0000-0000-0000B9430000}"/>
    <cellStyle name="Normal 5 3 4 4" xfId="3013" xr:uid="{00000000-0005-0000-0000-0000D60B0000}"/>
    <cellStyle name="Normal 5 3 4 4 2" xfId="13087" xr:uid="{00000000-0005-0000-0000-000030330000}"/>
    <cellStyle name="Normal 5 3 4 4 2 3" xfId="28181" xr:uid="{00000000-0005-0000-0000-00002A6E0000}"/>
    <cellStyle name="Normal 5 3 4 4 3" xfId="8067" xr:uid="{00000000-0005-0000-0000-0000941F0000}"/>
    <cellStyle name="Normal 5 3 4 4 3 3" xfId="23164" xr:uid="{00000000-0005-0000-0000-0000915A0000}"/>
    <cellStyle name="Normal 5 3 4 4 5" xfId="18151" xr:uid="{00000000-0005-0000-0000-0000FC460000}"/>
    <cellStyle name="Normal 5 3 4 5" xfId="4706" xr:uid="{00000000-0005-0000-0000-000073120000}"/>
    <cellStyle name="Normal 5 3 4 5 2" xfId="14758" xr:uid="{00000000-0005-0000-0000-0000B7390000}"/>
    <cellStyle name="Normal 5 3 4 5 2 3" xfId="29852" xr:uid="{00000000-0005-0000-0000-0000B1740000}"/>
    <cellStyle name="Normal 5 3 4 5 3" xfId="9738" xr:uid="{00000000-0005-0000-0000-00001B260000}"/>
    <cellStyle name="Normal 5 3 4 5 3 3" xfId="24835" xr:uid="{00000000-0005-0000-0000-000018610000}"/>
    <cellStyle name="Normal 5 3 4 5 5" xfId="19822" xr:uid="{00000000-0005-0000-0000-0000834D0000}"/>
    <cellStyle name="Normal 5 3 4 6" xfId="11416" xr:uid="{00000000-0005-0000-0000-0000A92C0000}"/>
    <cellStyle name="Normal 5 3 4 6 3" xfId="26510" xr:uid="{00000000-0005-0000-0000-0000A3670000}"/>
    <cellStyle name="Normal 5 3 4 7" xfId="6395" xr:uid="{00000000-0005-0000-0000-00000C190000}"/>
    <cellStyle name="Normal 5 3 4 7 3" xfId="21493" xr:uid="{00000000-0005-0000-0000-00000A540000}"/>
    <cellStyle name="Normal 5 3 4 9" xfId="16480" xr:uid="{00000000-0005-0000-0000-000075400000}"/>
    <cellStyle name="Normal 5 3 5" xfId="1530" xr:uid="{00000000-0005-0000-0000-00000A060000}"/>
    <cellStyle name="Normal 5 3 5 2" xfId="2371" xr:uid="{00000000-0005-0000-0000-000053090000}"/>
    <cellStyle name="Normal 5 3 5 2 2" xfId="4060" xr:uid="{00000000-0005-0000-0000-0000ED0F0000}"/>
    <cellStyle name="Normal 5 3 5 2 2 2" xfId="14133" xr:uid="{00000000-0005-0000-0000-000046370000}"/>
    <cellStyle name="Normal 5 3 5 2 2 2 3" xfId="29227" xr:uid="{00000000-0005-0000-0000-000040720000}"/>
    <cellStyle name="Normal 5 3 5 2 2 3" xfId="9113" xr:uid="{00000000-0005-0000-0000-0000AA230000}"/>
    <cellStyle name="Normal 5 3 5 2 2 3 3" xfId="24210" xr:uid="{00000000-0005-0000-0000-0000A75E0000}"/>
    <cellStyle name="Normal 5 3 5 2 2 5" xfId="19197" xr:uid="{00000000-0005-0000-0000-0000124B0000}"/>
    <cellStyle name="Normal 5 3 5 2 3" xfId="5752" xr:uid="{00000000-0005-0000-0000-000089160000}"/>
    <cellStyle name="Normal 5 3 5 2 3 2" xfId="15804" xr:uid="{00000000-0005-0000-0000-0000CD3D0000}"/>
    <cellStyle name="Normal 5 3 5 2 3 2 3" xfId="30898" xr:uid="{00000000-0005-0000-0000-0000C7780000}"/>
    <cellStyle name="Normal 5 3 5 2 3 3" xfId="10784" xr:uid="{00000000-0005-0000-0000-0000312A0000}"/>
    <cellStyle name="Normal 5 3 5 2 3 3 3" xfId="25881" xr:uid="{00000000-0005-0000-0000-00002E650000}"/>
    <cellStyle name="Normal 5 3 5 2 3 5" xfId="20868" xr:uid="{00000000-0005-0000-0000-000099510000}"/>
    <cellStyle name="Normal 5 3 5 2 4" xfId="12462" xr:uid="{00000000-0005-0000-0000-0000BF300000}"/>
    <cellStyle name="Normal 5 3 5 2 4 3" xfId="27556" xr:uid="{00000000-0005-0000-0000-0000B96B0000}"/>
    <cellStyle name="Normal 5 3 5 2 5" xfId="7441" xr:uid="{00000000-0005-0000-0000-0000221D0000}"/>
    <cellStyle name="Normal 5 3 5 2 5 3" xfId="22539" xr:uid="{00000000-0005-0000-0000-000020580000}"/>
    <cellStyle name="Normal 5 3 5 2 7" xfId="17526" xr:uid="{00000000-0005-0000-0000-00008B440000}"/>
    <cellStyle name="Normal 5 3 5 3" xfId="3223" xr:uid="{00000000-0005-0000-0000-0000A80C0000}"/>
    <cellStyle name="Normal 5 3 5 3 2" xfId="13297" xr:uid="{00000000-0005-0000-0000-000002340000}"/>
    <cellStyle name="Normal 5 3 5 3 2 3" xfId="28391" xr:uid="{00000000-0005-0000-0000-0000FC6E0000}"/>
    <cellStyle name="Normal 5 3 5 3 3" xfId="8277" xr:uid="{00000000-0005-0000-0000-000066200000}"/>
    <cellStyle name="Normal 5 3 5 3 3 3" xfId="23374" xr:uid="{00000000-0005-0000-0000-0000635B0000}"/>
    <cellStyle name="Normal 5 3 5 3 5" xfId="18361" xr:uid="{00000000-0005-0000-0000-0000CE470000}"/>
    <cellStyle name="Normal 5 3 5 4" xfId="4916" xr:uid="{00000000-0005-0000-0000-000045130000}"/>
    <cellStyle name="Normal 5 3 5 4 2" xfId="14968" xr:uid="{00000000-0005-0000-0000-0000893A0000}"/>
    <cellStyle name="Normal 5 3 5 4 2 3" xfId="30062" xr:uid="{00000000-0005-0000-0000-000083750000}"/>
    <cellStyle name="Normal 5 3 5 4 3" xfId="9948" xr:uid="{00000000-0005-0000-0000-0000ED260000}"/>
    <cellStyle name="Normal 5 3 5 4 3 3" xfId="25045" xr:uid="{00000000-0005-0000-0000-0000EA610000}"/>
    <cellStyle name="Normal 5 3 5 4 5" xfId="20032" xr:uid="{00000000-0005-0000-0000-0000554E0000}"/>
    <cellStyle name="Normal 5 3 5 5" xfId="11626" xr:uid="{00000000-0005-0000-0000-00007B2D0000}"/>
    <cellStyle name="Normal 5 3 5 5 3" xfId="26720" xr:uid="{00000000-0005-0000-0000-000075680000}"/>
    <cellStyle name="Normal 5 3 5 6" xfId="6605" xr:uid="{00000000-0005-0000-0000-0000DE190000}"/>
    <cellStyle name="Normal 5 3 5 6 3" xfId="21703" xr:uid="{00000000-0005-0000-0000-0000DC540000}"/>
    <cellStyle name="Normal 5 3 5 8" xfId="16690" xr:uid="{00000000-0005-0000-0000-000047410000}"/>
    <cellStyle name="Normal 5 3 6" xfId="1951" xr:uid="{00000000-0005-0000-0000-0000AF070000}"/>
    <cellStyle name="Normal 5 3 6 2" xfId="3642" xr:uid="{00000000-0005-0000-0000-00004B0E0000}"/>
    <cellStyle name="Normal 5 3 6 2 2" xfId="13715" xr:uid="{00000000-0005-0000-0000-0000A4350000}"/>
    <cellStyle name="Normal 5 3 6 2 2 3" xfId="28809" xr:uid="{00000000-0005-0000-0000-00009E700000}"/>
    <cellStyle name="Normal 5 3 6 2 3" xfId="8695" xr:uid="{00000000-0005-0000-0000-000008220000}"/>
    <cellStyle name="Normal 5 3 6 2 3 3" xfId="23792" xr:uid="{00000000-0005-0000-0000-0000055D0000}"/>
    <cellStyle name="Normal 5 3 6 2 5" xfId="18779" xr:uid="{00000000-0005-0000-0000-000070490000}"/>
    <cellStyle name="Normal 5 3 6 3" xfId="5334" xr:uid="{00000000-0005-0000-0000-0000E7140000}"/>
    <cellStyle name="Normal 5 3 6 3 2" xfId="15386" xr:uid="{00000000-0005-0000-0000-00002B3C0000}"/>
    <cellStyle name="Normal 5 3 6 3 2 3" xfId="30480" xr:uid="{00000000-0005-0000-0000-000025770000}"/>
    <cellStyle name="Normal 5 3 6 3 3" xfId="10366" xr:uid="{00000000-0005-0000-0000-00008F280000}"/>
    <cellStyle name="Normal 5 3 6 3 3 3" xfId="25463" xr:uid="{00000000-0005-0000-0000-00008C630000}"/>
    <cellStyle name="Normal 5 3 6 3 5" xfId="20450" xr:uid="{00000000-0005-0000-0000-0000F74F0000}"/>
    <cellStyle name="Normal 5 3 6 4" xfId="12044" xr:uid="{00000000-0005-0000-0000-00001D2F0000}"/>
    <cellStyle name="Normal 5 3 6 4 3" xfId="27138" xr:uid="{00000000-0005-0000-0000-0000176A0000}"/>
    <cellStyle name="Normal 5 3 6 5" xfId="7023" xr:uid="{00000000-0005-0000-0000-0000801B0000}"/>
    <cellStyle name="Normal 5 3 6 5 3" xfId="22121" xr:uid="{00000000-0005-0000-0000-00007E560000}"/>
    <cellStyle name="Normal 5 3 6 7" xfId="17108" xr:uid="{00000000-0005-0000-0000-0000E9420000}"/>
    <cellStyle name="Normal 5 3 7" xfId="2796" xr:uid="{00000000-0005-0000-0000-0000FD0A0000}"/>
    <cellStyle name="Normal 5 3 7 2" xfId="12879" xr:uid="{00000000-0005-0000-0000-000060320000}"/>
    <cellStyle name="Normal 5 3 7 2 3" xfId="27973" xr:uid="{00000000-0005-0000-0000-00005A6D0000}"/>
    <cellStyle name="Normal 5 3 7 3" xfId="7858" xr:uid="{00000000-0005-0000-0000-0000C31E0000}"/>
    <cellStyle name="Normal 5 3 7 3 3" xfId="22956" xr:uid="{00000000-0005-0000-0000-0000C1590000}"/>
    <cellStyle name="Normal 5 3 7 5" xfId="17943" xr:uid="{00000000-0005-0000-0000-00002C460000}"/>
    <cellStyle name="Normal 5 3 8" xfId="4494" xr:uid="{00000000-0005-0000-0000-00009F110000}"/>
    <cellStyle name="Normal 5 3 8 2" xfId="14550" xr:uid="{00000000-0005-0000-0000-0000E7380000}"/>
    <cellStyle name="Normal 5 3 8 2 3" xfId="29644" xr:uid="{00000000-0005-0000-0000-0000E1730000}"/>
    <cellStyle name="Normal 5 3 8 3" xfId="9530" xr:uid="{00000000-0005-0000-0000-00004B250000}"/>
    <cellStyle name="Normal 5 3 8 3 3" xfId="24627" xr:uid="{00000000-0005-0000-0000-000048600000}"/>
    <cellStyle name="Normal 5 3 8 5" xfId="19614" xr:uid="{00000000-0005-0000-0000-0000B34C0000}"/>
    <cellStyle name="Normal 5 3 9" xfId="11206" xr:uid="{00000000-0005-0000-0000-0000D72B0000}"/>
    <cellStyle name="Normal 5 3 9 3" xfId="26302" xr:uid="{00000000-0005-0000-0000-0000D3660000}"/>
    <cellStyle name="Normal 50" xfId="359" xr:uid="{00000000-0005-0000-0000-000072010000}"/>
    <cellStyle name="Normal 50 2" xfId="856" xr:uid="{00000000-0005-0000-0000-000067030000}"/>
    <cellStyle name="Normal 51" xfId="857" xr:uid="{00000000-0005-0000-0000-000068030000}"/>
    <cellStyle name="Normal 51 10" xfId="6215" xr:uid="{00000000-0005-0000-0000-000058180000}"/>
    <cellStyle name="Normal 51 10 3" xfId="21315" xr:uid="{00000000-0005-0000-0000-000058530000}"/>
    <cellStyle name="Normal 51 12" xfId="16300" xr:uid="{00000000-0005-0000-0000-0000C13F0000}"/>
    <cellStyle name="Normal 51 2" xfId="1180" xr:uid="{00000000-0005-0000-0000-0000AC040000}"/>
    <cellStyle name="Normal 51 2 11" xfId="16354" xr:uid="{00000000-0005-0000-0000-0000F73F0000}"/>
    <cellStyle name="Normal 51 2 2" xfId="1288" xr:uid="{00000000-0005-0000-0000-000018050000}"/>
    <cellStyle name="Normal 51 2 2 10" xfId="16458" xr:uid="{00000000-0005-0000-0000-00005F400000}"/>
    <cellStyle name="Normal 51 2 2 2" xfId="1505" xr:uid="{00000000-0005-0000-0000-0000F1050000}"/>
    <cellStyle name="Normal 51 2 2 2 2" xfId="1926" xr:uid="{00000000-0005-0000-0000-000096070000}"/>
    <cellStyle name="Normal 51 2 2 2 2 2" xfId="2765" xr:uid="{00000000-0005-0000-0000-0000DD0A0000}"/>
    <cellStyle name="Normal 51 2 2 2 2 2 2" xfId="4454" xr:uid="{00000000-0005-0000-0000-000077110000}"/>
    <cellStyle name="Normal 51 2 2 2 2 2 2 2" xfId="14527" xr:uid="{00000000-0005-0000-0000-0000D0380000}"/>
    <cellStyle name="Normal 51 2 2 2 2 2 2 2 3" xfId="29621" xr:uid="{00000000-0005-0000-0000-0000CA730000}"/>
    <cellStyle name="Normal 51 2 2 2 2 2 2 3" xfId="9507" xr:uid="{00000000-0005-0000-0000-000034250000}"/>
    <cellStyle name="Normal 51 2 2 2 2 2 2 3 3" xfId="24604" xr:uid="{00000000-0005-0000-0000-000031600000}"/>
    <cellStyle name="Normal 51 2 2 2 2 2 2 5" xfId="19591" xr:uid="{00000000-0005-0000-0000-00009C4C0000}"/>
    <cellStyle name="Normal 51 2 2 2 2 2 3" xfId="6146" xr:uid="{00000000-0005-0000-0000-000013180000}"/>
    <cellStyle name="Normal 51 2 2 2 2 2 3 2" xfId="16198" xr:uid="{00000000-0005-0000-0000-0000573F0000}"/>
    <cellStyle name="Normal 51 2 2 2 2 2 3 3" xfId="11178" xr:uid="{00000000-0005-0000-0000-0000BB2B0000}"/>
    <cellStyle name="Normal 51 2 2 2 2 2 3 3 3" xfId="26275" xr:uid="{00000000-0005-0000-0000-0000B8660000}"/>
    <cellStyle name="Normal 51 2 2 2 2 2 3 5" xfId="21262" xr:uid="{00000000-0005-0000-0000-000023530000}"/>
    <cellStyle name="Normal 51 2 2 2 2 2 4" xfId="12856" xr:uid="{00000000-0005-0000-0000-000049320000}"/>
    <cellStyle name="Normal 51 2 2 2 2 2 4 3" xfId="27950" xr:uid="{00000000-0005-0000-0000-0000436D0000}"/>
    <cellStyle name="Normal 51 2 2 2 2 2 5" xfId="7835" xr:uid="{00000000-0005-0000-0000-0000AC1E0000}"/>
    <cellStyle name="Normal 51 2 2 2 2 2 5 3" xfId="22933" xr:uid="{00000000-0005-0000-0000-0000AA590000}"/>
    <cellStyle name="Normal 51 2 2 2 2 2 7" xfId="17920" xr:uid="{00000000-0005-0000-0000-000015460000}"/>
    <cellStyle name="Normal 51 2 2 2 2 3" xfId="3617" xr:uid="{00000000-0005-0000-0000-0000320E0000}"/>
    <cellStyle name="Normal 51 2 2 2 2 3 2" xfId="13691" xr:uid="{00000000-0005-0000-0000-00008C350000}"/>
    <cellStyle name="Normal 51 2 2 2 2 3 2 3" xfId="28785" xr:uid="{00000000-0005-0000-0000-000086700000}"/>
    <cellStyle name="Normal 51 2 2 2 2 3 3" xfId="8671" xr:uid="{00000000-0005-0000-0000-0000F0210000}"/>
    <cellStyle name="Normal 51 2 2 2 2 3 3 3" xfId="23768" xr:uid="{00000000-0005-0000-0000-0000ED5C0000}"/>
    <cellStyle name="Normal 51 2 2 2 2 3 5" xfId="18755" xr:uid="{00000000-0005-0000-0000-000058490000}"/>
    <cellStyle name="Normal 51 2 2 2 2 4" xfId="5310" xr:uid="{00000000-0005-0000-0000-0000CF140000}"/>
    <cellStyle name="Normal 51 2 2 2 2 4 2" xfId="15362" xr:uid="{00000000-0005-0000-0000-0000133C0000}"/>
    <cellStyle name="Normal 51 2 2 2 2 4 2 3" xfId="30456" xr:uid="{00000000-0005-0000-0000-00000D770000}"/>
    <cellStyle name="Normal 51 2 2 2 2 4 3" xfId="10342" xr:uid="{00000000-0005-0000-0000-000077280000}"/>
    <cellStyle name="Normal 51 2 2 2 2 4 3 3" xfId="25439" xr:uid="{00000000-0005-0000-0000-000074630000}"/>
    <cellStyle name="Normal 51 2 2 2 2 4 5" xfId="20426" xr:uid="{00000000-0005-0000-0000-0000DF4F0000}"/>
    <cellStyle name="Normal 51 2 2 2 2 5" xfId="12020" xr:uid="{00000000-0005-0000-0000-0000052F0000}"/>
    <cellStyle name="Normal 51 2 2 2 2 5 3" xfId="27114" xr:uid="{00000000-0005-0000-0000-0000FF690000}"/>
    <cellStyle name="Normal 51 2 2 2 2 6" xfId="6999" xr:uid="{00000000-0005-0000-0000-0000681B0000}"/>
    <cellStyle name="Normal 51 2 2 2 2 6 3" xfId="22097" xr:uid="{00000000-0005-0000-0000-000066560000}"/>
    <cellStyle name="Normal 51 2 2 2 2 8" xfId="17084" xr:uid="{00000000-0005-0000-0000-0000D1420000}"/>
    <cellStyle name="Normal 51 2 2 2 3" xfId="2347" xr:uid="{00000000-0005-0000-0000-00003B090000}"/>
    <cellStyle name="Normal 51 2 2 2 3 2" xfId="4036" xr:uid="{00000000-0005-0000-0000-0000D50F0000}"/>
    <cellStyle name="Normal 51 2 2 2 3 2 2" xfId="14109" xr:uid="{00000000-0005-0000-0000-00002E370000}"/>
    <cellStyle name="Normal 51 2 2 2 3 2 2 3" xfId="29203" xr:uid="{00000000-0005-0000-0000-000028720000}"/>
    <cellStyle name="Normal 51 2 2 2 3 2 3" xfId="9089" xr:uid="{00000000-0005-0000-0000-000092230000}"/>
    <cellStyle name="Normal 51 2 2 2 3 2 3 3" xfId="24186" xr:uid="{00000000-0005-0000-0000-00008F5E0000}"/>
    <cellStyle name="Normal 51 2 2 2 3 2 5" xfId="19173" xr:uid="{00000000-0005-0000-0000-0000FA4A0000}"/>
    <cellStyle name="Normal 51 2 2 2 3 3" xfId="5728" xr:uid="{00000000-0005-0000-0000-000071160000}"/>
    <cellStyle name="Normal 51 2 2 2 3 3 2" xfId="15780" xr:uid="{00000000-0005-0000-0000-0000B53D0000}"/>
    <cellStyle name="Normal 51 2 2 2 3 3 2 3" xfId="30874" xr:uid="{00000000-0005-0000-0000-0000AF780000}"/>
    <cellStyle name="Normal 51 2 2 2 3 3 3" xfId="10760" xr:uid="{00000000-0005-0000-0000-0000192A0000}"/>
    <cellStyle name="Normal 51 2 2 2 3 3 3 3" xfId="25857" xr:uid="{00000000-0005-0000-0000-000016650000}"/>
    <cellStyle name="Normal 51 2 2 2 3 3 5" xfId="20844" xr:uid="{00000000-0005-0000-0000-000081510000}"/>
    <cellStyle name="Normal 51 2 2 2 3 4" xfId="12438" xr:uid="{00000000-0005-0000-0000-0000A7300000}"/>
    <cellStyle name="Normal 51 2 2 2 3 4 3" xfId="27532" xr:uid="{00000000-0005-0000-0000-0000A16B0000}"/>
    <cellStyle name="Normal 51 2 2 2 3 5" xfId="7417" xr:uid="{00000000-0005-0000-0000-00000A1D0000}"/>
    <cellStyle name="Normal 51 2 2 2 3 5 3" xfId="22515" xr:uid="{00000000-0005-0000-0000-000008580000}"/>
    <cellStyle name="Normal 51 2 2 2 3 7" xfId="17502" xr:uid="{00000000-0005-0000-0000-000073440000}"/>
    <cellStyle name="Normal 51 2 2 2 4" xfId="3199" xr:uid="{00000000-0005-0000-0000-0000900C0000}"/>
    <cellStyle name="Normal 51 2 2 2 4 2" xfId="13273" xr:uid="{00000000-0005-0000-0000-0000EA330000}"/>
    <cellStyle name="Normal 51 2 2 2 4 2 3" xfId="28367" xr:uid="{00000000-0005-0000-0000-0000E46E0000}"/>
    <cellStyle name="Normal 51 2 2 2 4 3" xfId="8253" xr:uid="{00000000-0005-0000-0000-00004E200000}"/>
    <cellStyle name="Normal 51 2 2 2 4 3 3" xfId="23350" xr:uid="{00000000-0005-0000-0000-00004B5B0000}"/>
    <cellStyle name="Normal 51 2 2 2 4 5" xfId="18337" xr:uid="{00000000-0005-0000-0000-0000B6470000}"/>
    <cellStyle name="Normal 51 2 2 2 5" xfId="4892" xr:uid="{00000000-0005-0000-0000-00002D130000}"/>
    <cellStyle name="Normal 51 2 2 2 5 2" xfId="14944" xr:uid="{00000000-0005-0000-0000-0000713A0000}"/>
    <cellStyle name="Normal 51 2 2 2 5 2 3" xfId="30038" xr:uid="{00000000-0005-0000-0000-00006B750000}"/>
    <cellStyle name="Normal 51 2 2 2 5 3" xfId="9924" xr:uid="{00000000-0005-0000-0000-0000D5260000}"/>
    <cellStyle name="Normal 51 2 2 2 5 3 3" xfId="25021" xr:uid="{00000000-0005-0000-0000-0000D2610000}"/>
    <cellStyle name="Normal 51 2 2 2 5 5" xfId="20008" xr:uid="{00000000-0005-0000-0000-00003D4E0000}"/>
    <cellStyle name="Normal 51 2 2 2 6" xfId="11602" xr:uid="{00000000-0005-0000-0000-0000632D0000}"/>
    <cellStyle name="Normal 51 2 2 2 6 3" xfId="26696" xr:uid="{00000000-0005-0000-0000-00005D680000}"/>
    <cellStyle name="Normal 51 2 2 2 7" xfId="6581" xr:uid="{00000000-0005-0000-0000-0000C6190000}"/>
    <cellStyle name="Normal 51 2 2 2 7 3" xfId="21679" xr:uid="{00000000-0005-0000-0000-0000C4540000}"/>
    <cellStyle name="Normal 51 2 2 2 9" xfId="16666" xr:uid="{00000000-0005-0000-0000-00002F410000}"/>
    <cellStyle name="Normal 51 2 2 3" xfId="1718" xr:uid="{00000000-0005-0000-0000-0000C6060000}"/>
    <cellStyle name="Normal 51 2 2 3 2" xfId="2557" xr:uid="{00000000-0005-0000-0000-00000D0A0000}"/>
    <cellStyle name="Normal 51 2 2 3 2 2" xfId="4246" xr:uid="{00000000-0005-0000-0000-0000A7100000}"/>
    <cellStyle name="Normal 51 2 2 3 2 2 2" xfId="14319" xr:uid="{00000000-0005-0000-0000-000000380000}"/>
    <cellStyle name="Normal 51 2 2 3 2 2 2 3" xfId="29413" xr:uid="{00000000-0005-0000-0000-0000FA720000}"/>
    <cellStyle name="Normal 51 2 2 3 2 2 3" xfId="9299" xr:uid="{00000000-0005-0000-0000-000064240000}"/>
    <cellStyle name="Normal 51 2 2 3 2 2 3 3" xfId="24396" xr:uid="{00000000-0005-0000-0000-0000615F0000}"/>
    <cellStyle name="Normal 51 2 2 3 2 2 5" xfId="19383" xr:uid="{00000000-0005-0000-0000-0000CC4B0000}"/>
    <cellStyle name="Normal 51 2 2 3 2 3" xfId="5938" xr:uid="{00000000-0005-0000-0000-000043170000}"/>
    <cellStyle name="Normal 51 2 2 3 2 3 2" xfId="15990" xr:uid="{00000000-0005-0000-0000-0000873E0000}"/>
    <cellStyle name="Normal 51 2 2 3 2 3 2 3" xfId="31084" xr:uid="{00000000-0005-0000-0000-000081790000}"/>
    <cellStyle name="Normal 51 2 2 3 2 3 3" xfId="10970" xr:uid="{00000000-0005-0000-0000-0000EB2A0000}"/>
    <cellStyle name="Normal 51 2 2 3 2 3 3 3" xfId="26067" xr:uid="{00000000-0005-0000-0000-0000E8650000}"/>
    <cellStyle name="Normal 51 2 2 3 2 3 5" xfId="21054" xr:uid="{00000000-0005-0000-0000-000053520000}"/>
    <cellStyle name="Normal 51 2 2 3 2 4" xfId="12648" xr:uid="{00000000-0005-0000-0000-000079310000}"/>
    <cellStyle name="Normal 51 2 2 3 2 4 3" xfId="27742" xr:uid="{00000000-0005-0000-0000-0000736C0000}"/>
    <cellStyle name="Normal 51 2 2 3 2 5" xfId="7627" xr:uid="{00000000-0005-0000-0000-0000DC1D0000}"/>
    <cellStyle name="Normal 51 2 2 3 2 5 3" xfId="22725" xr:uid="{00000000-0005-0000-0000-0000DA580000}"/>
    <cellStyle name="Normal 51 2 2 3 2 7" xfId="17712" xr:uid="{00000000-0005-0000-0000-000045450000}"/>
    <cellStyle name="Normal 51 2 2 3 3" xfId="3409" xr:uid="{00000000-0005-0000-0000-0000620D0000}"/>
    <cellStyle name="Normal 51 2 2 3 3 2" xfId="13483" xr:uid="{00000000-0005-0000-0000-0000BC340000}"/>
    <cellStyle name="Normal 51 2 2 3 3 2 3" xfId="28577" xr:uid="{00000000-0005-0000-0000-0000B66F0000}"/>
    <cellStyle name="Normal 51 2 2 3 3 3" xfId="8463" xr:uid="{00000000-0005-0000-0000-000020210000}"/>
    <cellStyle name="Normal 51 2 2 3 3 3 3" xfId="23560" xr:uid="{00000000-0005-0000-0000-00001D5C0000}"/>
    <cellStyle name="Normal 51 2 2 3 3 5" xfId="18547" xr:uid="{00000000-0005-0000-0000-000088480000}"/>
    <cellStyle name="Normal 51 2 2 3 4" xfId="5102" xr:uid="{00000000-0005-0000-0000-0000FF130000}"/>
    <cellStyle name="Normal 51 2 2 3 4 2" xfId="15154" xr:uid="{00000000-0005-0000-0000-0000433B0000}"/>
    <cellStyle name="Normal 51 2 2 3 4 2 3" xfId="30248" xr:uid="{00000000-0005-0000-0000-00003D760000}"/>
    <cellStyle name="Normal 51 2 2 3 4 3" xfId="10134" xr:uid="{00000000-0005-0000-0000-0000A7270000}"/>
    <cellStyle name="Normal 51 2 2 3 4 3 3" xfId="25231" xr:uid="{00000000-0005-0000-0000-0000A4620000}"/>
    <cellStyle name="Normal 51 2 2 3 4 5" xfId="20218" xr:uid="{00000000-0005-0000-0000-00000F4F0000}"/>
    <cellStyle name="Normal 51 2 2 3 5" xfId="11812" xr:uid="{00000000-0005-0000-0000-0000352E0000}"/>
    <cellStyle name="Normal 51 2 2 3 5 3" xfId="26906" xr:uid="{00000000-0005-0000-0000-00002F690000}"/>
    <cellStyle name="Normal 51 2 2 3 6" xfId="6791" xr:uid="{00000000-0005-0000-0000-0000981A0000}"/>
    <cellStyle name="Normal 51 2 2 3 6 3" xfId="21889" xr:uid="{00000000-0005-0000-0000-000096550000}"/>
    <cellStyle name="Normal 51 2 2 3 8" xfId="16876" xr:uid="{00000000-0005-0000-0000-000001420000}"/>
    <cellStyle name="Normal 51 2 2 4" xfId="2139" xr:uid="{00000000-0005-0000-0000-00006B080000}"/>
    <cellStyle name="Normal 51 2 2 4 2" xfId="3828" xr:uid="{00000000-0005-0000-0000-0000050F0000}"/>
    <cellStyle name="Normal 51 2 2 4 2 2" xfId="13901" xr:uid="{00000000-0005-0000-0000-00005E360000}"/>
    <cellStyle name="Normal 51 2 2 4 2 2 3" xfId="28995" xr:uid="{00000000-0005-0000-0000-000058710000}"/>
    <cellStyle name="Normal 51 2 2 4 2 3" xfId="8881" xr:uid="{00000000-0005-0000-0000-0000C2220000}"/>
    <cellStyle name="Normal 51 2 2 4 2 3 3" xfId="23978" xr:uid="{00000000-0005-0000-0000-0000BF5D0000}"/>
    <cellStyle name="Normal 51 2 2 4 2 5" xfId="18965" xr:uid="{00000000-0005-0000-0000-00002A4A0000}"/>
    <cellStyle name="Normal 51 2 2 4 3" xfId="5520" xr:uid="{00000000-0005-0000-0000-0000A1150000}"/>
    <cellStyle name="Normal 51 2 2 4 3 2" xfId="15572" xr:uid="{00000000-0005-0000-0000-0000E53C0000}"/>
    <cellStyle name="Normal 51 2 2 4 3 2 3" xfId="30666" xr:uid="{00000000-0005-0000-0000-0000DF770000}"/>
    <cellStyle name="Normal 51 2 2 4 3 3" xfId="10552" xr:uid="{00000000-0005-0000-0000-000049290000}"/>
    <cellStyle name="Normal 51 2 2 4 3 3 3" xfId="25649" xr:uid="{00000000-0005-0000-0000-000046640000}"/>
    <cellStyle name="Normal 51 2 2 4 3 5" xfId="20636" xr:uid="{00000000-0005-0000-0000-0000B1500000}"/>
    <cellStyle name="Normal 51 2 2 4 4" xfId="12230" xr:uid="{00000000-0005-0000-0000-0000D72F0000}"/>
    <cellStyle name="Normal 51 2 2 4 4 3" xfId="27324" xr:uid="{00000000-0005-0000-0000-0000D16A0000}"/>
    <cellStyle name="Normal 51 2 2 4 5" xfId="7209" xr:uid="{00000000-0005-0000-0000-00003A1C0000}"/>
    <cellStyle name="Normal 51 2 2 4 5 3" xfId="22307" xr:uid="{00000000-0005-0000-0000-000038570000}"/>
    <cellStyle name="Normal 51 2 2 4 7" xfId="17294" xr:uid="{00000000-0005-0000-0000-0000A3430000}"/>
    <cellStyle name="Normal 51 2 2 5" xfId="2991" xr:uid="{00000000-0005-0000-0000-0000C00B0000}"/>
    <cellStyle name="Normal 51 2 2 5 2" xfId="13065" xr:uid="{00000000-0005-0000-0000-00001A330000}"/>
    <cellStyle name="Normal 51 2 2 5 2 3" xfId="28159" xr:uid="{00000000-0005-0000-0000-0000146E0000}"/>
    <cellStyle name="Normal 51 2 2 5 3" xfId="8045" xr:uid="{00000000-0005-0000-0000-00007E1F0000}"/>
    <cellStyle name="Normal 51 2 2 5 3 3" xfId="23142" xr:uid="{00000000-0005-0000-0000-00007B5A0000}"/>
    <cellStyle name="Normal 51 2 2 5 5" xfId="18129" xr:uid="{00000000-0005-0000-0000-0000E6460000}"/>
    <cellStyle name="Normal 51 2 2 6" xfId="4684" xr:uid="{00000000-0005-0000-0000-00005D120000}"/>
    <cellStyle name="Normal 51 2 2 6 2" xfId="14736" xr:uid="{00000000-0005-0000-0000-0000A1390000}"/>
    <cellStyle name="Normal 51 2 2 6 2 3" xfId="29830" xr:uid="{00000000-0005-0000-0000-00009B740000}"/>
    <cellStyle name="Normal 51 2 2 6 3" xfId="9716" xr:uid="{00000000-0005-0000-0000-000005260000}"/>
    <cellStyle name="Normal 51 2 2 6 3 3" xfId="24813" xr:uid="{00000000-0005-0000-0000-000002610000}"/>
    <cellStyle name="Normal 51 2 2 6 5" xfId="19800" xr:uid="{00000000-0005-0000-0000-00006D4D0000}"/>
    <cellStyle name="Normal 51 2 2 7" xfId="11394" xr:uid="{00000000-0005-0000-0000-0000932C0000}"/>
    <cellStyle name="Normal 51 2 2 7 3" xfId="26488" xr:uid="{00000000-0005-0000-0000-00008D670000}"/>
    <cellStyle name="Normal 51 2 2 8" xfId="6373" xr:uid="{00000000-0005-0000-0000-0000F6180000}"/>
    <cellStyle name="Normal 51 2 2 8 3" xfId="21471" xr:uid="{00000000-0005-0000-0000-0000F4530000}"/>
    <cellStyle name="Normal 51 2 3" xfId="1401" xr:uid="{00000000-0005-0000-0000-000089050000}"/>
    <cellStyle name="Normal 51 2 3 2" xfId="1822" xr:uid="{00000000-0005-0000-0000-00002E070000}"/>
    <cellStyle name="Normal 51 2 3 2 2" xfId="2661" xr:uid="{00000000-0005-0000-0000-0000750A0000}"/>
    <cellStyle name="Normal 51 2 3 2 2 2" xfId="4350" xr:uid="{00000000-0005-0000-0000-00000F110000}"/>
    <cellStyle name="Normal 51 2 3 2 2 2 2" xfId="14423" xr:uid="{00000000-0005-0000-0000-000068380000}"/>
    <cellStyle name="Normal 51 2 3 2 2 2 2 3" xfId="29517" xr:uid="{00000000-0005-0000-0000-000062730000}"/>
    <cellStyle name="Normal 51 2 3 2 2 2 3" xfId="9403" xr:uid="{00000000-0005-0000-0000-0000CC240000}"/>
    <cellStyle name="Normal 51 2 3 2 2 2 3 3" xfId="24500" xr:uid="{00000000-0005-0000-0000-0000C95F0000}"/>
    <cellStyle name="Normal 51 2 3 2 2 2 5" xfId="19487" xr:uid="{00000000-0005-0000-0000-0000344C0000}"/>
    <cellStyle name="Normal 51 2 3 2 2 3" xfId="6042" xr:uid="{00000000-0005-0000-0000-0000AB170000}"/>
    <cellStyle name="Normal 51 2 3 2 2 3 2" xfId="16094" xr:uid="{00000000-0005-0000-0000-0000EF3E0000}"/>
    <cellStyle name="Normal 51 2 3 2 2 3 2 3" xfId="31188" xr:uid="{00000000-0005-0000-0000-0000E9790000}"/>
    <cellStyle name="Normal 51 2 3 2 2 3 3" xfId="11074" xr:uid="{00000000-0005-0000-0000-0000532B0000}"/>
    <cellStyle name="Normal 51 2 3 2 2 3 3 3" xfId="26171" xr:uid="{00000000-0005-0000-0000-000050660000}"/>
    <cellStyle name="Normal 51 2 3 2 2 3 5" xfId="21158" xr:uid="{00000000-0005-0000-0000-0000BB520000}"/>
    <cellStyle name="Normal 51 2 3 2 2 4" xfId="12752" xr:uid="{00000000-0005-0000-0000-0000E1310000}"/>
    <cellStyle name="Normal 51 2 3 2 2 4 3" xfId="27846" xr:uid="{00000000-0005-0000-0000-0000DB6C0000}"/>
    <cellStyle name="Normal 51 2 3 2 2 5" xfId="7731" xr:uid="{00000000-0005-0000-0000-0000441E0000}"/>
    <cellStyle name="Normal 51 2 3 2 2 5 3" xfId="22829" xr:uid="{00000000-0005-0000-0000-000042590000}"/>
    <cellStyle name="Normal 51 2 3 2 2 7" xfId="17816" xr:uid="{00000000-0005-0000-0000-0000AD450000}"/>
    <cellStyle name="Normal 51 2 3 2 3" xfId="3513" xr:uid="{00000000-0005-0000-0000-0000CA0D0000}"/>
    <cellStyle name="Normal 51 2 3 2 3 2" xfId="13587" xr:uid="{00000000-0005-0000-0000-000024350000}"/>
    <cellStyle name="Normal 51 2 3 2 3 2 3" xfId="28681" xr:uid="{00000000-0005-0000-0000-00001E700000}"/>
    <cellStyle name="Normal 51 2 3 2 3 3" xfId="8567" xr:uid="{00000000-0005-0000-0000-000088210000}"/>
    <cellStyle name="Normal 51 2 3 2 3 3 3" xfId="23664" xr:uid="{00000000-0005-0000-0000-0000855C0000}"/>
    <cellStyle name="Normal 51 2 3 2 3 5" xfId="18651" xr:uid="{00000000-0005-0000-0000-0000F0480000}"/>
    <cellStyle name="Normal 51 2 3 2 4" xfId="5206" xr:uid="{00000000-0005-0000-0000-000067140000}"/>
    <cellStyle name="Normal 51 2 3 2 4 2" xfId="15258" xr:uid="{00000000-0005-0000-0000-0000AB3B0000}"/>
    <cellStyle name="Normal 51 2 3 2 4 2 3" xfId="30352" xr:uid="{00000000-0005-0000-0000-0000A5760000}"/>
    <cellStyle name="Normal 51 2 3 2 4 3" xfId="10238" xr:uid="{00000000-0005-0000-0000-00000F280000}"/>
    <cellStyle name="Normal 51 2 3 2 4 3 3" xfId="25335" xr:uid="{00000000-0005-0000-0000-00000C630000}"/>
    <cellStyle name="Normal 51 2 3 2 4 5" xfId="20322" xr:uid="{00000000-0005-0000-0000-0000774F0000}"/>
    <cellStyle name="Normal 51 2 3 2 5" xfId="11916" xr:uid="{00000000-0005-0000-0000-00009D2E0000}"/>
    <cellStyle name="Normal 51 2 3 2 5 3" xfId="27010" xr:uid="{00000000-0005-0000-0000-000097690000}"/>
    <cellStyle name="Normal 51 2 3 2 6" xfId="6895" xr:uid="{00000000-0005-0000-0000-0000001B0000}"/>
    <cellStyle name="Normal 51 2 3 2 6 3" xfId="21993" xr:uid="{00000000-0005-0000-0000-0000FE550000}"/>
    <cellStyle name="Normal 51 2 3 2 8" xfId="16980" xr:uid="{00000000-0005-0000-0000-000069420000}"/>
    <cellStyle name="Normal 51 2 3 3" xfId="2243" xr:uid="{00000000-0005-0000-0000-0000D3080000}"/>
    <cellStyle name="Normal 51 2 3 3 2" xfId="3932" xr:uid="{00000000-0005-0000-0000-00006D0F0000}"/>
    <cellStyle name="Normal 51 2 3 3 2 2" xfId="14005" xr:uid="{00000000-0005-0000-0000-0000C6360000}"/>
    <cellStyle name="Normal 51 2 3 3 2 2 3" xfId="29099" xr:uid="{00000000-0005-0000-0000-0000C0710000}"/>
    <cellStyle name="Normal 51 2 3 3 2 3" xfId="8985" xr:uid="{00000000-0005-0000-0000-00002A230000}"/>
    <cellStyle name="Normal 51 2 3 3 2 3 3" xfId="24082" xr:uid="{00000000-0005-0000-0000-0000275E0000}"/>
    <cellStyle name="Normal 51 2 3 3 2 5" xfId="19069" xr:uid="{00000000-0005-0000-0000-0000924A0000}"/>
    <cellStyle name="Normal 51 2 3 3 3" xfId="5624" xr:uid="{00000000-0005-0000-0000-000009160000}"/>
    <cellStyle name="Normal 51 2 3 3 3 2" xfId="15676" xr:uid="{00000000-0005-0000-0000-00004D3D0000}"/>
    <cellStyle name="Normal 51 2 3 3 3 2 3" xfId="30770" xr:uid="{00000000-0005-0000-0000-000047780000}"/>
    <cellStyle name="Normal 51 2 3 3 3 3" xfId="10656" xr:uid="{00000000-0005-0000-0000-0000B1290000}"/>
    <cellStyle name="Normal 51 2 3 3 3 3 3" xfId="25753" xr:uid="{00000000-0005-0000-0000-0000AE640000}"/>
    <cellStyle name="Normal 51 2 3 3 3 5" xfId="20740" xr:uid="{00000000-0005-0000-0000-000019510000}"/>
    <cellStyle name="Normal 51 2 3 3 4" xfId="12334" xr:uid="{00000000-0005-0000-0000-00003F300000}"/>
    <cellStyle name="Normal 51 2 3 3 4 3" xfId="27428" xr:uid="{00000000-0005-0000-0000-0000396B0000}"/>
    <cellStyle name="Normal 51 2 3 3 5" xfId="7313" xr:uid="{00000000-0005-0000-0000-0000A21C0000}"/>
    <cellStyle name="Normal 51 2 3 3 5 3" xfId="22411" xr:uid="{00000000-0005-0000-0000-0000A0570000}"/>
    <cellStyle name="Normal 51 2 3 3 7" xfId="17398" xr:uid="{00000000-0005-0000-0000-00000B440000}"/>
    <cellStyle name="Normal 51 2 3 4" xfId="3095" xr:uid="{00000000-0005-0000-0000-0000280C0000}"/>
    <cellStyle name="Normal 51 2 3 4 2" xfId="13169" xr:uid="{00000000-0005-0000-0000-000082330000}"/>
    <cellStyle name="Normal 51 2 3 4 2 3" xfId="28263" xr:uid="{00000000-0005-0000-0000-00007C6E0000}"/>
    <cellStyle name="Normal 51 2 3 4 3" xfId="8149" xr:uid="{00000000-0005-0000-0000-0000E61F0000}"/>
    <cellStyle name="Normal 51 2 3 4 3 3" xfId="23246" xr:uid="{00000000-0005-0000-0000-0000E35A0000}"/>
    <cellStyle name="Normal 51 2 3 4 5" xfId="18233" xr:uid="{00000000-0005-0000-0000-00004E470000}"/>
    <cellStyle name="Normal 51 2 3 5" xfId="4788" xr:uid="{00000000-0005-0000-0000-0000C5120000}"/>
    <cellStyle name="Normal 51 2 3 5 2" xfId="14840" xr:uid="{00000000-0005-0000-0000-0000093A0000}"/>
    <cellStyle name="Normal 51 2 3 5 2 3" xfId="29934" xr:uid="{00000000-0005-0000-0000-000003750000}"/>
    <cellStyle name="Normal 51 2 3 5 3" xfId="9820" xr:uid="{00000000-0005-0000-0000-00006D260000}"/>
    <cellStyle name="Normal 51 2 3 5 3 3" xfId="24917" xr:uid="{00000000-0005-0000-0000-00006A610000}"/>
    <cellStyle name="Normal 51 2 3 5 5" xfId="19904" xr:uid="{00000000-0005-0000-0000-0000D54D0000}"/>
    <cellStyle name="Normal 51 2 3 6" xfId="11498" xr:uid="{00000000-0005-0000-0000-0000FB2C0000}"/>
    <cellStyle name="Normal 51 2 3 6 3" xfId="26592" xr:uid="{00000000-0005-0000-0000-0000F5670000}"/>
    <cellStyle name="Normal 51 2 3 7" xfId="6477" xr:uid="{00000000-0005-0000-0000-00005E190000}"/>
    <cellStyle name="Normal 51 2 3 7 3" xfId="21575" xr:uid="{00000000-0005-0000-0000-00005C540000}"/>
    <cellStyle name="Normal 51 2 3 9" xfId="16562" xr:uid="{00000000-0005-0000-0000-0000C7400000}"/>
    <cellStyle name="Normal 51 2 4" xfId="1614" xr:uid="{00000000-0005-0000-0000-00005E060000}"/>
    <cellStyle name="Normal 51 2 4 2" xfId="2453" xr:uid="{00000000-0005-0000-0000-0000A5090000}"/>
    <cellStyle name="Normal 51 2 4 2 2" xfId="4142" xr:uid="{00000000-0005-0000-0000-00003F100000}"/>
    <cellStyle name="Normal 51 2 4 2 2 2" xfId="14215" xr:uid="{00000000-0005-0000-0000-000098370000}"/>
    <cellStyle name="Normal 51 2 4 2 2 2 3" xfId="29309" xr:uid="{00000000-0005-0000-0000-000092720000}"/>
    <cellStyle name="Normal 51 2 4 2 2 3" xfId="9195" xr:uid="{00000000-0005-0000-0000-0000FC230000}"/>
    <cellStyle name="Normal 51 2 4 2 2 3 3" xfId="24292" xr:uid="{00000000-0005-0000-0000-0000F95E0000}"/>
    <cellStyle name="Normal 51 2 4 2 2 5" xfId="19279" xr:uid="{00000000-0005-0000-0000-0000644B0000}"/>
    <cellStyle name="Normal 51 2 4 2 3" xfId="5834" xr:uid="{00000000-0005-0000-0000-0000DB160000}"/>
    <cellStyle name="Normal 51 2 4 2 3 2" xfId="15886" xr:uid="{00000000-0005-0000-0000-00001F3E0000}"/>
    <cellStyle name="Normal 51 2 4 2 3 2 3" xfId="30980" xr:uid="{00000000-0005-0000-0000-000019790000}"/>
    <cellStyle name="Normal 51 2 4 2 3 3" xfId="10866" xr:uid="{00000000-0005-0000-0000-0000832A0000}"/>
    <cellStyle name="Normal 51 2 4 2 3 3 3" xfId="25963" xr:uid="{00000000-0005-0000-0000-000080650000}"/>
    <cellStyle name="Normal 51 2 4 2 3 5" xfId="20950" xr:uid="{00000000-0005-0000-0000-0000EB510000}"/>
    <cellStyle name="Normal 51 2 4 2 4" xfId="12544" xr:uid="{00000000-0005-0000-0000-000011310000}"/>
    <cellStyle name="Normal 51 2 4 2 4 3" xfId="27638" xr:uid="{00000000-0005-0000-0000-00000B6C0000}"/>
    <cellStyle name="Normal 51 2 4 2 5" xfId="7523" xr:uid="{00000000-0005-0000-0000-0000741D0000}"/>
    <cellStyle name="Normal 51 2 4 2 5 3" xfId="22621" xr:uid="{00000000-0005-0000-0000-000072580000}"/>
    <cellStyle name="Normal 51 2 4 2 7" xfId="17608" xr:uid="{00000000-0005-0000-0000-0000DD440000}"/>
    <cellStyle name="Normal 51 2 4 3" xfId="3305" xr:uid="{00000000-0005-0000-0000-0000FA0C0000}"/>
    <cellStyle name="Normal 51 2 4 3 2" xfId="13379" xr:uid="{00000000-0005-0000-0000-000054340000}"/>
    <cellStyle name="Normal 51 2 4 3 2 3" xfId="28473" xr:uid="{00000000-0005-0000-0000-00004E6F0000}"/>
    <cellStyle name="Normal 51 2 4 3 3" xfId="8359" xr:uid="{00000000-0005-0000-0000-0000B8200000}"/>
    <cellStyle name="Normal 51 2 4 3 3 3" xfId="23456" xr:uid="{00000000-0005-0000-0000-0000B55B0000}"/>
    <cellStyle name="Normal 51 2 4 3 5" xfId="18443" xr:uid="{00000000-0005-0000-0000-000020480000}"/>
    <cellStyle name="Normal 51 2 4 4" xfId="4998" xr:uid="{00000000-0005-0000-0000-000097130000}"/>
    <cellStyle name="Normal 51 2 4 4 2" xfId="15050" xr:uid="{00000000-0005-0000-0000-0000DB3A0000}"/>
    <cellStyle name="Normal 51 2 4 4 2 3" xfId="30144" xr:uid="{00000000-0005-0000-0000-0000D5750000}"/>
    <cellStyle name="Normal 51 2 4 4 3" xfId="10030" xr:uid="{00000000-0005-0000-0000-00003F270000}"/>
    <cellStyle name="Normal 51 2 4 4 3 3" xfId="25127" xr:uid="{00000000-0005-0000-0000-00003C620000}"/>
    <cellStyle name="Normal 51 2 4 4 5" xfId="20114" xr:uid="{00000000-0005-0000-0000-0000A74E0000}"/>
    <cellStyle name="Normal 51 2 4 5" xfId="11708" xr:uid="{00000000-0005-0000-0000-0000CD2D0000}"/>
    <cellStyle name="Normal 51 2 4 5 3" xfId="26802" xr:uid="{00000000-0005-0000-0000-0000C7680000}"/>
    <cellStyle name="Normal 51 2 4 6" xfId="6687" xr:uid="{00000000-0005-0000-0000-0000301A0000}"/>
    <cellStyle name="Normal 51 2 4 6 3" xfId="21785" xr:uid="{00000000-0005-0000-0000-00002E550000}"/>
    <cellStyle name="Normal 51 2 4 8" xfId="16772" xr:uid="{00000000-0005-0000-0000-000099410000}"/>
    <cellStyle name="Normal 51 2 5" xfId="2035" xr:uid="{00000000-0005-0000-0000-000003080000}"/>
    <cellStyle name="Normal 51 2 5 2" xfId="3724" xr:uid="{00000000-0005-0000-0000-00009D0E0000}"/>
    <cellStyle name="Normal 51 2 5 2 2" xfId="13797" xr:uid="{00000000-0005-0000-0000-0000F6350000}"/>
    <cellStyle name="Normal 51 2 5 2 2 3" xfId="28891" xr:uid="{00000000-0005-0000-0000-0000F0700000}"/>
    <cellStyle name="Normal 51 2 5 2 3" xfId="8777" xr:uid="{00000000-0005-0000-0000-00005A220000}"/>
    <cellStyle name="Normal 51 2 5 2 3 3" xfId="23874" xr:uid="{00000000-0005-0000-0000-0000575D0000}"/>
    <cellStyle name="Normal 51 2 5 2 5" xfId="18861" xr:uid="{00000000-0005-0000-0000-0000C2490000}"/>
    <cellStyle name="Normal 51 2 5 3" xfId="5416" xr:uid="{00000000-0005-0000-0000-000039150000}"/>
    <cellStyle name="Normal 51 2 5 3 2" xfId="15468" xr:uid="{00000000-0005-0000-0000-00007D3C0000}"/>
    <cellStyle name="Normal 51 2 5 3 2 3" xfId="30562" xr:uid="{00000000-0005-0000-0000-000077770000}"/>
    <cellStyle name="Normal 51 2 5 3 3" xfId="10448" xr:uid="{00000000-0005-0000-0000-0000E1280000}"/>
    <cellStyle name="Normal 51 2 5 3 3 3" xfId="25545" xr:uid="{00000000-0005-0000-0000-0000DE630000}"/>
    <cellStyle name="Normal 51 2 5 3 5" xfId="20532" xr:uid="{00000000-0005-0000-0000-000049500000}"/>
    <cellStyle name="Normal 51 2 5 4" xfId="12126" xr:uid="{00000000-0005-0000-0000-00006F2F0000}"/>
    <cellStyle name="Normal 51 2 5 4 3" xfId="27220" xr:uid="{00000000-0005-0000-0000-0000696A0000}"/>
    <cellStyle name="Normal 51 2 5 5" xfId="7105" xr:uid="{00000000-0005-0000-0000-0000D21B0000}"/>
    <cellStyle name="Normal 51 2 5 5 3" xfId="22203" xr:uid="{00000000-0005-0000-0000-0000D0560000}"/>
    <cellStyle name="Normal 51 2 5 7" xfId="17190" xr:uid="{00000000-0005-0000-0000-00003B430000}"/>
    <cellStyle name="Normal 51 2 6" xfId="2887" xr:uid="{00000000-0005-0000-0000-0000580B0000}"/>
    <cellStyle name="Normal 51 2 6 2" xfId="12961" xr:uid="{00000000-0005-0000-0000-0000B2320000}"/>
    <cellStyle name="Normal 51 2 6 2 3" xfId="28055" xr:uid="{00000000-0005-0000-0000-0000AC6D0000}"/>
    <cellStyle name="Normal 51 2 6 3" xfId="7941" xr:uid="{00000000-0005-0000-0000-0000161F0000}"/>
    <cellStyle name="Normal 51 2 6 3 3" xfId="23038" xr:uid="{00000000-0005-0000-0000-0000135A0000}"/>
    <cellStyle name="Normal 51 2 6 5" xfId="18025" xr:uid="{00000000-0005-0000-0000-00007E460000}"/>
    <cellStyle name="Normal 51 2 7" xfId="4580" xr:uid="{00000000-0005-0000-0000-0000F5110000}"/>
    <cellStyle name="Normal 51 2 7 2" xfId="14632" xr:uid="{00000000-0005-0000-0000-000039390000}"/>
    <cellStyle name="Normal 51 2 7 2 3" xfId="29726" xr:uid="{00000000-0005-0000-0000-000033740000}"/>
    <cellStyle name="Normal 51 2 7 3" xfId="9612" xr:uid="{00000000-0005-0000-0000-00009D250000}"/>
    <cellStyle name="Normal 51 2 7 3 3" xfId="24709" xr:uid="{00000000-0005-0000-0000-00009A600000}"/>
    <cellStyle name="Normal 51 2 7 5" xfId="19696" xr:uid="{00000000-0005-0000-0000-0000054D0000}"/>
    <cellStyle name="Normal 51 2 8" xfId="11290" xr:uid="{00000000-0005-0000-0000-00002B2C0000}"/>
    <cellStyle name="Normal 51 2 8 3" xfId="26384" xr:uid="{00000000-0005-0000-0000-000025670000}"/>
    <cellStyle name="Normal 51 2 9" xfId="6269" xr:uid="{00000000-0005-0000-0000-00008E180000}"/>
    <cellStyle name="Normal 51 2 9 3" xfId="21367" xr:uid="{00000000-0005-0000-0000-00008C530000}"/>
    <cellStyle name="Normal 51 3" xfId="1234" xr:uid="{00000000-0005-0000-0000-0000E2040000}"/>
    <cellStyle name="Normal 51 3 10" xfId="16406" xr:uid="{00000000-0005-0000-0000-00002B400000}"/>
    <cellStyle name="Normal 51 3 2" xfId="1453" xr:uid="{00000000-0005-0000-0000-0000BD050000}"/>
    <cellStyle name="Normal 51 3 2 2" xfId="1874" xr:uid="{00000000-0005-0000-0000-000062070000}"/>
    <cellStyle name="Normal 51 3 2 2 2" xfId="2713" xr:uid="{00000000-0005-0000-0000-0000A90A0000}"/>
    <cellStyle name="Normal 51 3 2 2 2 2" xfId="4402" xr:uid="{00000000-0005-0000-0000-000043110000}"/>
    <cellStyle name="Normal 51 3 2 2 2 2 2" xfId="14475" xr:uid="{00000000-0005-0000-0000-00009C380000}"/>
    <cellStyle name="Normal 51 3 2 2 2 2 2 3" xfId="29569" xr:uid="{00000000-0005-0000-0000-000096730000}"/>
    <cellStyle name="Normal 51 3 2 2 2 2 3" xfId="9455" xr:uid="{00000000-0005-0000-0000-000000250000}"/>
    <cellStyle name="Normal 51 3 2 2 2 2 3 3" xfId="24552" xr:uid="{00000000-0005-0000-0000-0000FD5F0000}"/>
    <cellStyle name="Normal 51 3 2 2 2 2 5" xfId="19539" xr:uid="{00000000-0005-0000-0000-0000684C0000}"/>
    <cellStyle name="Normal 51 3 2 2 2 3" xfId="6094" xr:uid="{00000000-0005-0000-0000-0000DF170000}"/>
    <cellStyle name="Normal 51 3 2 2 2 3 2" xfId="16146" xr:uid="{00000000-0005-0000-0000-0000233F0000}"/>
    <cellStyle name="Normal 51 3 2 2 2 3 2 3" xfId="31240" xr:uid="{00000000-0005-0000-0000-00001D7A0000}"/>
    <cellStyle name="Normal 51 3 2 2 2 3 3" xfId="11126" xr:uid="{00000000-0005-0000-0000-0000872B0000}"/>
    <cellStyle name="Normal 51 3 2 2 2 3 3 3" xfId="26223" xr:uid="{00000000-0005-0000-0000-000084660000}"/>
    <cellStyle name="Normal 51 3 2 2 2 3 5" xfId="21210" xr:uid="{00000000-0005-0000-0000-0000EF520000}"/>
    <cellStyle name="Normal 51 3 2 2 2 4" xfId="12804" xr:uid="{00000000-0005-0000-0000-000015320000}"/>
    <cellStyle name="Normal 51 3 2 2 2 4 3" xfId="27898" xr:uid="{00000000-0005-0000-0000-00000F6D0000}"/>
    <cellStyle name="Normal 51 3 2 2 2 5" xfId="7783" xr:uid="{00000000-0005-0000-0000-0000781E0000}"/>
    <cellStyle name="Normal 51 3 2 2 2 5 3" xfId="22881" xr:uid="{00000000-0005-0000-0000-000076590000}"/>
    <cellStyle name="Normal 51 3 2 2 2 7" xfId="17868" xr:uid="{00000000-0005-0000-0000-0000E1450000}"/>
    <cellStyle name="Normal 51 3 2 2 3" xfId="3565" xr:uid="{00000000-0005-0000-0000-0000FE0D0000}"/>
    <cellStyle name="Normal 51 3 2 2 3 2" xfId="13639" xr:uid="{00000000-0005-0000-0000-000058350000}"/>
    <cellStyle name="Normal 51 3 2 2 3 2 3" xfId="28733" xr:uid="{00000000-0005-0000-0000-000052700000}"/>
    <cellStyle name="Normal 51 3 2 2 3 3" xfId="8619" xr:uid="{00000000-0005-0000-0000-0000BC210000}"/>
    <cellStyle name="Normal 51 3 2 2 3 3 3" xfId="23716" xr:uid="{00000000-0005-0000-0000-0000B95C0000}"/>
    <cellStyle name="Normal 51 3 2 2 3 5" xfId="18703" xr:uid="{00000000-0005-0000-0000-000024490000}"/>
    <cellStyle name="Normal 51 3 2 2 4" xfId="5258" xr:uid="{00000000-0005-0000-0000-00009B140000}"/>
    <cellStyle name="Normal 51 3 2 2 4 2" xfId="15310" xr:uid="{00000000-0005-0000-0000-0000DF3B0000}"/>
    <cellStyle name="Normal 51 3 2 2 4 2 3" xfId="30404" xr:uid="{00000000-0005-0000-0000-0000D9760000}"/>
    <cellStyle name="Normal 51 3 2 2 4 3" xfId="10290" xr:uid="{00000000-0005-0000-0000-000043280000}"/>
    <cellStyle name="Normal 51 3 2 2 4 3 3" xfId="25387" xr:uid="{00000000-0005-0000-0000-000040630000}"/>
    <cellStyle name="Normal 51 3 2 2 4 5" xfId="20374" xr:uid="{00000000-0005-0000-0000-0000AB4F0000}"/>
    <cellStyle name="Normal 51 3 2 2 5" xfId="11968" xr:uid="{00000000-0005-0000-0000-0000D12E0000}"/>
    <cellStyle name="Normal 51 3 2 2 5 3" xfId="27062" xr:uid="{00000000-0005-0000-0000-0000CB690000}"/>
    <cellStyle name="Normal 51 3 2 2 6" xfId="6947" xr:uid="{00000000-0005-0000-0000-0000341B0000}"/>
    <cellStyle name="Normal 51 3 2 2 6 3" xfId="22045" xr:uid="{00000000-0005-0000-0000-000032560000}"/>
    <cellStyle name="Normal 51 3 2 2 8" xfId="17032" xr:uid="{00000000-0005-0000-0000-00009D420000}"/>
    <cellStyle name="Normal 51 3 2 3" xfId="2295" xr:uid="{00000000-0005-0000-0000-000007090000}"/>
    <cellStyle name="Normal 51 3 2 3 2" xfId="3984" xr:uid="{00000000-0005-0000-0000-0000A10F0000}"/>
    <cellStyle name="Normal 51 3 2 3 2 2" xfId="14057" xr:uid="{00000000-0005-0000-0000-0000FA360000}"/>
    <cellStyle name="Normal 51 3 2 3 2 2 3" xfId="29151" xr:uid="{00000000-0005-0000-0000-0000F4710000}"/>
    <cellStyle name="Normal 51 3 2 3 2 3" xfId="9037" xr:uid="{00000000-0005-0000-0000-00005E230000}"/>
    <cellStyle name="Normal 51 3 2 3 2 3 3" xfId="24134" xr:uid="{00000000-0005-0000-0000-00005B5E0000}"/>
    <cellStyle name="Normal 51 3 2 3 2 5" xfId="19121" xr:uid="{00000000-0005-0000-0000-0000C64A0000}"/>
    <cellStyle name="Normal 51 3 2 3 3" xfId="5676" xr:uid="{00000000-0005-0000-0000-00003D160000}"/>
    <cellStyle name="Normal 51 3 2 3 3 2" xfId="15728" xr:uid="{00000000-0005-0000-0000-0000813D0000}"/>
    <cellStyle name="Normal 51 3 2 3 3 2 3" xfId="30822" xr:uid="{00000000-0005-0000-0000-00007B780000}"/>
    <cellStyle name="Normal 51 3 2 3 3 3" xfId="10708" xr:uid="{00000000-0005-0000-0000-0000E5290000}"/>
    <cellStyle name="Normal 51 3 2 3 3 3 3" xfId="25805" xr:uid="{00000000-0005-0000-0000-0000E2640000}"/>
    <cellStyle name="Normal 51 3 2 3 3 5" xfId="20792" xr:uid="{00000000-0005-0000-0000-00004D510000}"/>
    <cellStyle name="Normal 51 3 2 3 4" xfId="12386" xr:uid="{00000000-0005-0000-0000-000073300000}"/>
    <cellStyle name="Normal 51 3 2 3 4 3" xfId="27480" xr:uid="{00000000-0005-0000-0000-00006D6B0000}"/>
    <cellStyle name="Normal 51 3 2 3 5" xfId="7365" xr:uid="{00000000-0005-0000-0000-0000D61C0000}"/>
    <cellStyle name="Normal 51 3 2 3 5 3" xfId="22463" xr:uid="{00000000-0005-0000-0000-0000D4570000}"/>
    <cellStyle name="Normal 51 3 2 3 7" xfId="17450" xr:uid="{00000000-0005-0000-0000-00003F440000}"/>
    <cellStyle name="Normal 51 3 2 4" xfId="3147" xr:uid="{00000000-0005-0000-0000-00005C0C0000}"/>
    <cellStyle name="Normal 51 3 2 4 2" xfId="13221" xr:uid="{00000000-0005-0000-0000-0000B6330000}"/>
    <cellStyle name="Normal 51 3 2 4 2 3" xfId="28315" xr:uid="{00000000-0005-0000-0000-0000B06E0000}"/>
    <cellStyle name="Normal 51 3 2 4 3" xfId="8201" xr:uid="{00000000-0005-0000-0000-00001A200000}"/>
    <cellStyle name="Normal 51 3 2 4 3 3" xfId="23298" xr:uid="{00000000-0005-0000-0000-0000175B0000}"/>
    <cellStyle name="Normal 51 3 2 4 5" xfId="18285" xr:uid="{00000000-0005-0000-0000-000082470000}"/>
    <cellStyle name="Normal 51 3 2 5" xfId="4840" xr:uid="{00000000-0005-0000-0000-0000F9120000}"/>
    <cellStyle name="Normal 51 3 2 5 2" xfId="14892" xr:uid="{00000000-0005-0000-0000-00003D3A0000}"/>
    <cellStyle name="Normal 51 3 2 5 2 3" xfId="29986" xr:uid="{00000000-0005-0000-0000-000037750000}"/>
    <cellStyle name="Normal 51 3 2 5 3" xfId="9872" xr:uid="{00000000-0005-0000-0000-0000A1260000}"/>
    <cellStyle name="Normal 51 3 2 5 3 3" xfId="24969" xr:uid="{00000000-0005-0000-0000-00009E610000}"/>
    <cellStyle name="Normal 51 3 2 5 5" xfId="19956" xr:uid="{00000000-0005-0000-0000-0000094E0000}"/>
    <cellStyle name="Normal 51 3 2 6" xfId="11550" xr:uid="{00000000-0005-0000-0000-00002F2D0000}"/>
    <cellStyle name="Normal 51 3 2 6 3" xfId="26644" xr:uid="{00000000-0005-0000-0000-000029680000}"/>
    <cellStyle name="Normal 51 3 2 7" xfId="6529" xr:uid="{00000000-0005-0000-0000-000092190000}"/>
    <cellStyle name="Normal 51 3 2 7 3" xfId="21627" xr:uid="{00000000-0005-0000-0000-000090540000}"/>
    <cellStyle name="Normal 51 3 2 9" xfId="16614" xr:uid="{00000000-0005-0000-0000-0000FB400000}"/>
    <cellStyle name="Normal 51 3 3" xfId="1666" xr:uid="{00000000-0005-0000-0000-000092060000}"/>
    <cellStyle name="Normal 51 3 3 2" xfId="2505" xr:uid="{00000000-0005-0000-0000-0000D9090000}"/>
    <cellStyle name="Normal 51 3 3 2 2" xfId="4194" xr:uid="{00000000-0005-0000-0000-000073100000}"/>
    <cellStyle name="Normal 51 3 3 2 2 2" xfId="14267" xr:uid="{00000000-0005-0000-0000-0000CC370000}"/>
    <cellStyle name="Normal 51 3 3 2 2 2 3" xfId="29361" xr:uid="{00000000-0005-0000-0000-0000C6720000}"/>
    <cellStyle name="Normal 51 3 3 2 2 3" xfId="9247" xr:uid="{00000000-0005-0000-0000-000030240000}"/>
    <cellStyle name="Normal 51 3 3 2 2 3 3" xfId="24344" xr:uid="{00000000-0005-0000-0000-00002D5F0000}"/>
    <cellStyle name="Normal 51 3 3 2 2 5" xfId="19331" xr:uid="{00000000-0005-0000-0000-0000984B0000}"/>
    <cellStyle name="Normal 51 3 3 2 3" xfId="5886" xr:uid="{00000000-0005-0000-0000-00000F170000}"/>
    <cellStyle name="Normal 51 3 3 2 3 2" xfId="15938" xr:uid="{00000000-0005-0000-0000-0000533E0000}"/>
    <cellStyle name="Normal 51 3 3 2 3 2 3" xfId="31032" xr:uid="{00000000-0005-0000-0000-00004D790000}"/>
    <cellStyle name="Normal 51 3 3 2 3 3" xfId="10918" xr:uid="{00000000-0005-0000-0000-0000B72A0000}"/>
    <cellStyle name="Normal 51 3 3 2 3 3 3" xfId="26015" xr:uid="{00000000-0005-0000-0000-0000B4650000}"/>
    <cellStyle name="Normal 51 3 3 2 3 5" xfId="21002" xr:uid="{00000000-0005-0000-0000-00001F520000}"/>
    <cellStyle name="Normal 51 3 3 2 4" xfId="12596" xr:uid="{00000000-0005-0000-0000-000045310000}"/>
    <cellStyle name="Normal 51 3 3 2 4 3" xfId="27690" xr:uid="{00000000-0005-0000-0000-00003F6C0000}"/>
    <cellStyle name="Normal 51 3 3 2 5" xfId="7575" xr:uid="{00000000-0005-0000-0000-0000A81D0000}"/>
    <cellStyle name="Normal 51 3 3 2 5 3" xfId="22673" xr:uid="{00000000-0005-0000-0000-0000A6580000}"/>
    <cellStyle name="Normal 51 3 3 2 7" xfId="17660" xr:uid="{00000000-0005-0000-0000-000011450000}"/>
    <cellStyle name="Normal 51 3 3 3" xfId="3357" xr:uid="{00000000-0005-0000-0000-00002E0D0000}"/>
    <cellStyle name="Normal 51 3 3 3 2" xfId="13431" xr:uid="{00000000-0005-0000-0000-000088340000}"/>
    <cellStyle name="Normal 51 3 3 3 2 3" xfId="28525" xr:uid="{00000000-0005-0000-0000-0000826F0000}"/>
    <cellStyle name="Normal 51 3 3 3 3" xfId="8411" xr:uid="{00000000-0005-0000-0000-0000EC200000}"/>
    <cellStyle name="Normal 51 3 3 3 3 3" xfId="23508" xr:uid="{00000000-0005-0000-0000-0000E95B0000}"/>
    <cellStyle name="Normal 51 3 3 3 5" xfId="18495" xr:uid="{00000000-0005-0000-0000-000054480000}"/>
    <cellStyle name="Normal 51 3 3 4" xfId="5050" xr:uid="{00000000-0005-0000-0000-0000CB130000}"/>
    <cellStyle name="Normal 51 3 3 4 2" xfId="15102" xr:uid="{00000000-0005-0000-0000-00000F3B0000}"/>
    <cellStyle name="Normal 51 3 3 4 2 3" xfId="30196" xr:uid="{00000000-0005-0000-0000-000009760000}"/>
    <cellStyle name="Normal 51 3 3 4 3" xfId="10082" xr:uid="{00000000-0005-0000-0000-000073270000}"/>
    <cellStyle name="Normal 51 3 3 4 3 3" xfId="25179" xr:uid="{00000000-0005-0000-0000-000070620000}"/>
    <cellStyle name="Normal 51 3 3 4 5" xfId="20166" xr:uid="{00000000-0005-0000-0000-0000DB4E0000}"/>
    <cellStyle name="Normal 51 3 3 5" xfId="11760" xr:uid="{00000000-0005-0000-0000-0000012E0000}"/>
    <cellStyle name="Normal 51 3 3 5 3" xfId="26854" xr:uid="{00000000-0005-0000-0000-0000FB680000}"/>
    <cellStyle name="Normal 51 3 3 6" xfId="6739" xr:uid="{00000000-0005-0000-0000-0000641A0000}"/>
    <cellStyle name="Normal 51 3 3 6 3" xfId="21837" xr:uid="{00000000-0005-0000-0000-000062550000}"/>
    <cellStyle name="Normal 51 3 3 8" xfId="16824" xr:uid="{00000000-0005-0000-0000-0000CD410000}"/>
    <cellStyle name="Normal 51 3 4" xfId="2087" xr:uid="{00000000-0005-0000-0000-000037080000}"/>
    <cellStyle name="Normal 51 3 4 2" xfId="3776" xr:uid="{00000000-0005-0000-0000-0000D10E0000}"/>
    <cellStyle name="Normal 51 3 4 2 2" xfId="13849" xr:uid="{00000000-0005-0000-0000-00002A360000}"/>
    <cellStyle name="Normal 51 3 4 2 2 3" xfId="28943" xr:uid="{00000000-0005-0000-0000-000024710000}"/>
    <cellStyle name="Normal 51 3 4 2 3" xfId="8829" xr:uid="{00000000-0005-0000-0000-00008E220000}"/>
    <cellStyle name="Normal 51 3 4 2 3 3" xfId="23926" xr:uid="{00000000-0005-0000-0000-00008B5D0000}"/>
    <cellStyle name="Normal 51 3 4 2 5" xfId="18913" xr:uid="{00000000-0005-0000-0000-0000F6490000}"/>
    <cellStyle name="Normal 51 3 4 3" xfId="5468" xr:uid="{00000000-0005-0000-0000-00006D150000}"/>
    <cellStyle name="Normal 51 3 4 3 2" xfId="15520" xr:uid="{00000000-0005-0000-0000-0000B13C0000}"/>
    <cellStyle name="Normal 51 3 4 3 2 3" xfId="30614" xr:uid="{00000000-0005-0000-0000-0000AB770000}"/>
    <cellStyle name="Normal 51 3 4 3 3" xfId="10500" xr:uid="{00000000-0005-0000-0000-000015290000}"/>
    <cellStyle name="Normal 51 3 4 3 3 3" xfId="25597" xr:uid="{00000000-0005-0000-0000-000012640000}"/>
    <cellStyle name="Normal 51 3 4 3 5" xfId="20584" xr:uid="{00000000-0005-0000-0000-00007D500000}"/>
    <cellStyle name="Normal 51 3 4 4" xfId="12178" xr:uid="{00000000-0005-0000-0000-0000A32F0000}"/>
    <cellStyle name="Normal 51 3 4 4 3" xfId="27272" xr:uid="{00000000-0005-0000-0000-00009D6A0000}"/>
    <cellStyle name="Normal 51 3 4 5" xfId="7157" xr:uid="{00000000-0005-0000-0000-0000061C0000}"/>
    <cellStyle name="Normal 51 3 4 5 3" xfId="22255" xr:uid="{00000000-0005-0000-0000-000004570000}"/>
    <cellStyle name="Normal 51 3 4 7" xfId="17242" xr:uid="{00000000-0005-0000-0000-00006F430000}"/>
    <cellStyle name="Normal 51 3 5" xfId="2939" xr:uid="{00000000-0005-0000-0000-00008C0B0000}"/>
    <cellStyle name="Normal 51 3 5 2" xfId="13013" xr:uid="{00000000-0005-0000-0000-0000E6320000}"/>
    <cellStyle name="Normal 51 3 5 2 3" xfId="28107" xr:uid="{00000000-0005-0000-0000-0000E06D0000}"/>
    <cellStyle name="Normal 51 3 5 3" xfId="7993" xr:uid="{00000000-0005-0000-0000-00004A1F0000}"/>
    <cellStyle name="Normal 51 3 5 3 3" xfId="23090" xr:uid="{00000000-0005-0000-0000-0000475A0000}"/>
    <cellStyle name="Normal 51 3 5 5" xfId="18077" xr:uid="{00000000-0005-0000-0000-0000B2460000}"/>
    <cellStyle name="Normal 51 3 6" xfId="4632" xr:uid="{00000000-0005-0000-0000-000029120000}"/>
    <cellStyle name="Normal 51 3 6 2" xfId="14684" xr:uid="{00000000-0005-0000-0000-00006D390000}"/>
    <cellStyle name="Normal 51 3 6 2 3" xfId="29778" xr:uid="{00000000-0005-0000-0000-000067740000}"/>
    <cellStyle name="Normal 51 3 6 3" xfId="9664" xr:uid="{00000000-0005-0000-0000-0000D1250000}"/>
    <cellStyle name="Normal 51 3 6 3 3" xfId="24761" xr:uid="{00000000-0005-0000-0000-0000CE600000}"/>
    <cellStyle name="Normal 51 3 6 5" xfId="19748" xr:uid="{00000000-0005-0000-0000-0000394D0000}"/>
    <cellStyle name="Normal 51 3 7" xfId="11342" xr:uid="{00000000-0005-0000-0000-00005F2C0000}"/>
    <cellStyle name="Normal 51 3 7 3" xfId="26436" xr:uid="{00000000-0005-0000-0000-000059670000}"/>
    <cellStyle name="Normal 51 3 8" xfId="6321" xr:uid="{00000000-0005-0000-0000-0000C2180000}"/>
    <cellStyle name="Normal 51 3 8 3" xfId="21419" xr:uid="{00000000-0005-0000-0000-0000C0530000}"/>
    <cellStyle name="Normal 51 4" xfId="1347" xr:uid="{00000000-0005-0000-0000-000053050000}"/>
    <cellStyle name="Normal 51 4 2" xfId="1770" xr:uid="{00000000-0005-0000-0000-0000FA060000}"/>
    <cellStyle name="Normal 51 4 2 2" xfId="2609" xr:uid="{00000000-0005-0000-0000-0000410A0000}"/>
    <cellStyle name="Normal 51 4 2 2 2" xfId="4298" xr:uid="{00000000-0005-0000-0000-0000DB100000}"/>
    <cellStyle name="Normal 51 4 2 2 2 2" xfId="14371" xr:uid="{00000000-0005-0000-0000-000034380000}"/>
    <cellStyle name="Normal 51 4 2 2 2 2 3" xfId="29465" xr:uid="{00000000-0005-0000-0000-00002E730000}"/>
    <cellStyle name="Normal 51 4 2 2 2 3" xfId="9351" xr:uid="{00000000-0005-0000-0000-000098240000}"/>
    <cellStyle name="Normal 51 4 2 2 2 3 3" xfId="24448" xr:uid="{00000000-0005-0000-0000-0000955F0000}"/>
    <cellStyle name="Normal 51 4 2 2 2 5" xfId="19435" xr:uid="{00000000-0005-0000-0000-0000004C0000}"/>
    <cellStyle name="Normal 51 4 2 2 3" xfId="5990" xr:uid="{00000000-0005-0000-0000-000077170000}"/>
    <cellStyle name="Normal 51 4 2 2 3 2" xfId="16042" xr:uid="{00000000-0005-0000-0000-0000BB3E0000}"/>
    <cellStyle name="Normal 51 4 2 2 3 2 3" xfId="31136" xr:uid="{00000000-0005-0000-0000-0000B5790000}"/>
    <cellStyle name="Normal 51 4 2 2 3 3" xfId="11022" xr:uid="{00000000-0005-0000-0000-00001F2B0000}"/>
    <cellStyle name="Normal 51 4 2 2 3 3 3" xfId="26119" xr:uid="{00000000-0005-0000-0000-00001C660000}"/>
    <cellStyle name="Normal 51 4 2 2 3 5" xfId="21106" xr:uid="{00000000-0005-0000-0000-000087520000}"/>
    <cellStyle name="Normal 51 4 2 2 4" xfId="12700" xr:uid="{00000000-0005-0000-0000-0000AD310000}"/>
    <cellStyle name="Normal 51 4 2 2 4 3" xfId="27794" xr:uid="{00000000-0005-0000-0000-0000A76C0000}"/>
    <cellStyle name="Normal 51 4 2 2 5" xfId="7679" xr:uid="{00000000-0005-0000-0000-0000101E0000}"/>
    <cellStyle name="Normal 51 4 2 2 5 3" xfId="22777" xr:uid="{00000000-0005-0000-0000-00000E590000}"/>
    <cellStyle name="Normal 51 4 2 2 7" xfId="17764" xr:uid="{00000000-0005-0000-0000-000079450000}"/>
    <cellStyle name="Normal 51 4 2 3" xfId="3461" xr:uid="{00000000-0005-0000-0000-0000960D0000}"/>
    <cellStyle name="Normal 51 4 2 3 2" xfId="13535" xr:uid="{00000000-0005-0000-0000-0000F0340000}"/>
    <cellStyle name="Normal 51 4 2 3 2 3" xfId="28629" xr:uid="{00000000-0005-0000-0000-0000EA6F0000}"/>
    <cellStyle name="Normal 51 4 2 3 3" xfId="8515" xr:uid="{00000000-0005-0000-0000-000054210000}"/>
    <cellStyle name="Normal 51 4 2 3 3 3" xfId="23612" xr:uid="{00000000-0005-0000-0000-0000515C0000}"/>
    <cellStyle name="Normal 51 4 2 3 5" xfId="18599" xr:uid="{00000000-0005-0000-0000-0000BC480000}"/>
    <cellStyle name="Normal 51 4 2 4" xfId="5154" xr:uid="{00000000-0005-0000-0000-000033140000}"/>
    <cellStyle name="Normal 51 4 2 4 2" xfId="15206" xr:uid="{00000000-0005-0000-0000-0000773B0000}"/>
    <cellStyle name="Normal 51 4 2 4 2 3" xfId="30300" xr:uid="{00000000-0005-0000-0000-000071760000}"/>
    <cellStyle name="Normal 51 4 2 4 3" xfId="10186" xr:uid="{00000000-0005-0000-0000-0000DB270000}"/>
    <cellStyle name="Normal 51 4 2 4 3 3" xfId="25283" xr:uid="{00000000-0005-0000-0000-0000D8620000}"/>
    <cellStyle name="Normal 51 4 2 4 5" xfId="20270" xr:uid="{00000000-0005-0000-0000-0000434F0000}"/>
    <cellStyle name="Normal 51 4 2 5" xfId="11864" xr:uid="{00000000-0005-0000-0000-0000692E0000}"/>
    <cellStyle name="Normal 51 4 2 5 3" xfId="26958" xr:uid="{00000000-0005-0000-0000-000063690000}"/>
    <cellStyle name="Normal 51 4 2 6" xfId="6843" xr:uid="{00000000-0005-0000-0000-0000CC1A0000}"/>
    <cellStyle name="Normal 51 4 2 6 3" xfId="21941" xr:uid="{00000000-0005-0000-0000-0000CA550000}"/>
    <cellStyle name="Normal 51 4 2 8" xfId="16928" xr:uid="{00000000-0005-0000-0000-000035420000}"/>
    <cellStyle name="Normal 51 4 3" xfId="2191" xr:uid="{00000000-0005-0000-0000-00009F080000}"/>
    <cellStyle name="Normal 51 4 3 2" xfId="3880" xr:uid="{00000000-0005-0000-0000-0000390F0000}"/>
    <cellStyle name="Normal 51 4 3 2 2" xfId="13953" xr:uid="{00000000-0005-0000-0000-000092360000}"/>
    <cellStyle name="Normal 51 4 3 2 2 3" xfId="29047" xr:uid="{00000000-0005-0000-0000-00008C710000}"/>
    <cellStyle name="Normal 51 4 3 2 3" xfId="8933" xr:uid="{00000000-0005-0000-0000-0000F6220000}"/>
    <cellStyle name="Normal 51 4 3 2 3 3" xfId="24030" xr:uid="{00000000-0005-0000-0000-0000F35D0000}"/>
    <cellStyle name="Normal 51 4 3 2 5" xfId="19017" xr:uid="{00000000-0005-0000-0000-00005E4A0000}"/>
    <cellStyle name="Normal 51 4 3 3" xfId="5572" xr:uid="{00000000-0005-0000-0000-0000D5150000}"/>
    <cellStyle name="Normal 51 4 3 3 2" xfId="15624" xr:uid="{00000000-0005-0000-0000-0000193D0000}"/>
    <cellStyle name="Normal 51 4 3 3 2 3" xfId="30718" xr:uid="{00000000-0005-0000-0000-000013780000}"/>
    <cellStyle name="Normal 51 4 3 3 3" xfId="10604" xr:uid="{00000000-0005-0000-0000-00007D290000}"/>
    <cellStyle name="Normal 51 4 3 3 3 3" xfId="25701" xr:uid="{00000000-0005-0000-0000-00007A640000}"/>
    <cellStyle name="Normal 51 4 3 3 5" xfId="20688" xr:uid="{00000000-0005-0000-0000-0000E5500000}"/>
    <cellStyle name="Normal 51 4 3 4" xfId="12282" xr:uid="{00000000-0005-0000-0000-00000B300000}"/>
    <cellStyle name="Normal 51 4 3 4 3" xfId="27376" xr:uid="{00000000-0005-0000-0000-0000056B0000}"/>
    <cellStyle name="Normal 51 4 3 5" xfId="7261" xr:uid="{00000000-0005-0000-0000-00006E1C0000}"/>
    <cellStyle name="Normal 51 4 3 5 3" xfId="22359" xr:uid="{00000000-0005-0000-0000-00006C570000}"/>
    <cellStyle name="Normal 51 4 3 7" xfId="17346" xr:uid="{00000000-0005-0000-0000-0000D7430000}"/>
    <cellStyle name="Normal 51 4 4" xfId="3043" xr:uid="{00000000-0005-0000-0000-0000F40B0000}"/>
    <cellStyle name="Normal 51 4 4 2" xfId="13117" xr:uid="{00000000-0005-0000-0000-00004E330000}"/>
    <cellStyle name="Normal 51 4 4 2 3" xfId="28211" xr:uid="{00000000-0005-0000-0000-0000486E0000}"/>
    <cellStyle name="Normal 51 4 4 3" xfId="8097" xr:uid="{00000000-0005-0000-0000-0000B21F0000}"/>
    <cellStyle name="Normal 51 4 4 3 3" xfId="23194" xr:uid="{00000000-0005-0000-0000-0000AF5A0000}"/>
    <cellStyle name="Normal 51 4 4 5" xfId="18181" xr:uid="{00000000-0005-0000-0000-00001A470000}"/>
    <cellStyle name="Normal 51 4 5" xfId="4736" xr:uid="{00000000-0005-0000-0000-000091120000}"/>
    <cellStyle name="Normal 51 4 5 2" xfId="14788" xr:uid="{00000000-0005-0000-0000-0000D5390000}"/>
    <cellStyle name="Normal 51 4 5 2 3" xfId="29882" xr:uid="{00000000-0005-0000-0000-0000CF740000}"/>
    <cellStyle name="Normal 51 4 5 3" xfId="9768" xr:uid="{00000000-0005-0000-0000-000039260000}"/>
    <cellStyle name="Normal 51 4 5 3 3" xfId="24865" xr:uid="{00000000-0005-0000-0000-000036610000}"/>
    <cellStyle name="Normal 51 4 5 5" xfId="19852" xr:uid="{00000000-0005-0000-0000-0000A14D0000}"/>
    <cellStyle name="Normal 51 4 6" xfId="11446" xr:uid="{00000000-0005-0000-0000-0000C72C0000}"/>
    <cellStyle name="Normal 51 4 6 3" xfId="26540" xr:uid="{00000000-0005-0000-0000-0000C1670000}"/>
    <cellStyle name="Normal 51 4 7" xfId="6425" xr:uid="{00000000-0005-0000-0000-00002A190000}"/>
    <cellStyle name="Normal 51 4 7 3" xfId="21523" xr:uid="{00000000-0005-0000-0000-000028540000}"/>
    <cellStyle name="Normal 51 4 9" xfId="16510" xr:uid="{00000000-0005-0000-0000-000093400000}"/>
    <cellStyle name="Normal 51 5" xfId="1560" xr:uid="{00000000-0005-0000-0000-000028060000}"/>
    <cellStyle name="Normal 51 5 2" xfId="2401" xr:uid="{00000000-0005-0000-0000-000071090000}"/>
    <cellStyle name="Normal 51 5 2 2" xfId="4090" xr:uid="{00000000-0005-0000-0000-00000B100000}"/>
    <cellStyle name="Normal 51 5 2 2 2" xfId="14163" xr:uid="{00000000-0005-0000-0000-000064370000}"/>
    <cellStyle name="Normal 51 5 2 2 2 3" xfId="29257" xr:uid="{00000000-0005-0000-0000-00005E720000}"/>
    <cellStyle name="Normal 51 5 2 2 3" xfId="9143" xr:uid="{00000000-0005-0000-0000-0000C8230000}"/>
    <cellStyle name="Normal 51 5 2 2 3 3" xfId="24240" xr:uid="{00000000-0005-0000-0000-0000C55E0000}"/>
    <cellStyle name="Normal 51 5 2 2 5" xfId="19227" xr:uid="{00000000-0005-0000-0000-0000304B0000}"/>
    <cellStyle name="Normal 51 5 2 3" xfId="5782" xr:uid="{00000000-0005-0000-0000-0000A7160000}"/>
    <cellStyle name="Normal 51 5 2 3 2" xfId="15834" xr:uid="{00000000-0005-0000-0000-0000EB3D0000}"/>
    <cellStyle name="Normal 51 5 2 3 2 3" xfId="30928" xr:uid="{00000000-0005-0000-0000-0000E5780000}"/>
    <cellStyle name="Normal 51 5 2 3 3" xfId="10814" xr:uid="{00000000-0005-0000-0000-00004F2A0000}"/>
    <cellStyle name="Normal 51 5 2 3 3 3" xfId="25911" xr:uid="{00000000-0005-0000-0000-00004C650000}"/>
    <cellStyle name="Normal 51 5 2 3 5" xfId="20898" xr:uid="{00000000-0005-0000-0000-0000B7510000}"/>
    <cellStyle name="Normal 51 5 2 4" xfId="12492" xr:uid="{00000000-0005-0000-0000-0000DD300000}"/>
    <cellStyle name="Normal 51 5 2 4 3" xfId="27586" xr:uid="{00000000-0005-0000-0000-0000D76B0000}"/>
    <cellStyle name="Normal 51 5 2 5" xfId="7471" xr:uid="{00000000-0005-0000-0000-0000401D0000}"/>
    <cellStyle name="Normal 51 5 2 5 3" xfId="22569" xr:uid="{00000000-0005-0000-0000-00003E580000}"/>
    <cellStyle name="Normal 51 5 2 7" xfId="17556" xr:uid="{00000000-0005-0000-0000-0000A9440000}"/>
    <cellStyle name="Normal 51 5 3" xfId="3253" xr:uid="{00000000-0005-0000-0000-0000C60C0000}"/>
    <cellStyle name="Normal 51 5 3 2" xfId="13327" xr:uid="{00000000-0005-0000-0000-000020340000}"/>
    <cellStyle name="Normal 51 5 3 2 3" xfId="28421" xr:uid="{00000000-0005-0000-0000-00001A6F0000}"/>
    <cellStyle name="Normal 51 5 3 3" xfId="8307" xr:uid="{00000000-0005-0000-0000-000084200000}"/>
    <cellStyle name="Normal 51 5 3 3 3" xfId="23404" xr:uid="{00000000-0005-0000-0000-0000815B0000}"/>
    <cellStyle name="Normal 51 5 3 5" xfId="18391" xr:uid="{00000000-0005-0000-0000-0000EC470000}"/>
    <cellStyle name="Normal 51 5 4" xfId="4946" xr:uid="{00000000-0005-0000-0000-000063130000}"/>
    <cellStyle name="Normal 51 5 4 2" xfId="14998" xr:uid="{00000000-0005-0000-0000-0000A73A0000}"/>
    <cellStyle name="Normal 51 5 4 2 3" xfId="30092" xr:uid="{00000000-0005-0000-0000-0000A1750000}"/>
    <cellStyle name="Normal 51 5 4 3" xfId="9978" xr:uid="{00000000-0005-0000-0000-00000B270000}"/>
    <cellStyle name="Normal 51 5 4 3 3" xfId="25075" xr:uid="{00000000-0005-0000-0000-000008620000}"/>
    <cellStyle name="Normal 51 5 4 5" xfId="20062" xr:uid="{00000000-0005-0000-0000-0000734E0000}"/>
    <cellStyle name="Normal 51 5 5" xfId="11656" xr:uid="{00000000-0005-0000-0000-0000992D0000}"/>
    <cellStyle name="Normal 51 5 5 3" xfId="26750" xr:uid="{00000000-0005-0000-0000-000093680000}"/>
    <cellStyle name="Normal 51 5 6" xfId="6635" xr:uid="{00000000-0005-0000-0000-0000FC190000}"/>
    <cellStyle name="Normal 51 5 6 3" xfId="21733" xr:uid="{00000000-0005-0000-0000-0000FA540000}"/>
    <cellStyle name="Normal 51 5 8" xfId="16720" xr:uid="{00000000-0005-0000-0000-000065410000}"/>
    <cellStyle name="Normal 51 6" xfId="1981" xr:uid="{00000000-0005-0000-0000-0000CD070000}"/>
    <cellStyle name="Normal 51 6 2" xfId="3672" xr:uid="{00000000-0005-0000-0000-0000690E0000}"/>
    <cellStyle name="Normal 51 6 2 2" xfId="13745" xr:uid="{00000000-0005-0000-0000-0000C2350000}"/>
    <cellStyle name="Normal 51 6 2 2 3" xfId="28839" xr:uid="{00000000-0005-0000-0000-0000BC700000}"/>
    <cellStyle name="Normal 51 6 2 3" xfId="8725" xr:uid="{00000000-0005-0000-0000-000026220000}"/>
    <cellStyle name="Normal 51 6 2 3 3" xfId="23822" xr:uid="{00000000-0005-0000-0000-0000235D0000}"/>
    <cellStyle name="Normal 51 6 2 5" xfId="18809" xr:uid="{00000000-0005-0000-0000-00008E490000}"/>
    <cellStyle name="Normal 51 6 3" xfId="5364" xr:uid="{00000000-0005-0000-0000-000005150000}"/>
    <cellStyle name="Normal 51 6 3 2" xfId="15416" xr:uid="{00000000-0005-0000-0000-0000493C0000}"/>
    <cellStyle name="Normal 51 6 3 2 3" xfId="30510" xr:uid="{00000000-0005-0000-0000-000043770000}"/>
    <cellStyle name="Normal 51 6 3 3" xfId="10396" xr:uid="{00000000-0005-0000-0000-0000AD280000}"/>
    <cellStyle name="Normal 51 6 3 3 3" xfId="25493" xr:uid="{00000000-0005-0000-0000-0000AA630000}"/>
    <cellStyle name="Normal 51 6 3 5" xfId="20480" xr:uid="{00000000-0005-0000-0000-000015500000}"/>
    <cellStyle name="Normal 51 6 4" xfId="12074" xr:uid="{00000000-0005-0000-0000-00003B2F0000}"/>
    <cellStyle name="Normal 51 6 4 3" xfId="27168" xr:uid="{00000000-0005-0000-0000-0000356A0000}"/>
    <cellStyle name="Normal 51 6 5" xfId="7053" xr:uid="{00000000-0005-0000-0000-00009E1B0000}"/>
    <cellStyle name="Normal 51 6 5 3" xfId="22151" xr:uid="{00000000-0005-0000-0000-00009C560000}"/>
    <cellStyle name="Normal 51 6 7" xfId="17138" xr:uid="{00000000-0005-0000-0000-000007430000}"/>
    <cellStyle name="Normal 51 7" xfId="2831" xr:uid="{00000000-0005-0000-0000-0000200B0000}"/>
    <cellStyle name="Normal 51 7 2" xfId="12909" xr:uid="{00000000-0005-0000-0000-00007E320000}"/>
    <cellStyle name="Normal 51 7 2 3" xfId="28003" xr:uid="{00000000-0005-0000-0000-0000786D0000}"/>
    <cellStyle name="Normal 51 7 3" xfId="7889" xr:uid="{00000000-0005-0000-0000-0000E21E0000}"/>
    <cellStyle name="Normal 51 7 3 3" xfId="22986" xr:uid="{00000000-0005-0000-0000-0000DF590000}"/>
    <cellStyle name="Normal 51 7 5" xfId="17973" xr:uid="{00000000-0005-0000-0000-00004A460000}"/>
    <cellStyle name="Normal 51 8" xfId="4525" xr:uid="{00000000-0005-0000-0000-0000BE110000}"/>
    <cellStyle name="Normal 51 8 2" xfId="14580" xr:uid="{00000000-0005-0000-0000-000005390000}"/>
    <cellStyle name="Normal 51 8 2 3" xfId="29674" xr:uid="{00000000-0005-0000-0000-0000FF730000}"/>
    <cellStyle name="Normal 51 8 3" xfId="9560" xr:uid="{00000000-0005-0000-0000-000069250000}"/>
    <cellStyle name="Normal 51 8 3 3" xfId="24657" xr:uid="{00000000-0005-0000-0000-000066600000}"/>
    <cellStyle name="Normal 51 8 5" xfId="19644" xr:uid="{00000000-0005-0000-0000-0000D14C0000}"/>
    <cellStyle name="Normal 51 9" xfId="11236" xr:uid="{00000000-0005-0000-0000-0000F52B0000}"/>
    <cellStyle name="Normal 51 9 3" xfId="26332" xr:uid="{00000000-0005-0000-0000-0000F1660000}"/>
    <cellStyle name="Normal 52" xfId="858" xr:uid="{00000000-0005-0000-0000-000069030000}"/>
    <cellStyle name="Normal 52 10" xfId="6216" xr:uid="{00000000-0005-0000-0000-000059180000}"/>
    <cellStyle name="Normal 52 10 3" xfId="21316" xr:uid="{00000000-0005-0000-0000-000059530000}"/>
    <cellStyle name="Normal 52 12" xfId="16301" xr:uid="{00000000-0005-0000-0000-0000C23F0000}"/>
    <cellStyle name="Normal 52 2" xfId="1181" xr:uid="{00000000-0005-0000-0000-0000AD040000}"/>
    <cellStyle name="Normal 52 2 11" xfId="16355" xr:uid="{00000000-0005-0000-0000-0000F83F0000}"/>
    <cellStyle name="Normal 52 2 2" xfId="1289" xr:uid="{00000000-0005-0000-0000-000019050000}"/>
    <cellStyle name="Normal 52 2 2 10" xfId="16459" xr:uid="{00000000-0005-0000-0000-000060400000}"/>
    <cellStyle name="Normal 52 2 2 2" xfId="1506" xr:uid="{00000000-0005-0000-0000-0000F2050000}"/>
    <cellStyle name="Normal 52 2 2 2 2" xfId="1927" xr:uid="{00000000-0005-0000-0000-000097070000}"/>
    <cellStyle name="Normal 52 2 2 2 2 2" xfId="2766" xr:uid="{00000000-0005-0000-0000-0000DE0A0000}"/>
    <cellStyle name="Normal 52 2 2 2 2 2 2" xfId="4455" xr:uid="{00000000-0005-0000-0000-000078110000}"/>
    <cellStyle name="Normal 52 2 2 2 2 2 2 2" xfId="14528" xr:uid="{00000000-0005-0000-0000-0000D1380000}"/>
    <cellStyle name="Normal 52 2 2 2 2 2 2 2 3" xfId="29622" xr:uid="{00000000-0005-0000-0000-0000CB730000}"/>
    <cellStyle name="Normal 52 2 2 2 2 2 2 3" xfId="9508" xr:uid="{00000000-0005-0000-0000-000035250000}"/>
    <cellStyle name="Normal 52 2 2 2 2 2 2 3 3" xfId="24605" xr:uid="{00000000-0005-0000-0000-000032600000}"/>
    <cellStyle name="Normal 52 2 2 2 2 2 2 5" xfId="19592" xr:uid="{00000000-0005-0000-0000-00009D4C0000}"/>
    <cellStyle name="Normal 52 2 2 2 2 2 3" xfId="6147" xr:uid="{00000000-0005-0000-0000-000014180000}"/>
    <cellStyle name="Normal 52 2 2 2 2 2 3 2" xfId="16199" xr:uid="{00000000-0005-0000-0000-0000583F0000}"/>
    <cellStyle name="Normal 52 2 2 2 2 2 3 3" xfId="11179" xr:uid="{00000000-0005-0000-0000-0000BC2B0000}"/>
    <cellStyle name="Normal 52 2 2 2 2 2 3 3 3" xfId="26276" xr:uid="{00000000-0005-0000-0000-0000B9660000}"/>
    <cellStyle name="Normal 52 2 2 2 2 2 3 5" xfId="21263" xr:uid="{00000000-0005-0000-0000-000024530000}"/>
    <cellStyle name="Normal 52 2 2 2 2 2 4" xfId="12857" xr:uid="{00000000-0005-0000-0000-00004A320000}"/>
    <cellStyle name="Normal 52 2 2 2 2 2 4 3" xfId="27951" xr:uid="{00000000-0005-0000-0000-0000446D0000}"/>
    <cellStyle name="Normal 52 2 2 2 2 2 5" xfId="7836" xr:uid="{00000000-0005-0000-0000-0000AD1E0000}"/>
    <cellStyle name="Normal 52 2 2 2 2 2 5 3" xfId="22934" xr:uid="{00000000-0005-0000-0000-0000AB590000}"/>
    <cellStyle name="Normal 52 2 2 2 2 2 7" xfId="17921" xr:uid="{00000000-0005-0000-0000-000016460000}"/>
    <cellStyle name="Normal 52 2 2 2 2 3" xfId="3618" xr:uid="{00000000-0005-0000-0000-0000330E0000}"/>
    <cellStyle name="Normal 52 2 2 2 2 3 2" xfId="13692" xr:uid="{00000000-0005-0000-0000-00008D350000}"/>
    <cellStyle name="Normal 52 2 2 2 2 3 2 3" xfId="28786" xr:uid="{00000000-0005-0000-0000-000087700000}"/>
    <cellStyle name="Normal 52 2 2 2 2 3 3" xfId="8672" xr:uid="{00000000-0005-0000-0000-0000F1210000}"/>
    <cellStyle name="Normal 52 2 2 2 2 3 3 3" xfId="23769" xr:uid="{00000000-0005-0000-0000-0000EE5C0000}"/>
    <cellStyle name="Normal 52 2 2 2 2 3 5" xfId="18756" xr:uid="{00000000-0005-0000-0000-000059490000}"/>
    <cellStyle name="Normal 52 2 2 2 2 4" xfId="5311" xr:uid="{00000000-0005-0000-0000-0000D0140000}"/>
    <cellStyle name="Normal 52 2 2 2 2 4 2" xfId="15363" xr:uid="{00000000-0005-0000-0000-0000143C0000}"/>
    <cellStyle name="Normal 52 2 2 2 2 4 2 3" xfId="30457" xr:uid="{00000000-0005-0000-0000-00000E770000}"/>
    <cellStyle name="Normal 52 2 2 2 2 4 3" xfId="10343" xr:uid="{00000000-0005-0000-0000-000078280000}"/>
    <cellStyle name="Normal 52 2 2 2 2 4 3 3" xfId="25440" xr:uid="{00000000-0005-0000-0000-000075630000}"/>
    <cellStyle name="Normal 52 2 2 2 2 4 5" xfId="20427" xr:uid="{00000000-0005-0000-0000-0000E04F0000}"/>
    <cellStyle name="Normal 52 2 2 2 2 5" xfId="12021" xr:uid="{00000000-0005-0000-0000-0000062F0000}"/>
    <cellStyle name="Normal 52 2 2 2 2 5 3" xfId="27115" xr:uid="{00000000-0005-0000-0000-0000006A0000}"/>
    <cellStyle name="Normal 52 2 2 2 2 6" xfId="7000" xr:uid="{00000000-0005-0000-0000-0000691B0000}"/>
    <cellStyle name="Normal 52 2 2 2 2 6 3" xfId="22098" xr:uid="{00000000-0005-0000-0000-000067560000}"/>
    <cellStyle name="Normal 52 2 2 2 2 8" xfId="17085" xr:uid="{00000000-0005-0000-0000-0000D2420000}"/>
    <cellStyle name="Normal 52 2 2 2 3" xfId="2348" xr:uid="{00000000-0005-0000-0000-00003C090000}"/>
    <cellStyle name="Normal 52 2 2 2 3 2" xfId="4037" xr:uid="{00000000-0005-0000-0000-0000D60F0000}"/>
    <cellStyle name="Normal 52 2 2 2 3 2 2" xfId="14110" xr:uid="{00000000-0005-0000-0000-00002F370000}"/>
    <cellStyle name="Normal 52 2 2 2 3 2 2 3" xfId="29204" xr:uid="{00000000-0005-0000-0000-000029720000}"/>
    <cellStyle name="Normal 52 2 2 2 3 2 3" xfId="9090" xr:uid="{00000000-0005-0000-0000-000093230000}"/>
    <cellStyle name="Normal 52 2 2 2 3 2 3 3" xfId="24187" xr:uid="{00000000-0005-0000-0000-0000905E0000}"/>
    <cellStyle name="Normal 52 2 2 2 3 2 5" xfId="19174" xr:uid="{00000000-0005-0000-0000-0000FB4A0000}"/>
    <cellStyle name="Normal 52 2 2 2 3 3" xfId="5729" xr:uid="{00000000-0005-0000-0000-000072160000}"/>
    <cellStyle name="Normal 52 2 2 2 3 3 2" xfId="15781" xr:uid="{00000000-0005-0000-0000-0000B63D0000}"/>
    <cellStyle name="Normal 52 2 2 2 3 3 2 3" xfId="30875" xr:uid="{00000000-0005-0000-0000-0000B0780000}"/>
    <cellStyle name="Normal 52 2 2 2 3 3 3" xfId="10761" xr:uid="{00000000-0005-0000-0000-00001A2A0000}"/>
    <cellStyle name="Normal 52 2 2 2 3 3 3 3" xfId="25858" xr:uid="{00000000-0005-0000-0000-000017650000}"/>
    <cellStyle name="Normal 52 2 2 2 3 3 5" xfId="20845" xr:uid="{00000000-0005-0000-0000-000082510000}"/>
    <cellStyle name="Normal 52 2 2 2 3 4" xfId="12439" xr:uid="{00000000-0005-0000-0000-0000A8300000}"/>
    <cellStyle name="Normal 52 2 2 2 3 4 3" xfId="27533" xr:uid="{00000000-0005-0000-0000-0000A26B0000}"/>
    <cellStyle name="Normal 52 2 2 2 3 5" xfId="7418" xr:uid="{00000000-0005-0000-0000-00000B1D0000}"/>
    <cellStyle name="Normal 52 2 2 2 3 5 3" xfId="22516" xr:uid="{00000000-0005-0000-0000-000009580000}"/>
    <cellStyle name="Normal 52 2 2 2 3 7" xfId="17503" xr:uid="{00000000-0005-0000-0000-000074440000}"/>
    <cellStyle name="Normal 52 2 2 2 4" xfId="3200" xr:uid="{00000000-0005-0000-0000-0000910C0000}"/>
    <cellStyle name="Normal 52 2 2 2 4 2" xfId="13274" xr:uid="{00000000-0005-0000-0000-0000EB330000}"/>
    <cellStyle name="Normal 52 2 2 2 4 2 3" xfId="28368" xr:uid="{00000000-0005-0000-0000-0000E56E0000}"/>
    <cellStyle name="Normal 52 2 2 2 4 3" xfId="8254" xr:uid="{00000000-0005-0000-0000-00004F200000}"/>
    <cellStyle name="Normal 52 2 2 2 4 3 3" xfId="23351" xr:uid="{00000000-0005-0000-0000-00004C5B0000}"/>
    <cellStyle name="Normal 52 2 2 2 4 5" xfId="18338" xr:uid="{00000000-0005-0000-0000-0000B7470000}"/>
    <cellStyle name="Normal 52 2 2 2 5" xfId="4893" xr:uid="{00000000-0005-0000-0000-00002E130000}"/>
    <cellStyle name="Normal 52 2 2 2 5 2" xfId="14945" xr:uid="{00000000-0005-0000-0000-0000723A0000}"/>
    <cellStyle name="Normal 52 2 2 2 5 2 3" xfId="30039" xr:uid="{00000000-0005-0000-0000-00006C750000}"/>
    <cellStyle name="Normal 52 2 2 2 5 3" xfId="9925" xr:uid="{00000000-0005-0000-0000-0000D6260000}"/>
    <cellStyle name="Normal 52 2 2 2 5 3 3" xfId="25022" xr:uid="{00000000-0005-0000-0000-0000D3610000}"/>
    <cellStyle name="Normal 52 2 2 2 5 5" xfId="20009" xr:uid="{00000000-0005-0000-0000-00003E4E0000}"/>
    <cellStyle name="Normal 52 2 2 2 6" xfId="11603" xr:uid="{00000000-0005-0000-0000-0000642D0000}"/>
    <cellStyle name="Normal 52 2 2 2 6 3" xfId="26697" xr:uid="{00000000-0005-0000-0000-00005E680000}"/>
    <cellStyle name="Normal 52 2 2 2 7" xfId="6582" xr:uid="{00000000-0005-0000-0000-0000C7190000}"/>
    <cellStyle name="Normal 52 2 2 2 7 3" xfId="21680" xr:uid="{00000000-0005-0000-0000-0000C5540000}"/>
    <cellStyle name="Normal 52 2 2 2 9" xfId="16667" xr:uid="{00000000-0005-0000-0000-000030410000}"/>
    <cellStyle name="Normal 52 2 2 3" xfId="1719" xr:uid="{00000000-0005-0000-0000-0000C7060000}"/>
    <cellStyle name="Normal 52 2 2 3 2" xfId="2558" xr:uid="{00000000-0005-0000-0000-00000E0A0000}"/>
    <cellStyle name="Normal 52 2 2 3 2 2" xfId="4247" xr:uid="{00000000-0005-0000-0000-0000A8100000}"/>
    <cellStyle name="Normal 52 2 2 3 2 2 2" xfId="14320" xr:uid="{00000000-0005-0000-0000-000001380000}"/>
    <cellStyle name="Normal 52 2 2 3 2 2 2 3" xfId="29414" xr:uid="{00000000-0005-0000-0000-0000FB720000}"/>
    <cellStyle name="Normal 52 2 2 3 2 2 3" xfId="9300" xr:uid="{00000000-0005-0000-0000-000065240000}"/>
    <cellStyle name="Normal 52 2 2 3 2 2 3 3" xfId="24397" xr:uid="{00000000-0005-0000-0000-0000625F0000}"/>
    <cellStyle name="Normal 52 2 2 3 2 2 5" xfId="19384" xr:uid="{00000000-0005-0000-0000-0000CD4B0000}"/>
    <cellStyle name="Normal 52 2 2 3 2 3" xfId="5939" xr:uid="{00000000-0005-0000-0000-000044170000}"/>
    <cellStyle name="Normal 52 2 2 3 2 3 2" xfId="15991" xr:uid="{00000000-0005-0000-0000-0000883E0000}"/>
    <cellStyle name="Normal 52 2 2 3 2 3 2 3" xfId="31085" xr:uid="{00000000-0005-0000-0000-000082790000}"/>
    <cellStyle name="Normal 52 2 2 3 2 3 3" xfId="10971" xr:uid="{00000000-0005-0000-0000-0000EC2A0000}"/>
    <cellStyle name="Normal 52 2 2 3 2 3 3 3" xfId="26068" xr:uid="{00000000-0005-0000-0000-0000E9650000}"/>
    <cellStyle name="Normal 52 2 2 3 2 3 5" xfId="21055" xr:uid="{00000000-0005-0000-0000-000054520000}"/>
    <cellStyle name="Normal 52 2 2 3 2 4" xfId="12649" xr:uid="{00000000-0005-0000-0000-00007A310000}"/>
    <cellStyle name="Normal 52 2 2 3 2 4 3" xfId="27743" xr:uid="{00000000-0005-0000-0000-0000746C0000}"/>
    <cellStyle name="Normal 52 2 2 3 2 5" xfId="7628" xr:uid="{00000000-0005-0000-0000-0000DD1D0000}"/>
    <cellStyle name="Normal 52 2 2 3 2 5 3" xfId="22726" xr:uid="{00000000-0005-0000-0000-0000DB580000}"/>
    <cellStyle name="Normal 52 2 2 3 2 7" xfId="17713" xr:uid="{00000000-0005-0000-0000-000046450000}"/>
    <cellStyle name="Normal 52 2 2 3 3" xfId="3410" xr:uid="{00000000-0005-0000-0000-0000630D0000}"/>
    <cellStyle name="Normal 52 2 2 3 3 2" xfId="13484" xr:uid="{00000000-0005-0000-0000-0000BD340000}"/>
    <cellStyle name="Normal 52 2 2 3 3 2 3" xfId="28578" xr:uid="{00000000-0005-0000-0000-0000B76F0000}"/>
    <cellStyle name="Normal 52 2 2 3 3 3" xfId="8464" xr:uid="{00000000-0005-0000-0000-000021210000}"/>
    <cellStyle name="Normal 52 2 2 3 3 3 3" xfId="23561" xr:uid="{00000000-0005-0000-0000-00001E5C0000}"/>
    <cellStyle name="Normal 52 2 2 3 3 5" xfId="18548" xr:uid="{00000000-0005-0000-0000-000089480000}"/>
    <cellStyle name="Normal 52 2 2 3 4" xfId="5103" xr:uid="{00000000-0005-0000-0000-000000140000}"/>
    <cellStyle name="Normal 52 2 2 3 4 2" xfId="15155" xr:uid="{00000000-0005-0000-0000-0000443B0000}"/>
    <cellStyle name="Normal 52 2 2 3 4 2 3" xfId="30249" xr:uid="{00000000-0005-0000-0000-00003E760000}"/>
    <cellStyle name="Normal 52 2 2 3 4 3" xfId="10135" xr:uid="{00000000-0005-0000-0000-0000A8270000}"/>
    <cellStyle name="Normal 52 2 2 3 4 3 3" xfId="25232" xr:uid="{00000000-0005-0000-0000-0000A5620000}"/>
    <cellStyle name="Normal 52 2 2 3 4 5" xfId="20219" xr:uid="{00000000-0005-0000-0000-0000104F0000}"/>
    <cellStyle name="Normal 52 2 2 3 5" xfId="11813" xr:uid="{00000000-0005-0000-0000-0000362E0000}"/>
    <cellStyle name="Normal 52 2 2 3 5 3" xfId="26907" xr:uid="{00000000-0005-0000-0000-000030690000}"/>
    <cellStyle name="Normal 52 2 2 3 6" xfId="6792" xr:uid="{00000000-0005-0000-0000-0000991A0000}"/>
    <cellStyle name="Normal 52 2 2 3 6 3" xfId="21890" xr:uid="{00000000-0005-0000-0000-000097550000}"/>
    <cellStyle name="Normal 52 2 2 3 8" xfId="16877" xr:uid="{00000000-0005-0000-0000-000002420000}"/>
    <cellStyle name="Normal 52 2 2 4" xfId="2140" xr:uid="{00000000-0005-0000-0000-00006C080000}"/>
    <cellStyle name="Normal 52 2 2 4 2" xfId="3829" xr:uid="{00000000-0005-0000-0000-0000060F0000}"/>
    <cellStyle name="Normal 52 2 2 4 2 2" xfId="13902" xr:uid="{00000000-0005-0000-0000-00005F360000}"/>
    <cellStyle name="Normal 52 2 2 4 2 2 3" xfId="28996" xr:uid="{00000000-0005-0000-0000-000059710000}"/>
    <cellStyle name="Normal 52 2 2 4 2 3" xfId="8882" xr:uid="{00000000-0005-0000-0000-0000C3220000}"/>
    <cellStyle name="Normal 52 2 2 4 2 3 3" xfId="23979" xr:uid="{00000000-0005-0000-0000-0000C05D0000}"/>
    <cellStyle name="Normal 52 2 2 4 2 5" xfId="18966" xr:uid="{00000000-0005-0000-0000-00002B4A0000}"/>
    <cellStyle name="Normal 52 2 2 4 3" xfId="5521" xr:uid="{00000000-0005-0000-0000-0000A2150000}"/>
    <cellStyle name="Normal 52 2 2 4 3 2" xfId="15573" xr:uid="{00000000-0005-0000-0000-0000E63C0000}"/>
    <cellStyle name="Normal 52 2 2 4 3 2 3" xfId="30667" xr:uid="{00000000-0005-0000-0000-0000E0770000}"/>
    <cellStyle name="Normal 52 2 2 4 3 3" xfId="10553" xr:uid="{00000000-0005-0000-0000-00004A290000}"/>
    <cellStyle name="Normal 52 2 2 4 3 3 3" xfId="25650" xr:uid="{00000000-0005-0000-0000-000047640000}"/>
    <cellStyle name="Normal 52 2 2 4 3 5" xfId="20637" xr:uid="{00000000-0005-0000-0000-0000B2500000}"/>
    <cellStyle name="Normal 52 2 2 4 4" xfId="12231" xr:uid="{00000000-0005-0000-0000-0000D82F0000}"/>
    <cellStyle name="Normal 52 2 2 4 4 3" xfId="27325" xr:uid="{00000000-0005-0000-0000-0000D26A0000}"/>
    <cellStyle name="Normal 52 2 2 4 5" xfId="7210" xr:uid="{00000000-0005-0000-0000-00003B1C0000}"/>
    <cellStyle name="Normal 52 2 2 4 5 3" xfId="22308" xr:uid="{00000000-0005-0000-0000-000039570000}"/>
    <cellStyle name="Normal 52 2 2 4 7" xfId="17295" xr:uid="{00000000-0005-0000-0000-0000A4430000}"/>
    <cellStyle name="Normal 52 2 2 5" xfId="2992" xr:uid="{00000000-0005-0000-0000-0000C10B0000}"/>
    <cellStyle name="Normal 52 2 2 5 2" xfId="13066" xr:uid="{00000000-0005-0000-0000-00001B330000}"/>
    <cellStyle name="Normal 52 2 2 5 2 3" xfId="28160" xr:uid="{00000000-0005-0000-0000-0000156E0000}"/>
    <cellStyle name="Normal 52 2 2 5 3" xfId="8046" xr:uid="{00000000-0005-0000-0000-00007F1F0000}"/>
    <cellStyle name="Normal 52 2 2 5 3 3" xfId="23143" xr:uid="{00000000-0005-0000-0000-00007C5A0000}"/>
    <cellStyle name="Normal 52 2 2 5 5" xfId="18130" xr:uid="{00000000-0005-0000-0000-0000E7460000}"/>
    <cellStyle name="Normal 52 2 2 6" xfId="4685" xr:uid="{00000000-0005-0000-0000-00005E120000}"/>
    <cellStyle name="Normal 52 2 2 6 2" xfId="14737" xr:uid="{00000000-0005-0000-0000-0000A2390000}"/>
    <cellStyle name="Normal 52 2 2 6 2 3" xfId="29831" xr:uid="{00000000-0005-0000-0000-00009C740000}"/>
    <cellStyle name="Normal 52 2 2 6 3" xfId="9717" xr:uid="{00000000-0005-0000-0000-000006260000}"/>
    <cellStyle name="Normal 52 2 2 6 3 3" xfId="24814" xr:uid="{00000000-0005-0000-0000-000003610000}"/>
    <cellStyle name="Normal 52 2 2 6 5" xfId="19801" xr:uid="{00000000-0005-0000-0000-00006E4D0000}"/>
    <cellStyle name="Normal 52 2 2 7" xfId="11395" xr:uid="{00000000-0005-0000-0000-0000942C0000}"/>
    <cellStyle name="Normal 52 2 2 7 3" xfId="26489" xr:uid="{00000000-0005-0000-0000-00008E670000}"/>
    <cellStyle name="Normal 52 2 2 8" xfId="6374" xr:uid="{00000000-0005-0000-0000-0000F7180000}"/>
    <cellStyle name="Normal 52 2 2 8 3" xfId="21472" xr:uid="{00000000-0005-0000-0000-0000F5530000}"/>
    <cellStyle name="Normal 52 2 3" xfId="1402" xr:uid="{00000000-0005-0000-0000-00008A050000}"/>
    <cellStyle name="Normal 52 2 3 2" xfId="1823" xr:uid="{00000000-0005-0000-0000-00002F070000}"/>
    <cellStyle name="Normal 52 2 3 2 2" xfId="2662" xr:uid="{00000000-0005-0000-0000-0000760A0000}"/>
    <cellStyle name="Normal 52 2 3 2 2 2" xfId="4351" xr:uid="{00000000-0005-0000-0000-000010110000}"/>
    <cellStyle name="Normal 52 2 3 2 2 2 2" xfId="14424" xr:uid="{00000000-0005-0000-0000-000069380000}"/>
    <cellStyle name="Normal 52 2 3 2 2 2 2 3" xfId="29518" xr:uid="{00000000-0005-0000-0000-000063730000}"/>
    <cellStyle name="Normal 52 2 3 2 2 2 3" xfId="9404" xr:uid="{00000000-0005-0000-0000-0000CD240000}"/>
    <cellStyle name="Normal 52 2 3 2 2 2 3 3" xfId="24501" xr:uid="{00000000-0005-0000-0000-0000CA5F0000}"/>
    <cellStyle name="Normal 52 2 3 2 2 2 5" xfId="19488" xr:uid="{00000000-0005-0000-0000-0000354C0000}"/>
    <cellStyle name="Normal 52 2 3 2 2 3" xfId="6043" xr:uid="{00000000-0005-0000-0000-0000AC170000}"/>
    <cellStyle name="Normal 52 2 3 2 2 3 2" xfId="16095" xr:uid="{00000000-0005-0000-0000-0000F03E0000}"/>
    <cellStyle name="Normal 52 2 3 2 2 3 2 3" xfId="31189" xr:uid="{00000000-0005-0000-0000-0000EA790000}"/>
    <cellStyle name="Normal 52 2 3 2 2 3 3" xfId="11075" xr:uid="{00000000-0005-0000-0000-0000542B0000}"/>
    <cellStyle name="Normal 52 2 3 2 2 3 3 3" xfId="26172" xr:uid="{00000000-0005-0000-0000-000051660000}"/>
    <cellStyle name="Normal 52 2 3 2 2 3 5" xfId="21159" xr:uid="{00000000-0005-0000-0000-0000BC520000}"/>
    <cellStyle name="Normal 52 2 3 2 2 4" xfId="12753" xr:uid="{00000000-0005-0000-0000-0000E2310000}"/>
    <cellStyle name="Normal 52 2 3 2 2 4 3" xfId="27847" xr:uid="{00000000-0005-0000-0000-0000DC6C0000}"/>
    <cellStyle name="Normal 52 2 3 2 2 5" xfId="7732" xr:uid="{00000000-0005-0000-0000-0000451E0000}"/>
    <cellStyle name="Normal 52 2 3 2 2 5 3" xfId="22830" xr:uid="{00000000-0005-0000-0000-000043590000}"/>
    <cellStyle name="Normal 52 2 3 2 2 7" xfId="17817" xr:uid="{00000000-0005-0000-0000-0000AE450000}"/>
    <cellStyle name="Normal 52 2 3 2 3" xfId="3514" xr:uid="{00000000-0005-0000-0000-0000CB0D0000}"/>
    <cellStyle name="Normal 52 2 3 2 3 2" xfId="13588" xr:uid="{00000000-0005-0000-0000-000025350000}"/>
    <cellStyle name="Normal 52 2 3 2 3 2 3" xfId="28682" xr:uid="{00000000-0005-0000-0000-00001F700000}"/>
    <cellStyle name="Normal 52 2 3 2 3 3" xfId="8568" xr:uid="{00000000-0005-0000-0000-000089210000}"/>
    <cellStyle name="Normal 52 2 3 2 3 3 3" xfId="23665" xr:uid="{00000000-0005-0000-0000-0000865C0000}"/>
    <cellStyle name="Normal 52 2 3 2 3 5" xfId="18652" xr:uid="{00000000-0005-0000-0000-0000F1480000}"/>
    <cellStyle name="Normal 52 2 3 2 4" xfId="5207" xr:uid="{00000000-0005-0000-0000-000068140000}"/>
    <cellStyle name="Normal 52 2 3 2 4 2" xfId="15259" xr:uid="{00000000-0005-0000-0000-0000AC3B0000}"/>
    <cellStyle name="Normal 52 2 3 2 4 2 3" xfId="30353" xr:uid="{00000000-0005-0000-0000-0000A6760000}"/>
    <cellStyle name="Normal 52 2 3 2 4 3" xfId="10239" xr:uid="{00000000-0005-0000-0000-000010280000}"/>
    <cellStyle name="Normal 52 2 3 2 4 3 3" xfId="25336" xr:uid="{00000000-0005-0000-0000-00000D630000}"/>
    <cellStyle name="Normal 52 2 3 2 4 5" xfId="20323" xr:uid="{00000000-0005-0000-0000-0000784F0000}"/>
    <cellStyle name="Normal 52 2 3 2 5" xfId="11917" xr:uid="{00000000-0005-0000-0000-00009E2E0000}"/>
    <cellStyle name="Normal 52 2 3 2 5 3" xfId="27011" xr:uid="{00000000-0005-0000-0000-000098690000}"/>
    <cellStyle name="Normal 52 2 3 2 6" xfId="6896" xr:uid="{00000000-0005-0000-0000-0000011B0000}"/>
    <cellStyle name="Normal 52 2 3 2 6 3" xfId="21994" xr:uid="{00000000-0005-0000-0000-0000FF550000}"/>
    <cellStyle name="Normal 52 2 3 2 8" xfId="16981" xr:uid="{00000000-0005-0000-0000-00006A420000}"/>
    <cellStyle name="Normal 52 2 3 3" xfId="2244" xr:uid="{00000000-0005-0000-0000-0000D4080000}"/>
    <cellStyle name="Normal 52 2 3 3 2" xfId="3933" xr:uid="{00000000-0005-0000-0000-00006E0F0000}"/>
    <cellStyle name="Normal 52 2 3 3 2 2" xfId="14006" xr:uid="{00000000-0005-0000-0000-0000C7360000}"/>
    <cellStyle name="Normal 52 2 3 3 2 2 3" xfId="29100" xr:uid="{00000000-0005-0000-0000-0000C1710000}"/>
    <cellStyle name="Normal 52 2 3 3 2 3" xfId="8986" xr:uid="{00000000-0005-0000-0000-00002B230000}"/>
    <cellStyle name="Normal 52 2 3 3 2 3 3" xfId="24083" xr:uid="{00000000-0005-0000-0000-0000285E0000}"/>
    <cellStyle name="Normal 52 2 3 3 2 5" xfId="19070" xr:uid="{00000000-0005-0000-0000-0000934A0000}"/>
    <cellStyle name="Normal 52 2 3 3 3" xfId="5625" xr:uid="{00000000-0005-0000-0000-00000A160000}"/>
    <cellStyle name="Normal 52 2 3 3 3 2" xfId="15677" xr:uid="{00000000-0005-0000-0000-00004E3D0000}"/>
    <cellStyle name="Normal 52 2 3 3 3 2 3" xfId="30771" xr:uid="{00000000-0005-0000-0000-000048780000}"/>
    <cellStyle name="Normal 52 2 3 3 3 3" xfId="10657" xr:uid="{00000000-0005-0000-0000-0000B2290000}"/>
    <cellStyle name="Normal 52 2 3 3 3 3 3" xfId="25754" xr:uid="{00000000-0005-0000-0000-0000AF640000}"/>
    <cellStyle name="Normal 52 2 3 3 3 5" xfId="20741" xr:uid="{00000000-0005-0000-0000-00001A510000}"/>
    <cellStyle name="Normal 52 2 3 3 4" xfId="12335" xr:uid="{00000000-0005-0000-0000-000040300000}"/>
    <cellStyle name="Normal 52 2 3 3 4 3" xfId="27429" xr:uid="{00000000-0005-0000-0000-00003A6B0000}"/>
    <cellStyle name="Normal 52 2 3 3 5" xfId="7314" xr:uid="{00000000-0005-0000-0000-0000A31C0000}"/>
    <cellStyle name="Normal 52 2 3 3 5 3" xfId="22412" xr:uid="{00000000-0005-0000-0000-0000A1570000}"/>
    <cellStyle name="Normal 52 2 3 3 7" xfId="17399" xr:uid="{00000000-0005-0000-0000-00000C440000}"/>
    <cellStyle name="Normal 52 2 3 4" xfId="3096" xr:uid="{00000000-0005-0000-0000-0000290C0000}"/>
    <cellStyle name="Normal 52 2 3 4 2" xfId="13170" xr:uid="{00000000-0005-0000-0000-000083330000}"/>
    <cellStyle name="Normal 52 2 3 4 2 3" xfId="28264" xr:uid="{00000000-0005-0000-0000-00007D6E0000}"/>
    <cellStyle name="Normal 52 2 3 4 3" xfId="8150" xr:uid="{00000000-0005-0000-0000-0000E71F0000}"/>
    <cellStyle name="Normal 52 2 3 4 3 3" xfId="23247" xr:uid="{00000000-0005-0000-0000-0000E45A0000}"/>
    <cellStyle name="Normal 52 2 3 4 5" xfId="18234" xr:uid="{00000000-0005-0000-0000-00004F470000}"/>
    <cellStyle name="Normal 52 2 3 5" xfId="4789" xr:uid="{00000000-0005-0000-0000-0000C6120000}"/>
    <cellStyle name="Normal 52 2 3 5 2" xfId="14841" xr:uid="{00000000-0005-0000-0000-00000A3A0000}"/>
    <cellStyle name="Normal 52 2 3 5 2 3" xfId="29935" xr:uid="{00000000-0005-0000-0000-000004750000}"/>
    <cellStyle name="Normal 52 2 3 5 3" xfId="9821" xr:uid="{00000000-0005-0000-0000-00006E260000}"/>
    <cellStyle name="Normal 52 2 3 5 3 3" xfId="24918" xr:uid="{00000000-0005-0000-0000-00006B610000}"/>
    <cellStyle name="Normal 52 2 3 5 5" xfId="19905" xr:uid="{00000000-0005-0000-0000-0000D64D0000}"/>
    <cellStyle name="Normal 52 2 3 6" xfId="11499" xr:uid="{00000000-0005-0000-0000-0000FC2C0000}"/>
    <cellStyle name="Normal 52 2 3 6 3" xfId="26593" xr:uid="{00000000-0005-0000-0000-0000F6670000}"/>
    <cellStyle name="Normal 52 2 3 7" xfId="6478" xr:uid="{00000000-0005-0000-0000-00005F190000}"/>
    <cellStyle name="Normal 52 2 3 7 3" xfId="21576" xr:uid="{00000000-0005-0000-0000-00005D540000}"/>
    <cellStyle name="Normal 52 2 3 9" xfId="16563" xr:uid="{00000000-0005-0000-0000-0000C8400000}"/>
    <cellStyle name="Normal 52 2 4" xfId="1615" xr:uid="{00000000-0005-0000-0000-00005F060000}"/>
    <cellStyle name="Normal 52 2 4 2" xfId="2454" xr:uid="{00000000-0005-0000-0000-0000A6090000}"/>
    <cellStyle name="Normal 52 2 4 2 2" xfId="4143" xr:uid="{00000000-0005-0000-0000-000040100000}"/>
    <cellStyle name="Normal 52 2 4 2 2 2" xfId="14216" xr:uid="{00000000-0005-0000-0000-000099370000}"/>
    <cellStyle name="Normal 52 2 4 2 2 2 3" xfId="29310" xr:uid="{00000000-0005-0000-0000-000093720000}"/>
    <cellStyle name="Normal 52 2 4 2 2 3" xfId="9196" xr:uid="{00000000-0005-0000-0000-0000FD230000}"/>
    <cellStyle name="Normal 52 2 4 2 2 3 3" xfId="24293" xr:uid="{00000000-0005-0000-0000-0000FA5E0000}"/>
    <cellStyle name="Normal 52 2 4 2 2 5" xfId="19280" xr:uid="{00000000-0005-0000-0000-0000654B0000}"/>
    <cellStyle name="Normal 52 2 4 2 3" xfId="5835" xr:uid="{00000000-0005-0000-0000-0000DC160000}"/>
    <cellStyle name="Normal 52 2 4 2 3 2" xfId="15887" xr:uid="{00000000-0005-0000-0000-0000203E0000}"/>
    <cellStyle name="Normal 52 2 4 2 3 2 3" xfId="30981" xr:uid="{00000000-0005-0000-0000-00001A790000}"/>
    <cellStyle name="Normal 52 2 4 2 3 3" xfId="10867" xr:uid="{00000000-0005-0000-0000-0000842A0000}"/>
    <cellStyle name="Normal 52 2 4 2 3 3 3" xfId="25964" xr:uid="{00000000-0005-0000-0000-000081650000}"/>
    <cellStyle name="Normal 52 2 4 2 3 5" xfId="20951" xr:uid="{00000000-0005-0000-0000-0000EC510000}"/>
    <cellStyle name="Normal 52 2 4 2 4" xfId="12545" xr:uid="{00000000-0005-0000-0000-000012310000}"/>
    <cellStyle name="Normal 52 2 4 2 4 3" xfId="27639" xr:uid="{00000000-0005-0000-0000-00000C6C0000}"/>
    <cellStyle name="Normal 52 2 4 2 5" xfId="7524" xr:uid="{00000000-0005-0000-0000-0000751D0000}"/>
    <cellStyle name="Normal 52 2 4 2 5 3" xfId="22622" xr:uid="{00000000-0005-0000-0000-000073580000}"/>
    <cellStyle name="Normal 52 2 4 2 7" xfId="17609" xr:uid="{00000000-0005-0000-0000-0000DE440000}"/>
    <cellStyle name="Normal 52 2 4 3" xfId="3306" xr:uid="{00000000-0005-0000-0000-0000FB0C0000}"/>
    <cellStyle name="Normal 52 2 4 3 2" xfId="13380" xr:uid="{00000000-0005-0000-0000-000055340000}"/>
    <cellStyle name="Normal 52 2 4 3 2 3" xfId="28474" xr:uid="{00000000-0005-0000-0000-00004F6F0000}"/>
    <cellStyle name="Normal 52 2 4 3 3" xfId="8360" xr:uid="{00000000-0005-0000-0000-0000B9200000}"/>
    <cellStyle name="Normal 52 2 4 3 3 3" xfId="23457" xr:uid="{00000000-0005-0000-0000-0000B65B0000}"/>
    <cellStyle name="Normal 52 2 4 3 5" xfId="18444" xr:uid="{00000000-0005-0000-0000-000021480000}"/>
    <cellStyle name="Normal 52 2 4 4" xfId="4999" xr:uid="{00000000-0005-0000-0000-000098130000}"/>
    <cellStyle name="Normal 52 2 4 4 2" xfId="15051" xr:uid="{00000000-0005-0000-0000-0000DC3A0000}"/>
    <cellStyle name="Normal 52 2 4 4 2 3" xfId="30145" xr:uid="{00000000-0005-0000-0000-0000D6750000}"/>
    <cellStyle name="Normal 52 2 4 4 3" xfId="10031" xr:uid="{00000000-0005-0000-0000-000040270000}"/>
    <cellStyle name="Normal 52 2 4 4 3 3" xfId="25128" xr:uid="{00000000-0005-0000-0000-00003D620000}"/>
    <cellStyle name="Normal 52 2 4 4 5" xfId="20115" xr:uid="{00000000-0005-0000-0000-0000A84E0000}"/>
    <cellStyle name="Normal 52 2 4 5" xfId="11709" xr:uid="{00000000-0005-0000-0000-0000CE2D0000}"/>
    <cellStyle name="Normal 52 2 4 5 3" xfId="26803" xr:uid="{00000000-0005-0000-0000-0000C8680000}"/>
    <cellStyle name="Normal 52 2 4 6" xfId="6688" xr:uid="{00000000-0005-0000-0000-0000311A0000}"/>
    <cellStyle name="Normal 52 2 4 6 3" xfId="21786" xr:uid="{00000000-0005-0000-0000-00002F550000}"/>
    <cellStyle name="Normal 52 2 4 8" xfId="16773" xr:uid="{00000000-0005-0000-0000-00009A410000}"/>
    <cellStyle name="Normal 52 2 5" xfId="2036" xr:uid="{00000000-0005-0000-0000-000004080000}"/>
    <cellStyle name="Normal 52 2 5 2" xfId="3725" xr:uid="{00000000-0005-0000-0000-00009E0E0000}"/>
    <cellStyle name="Normal 52 2 5 2 2" xfId="13798" xr:uid="{00000000-0005-0000-0000-0000F7350000}"/>
    <cellStyle name="Normal 52 2 5 2 2 3" xfId="28892" xr:uid="{00000000-0005-0000-0000-0000F1700000}"/>
    <cellStyle name="Normal 52 2 5 2 3" xfId="8778" xr:uid="{00000000-0005-0000-0000-00005B220000}"/>
    <cellStyle name="Normal 52 2 5 2 3 3" xfId="23875" xr:uid="{00000000-0005-0000-0000-0000585D0000}"/>
    <cellStyle name="Normal 52 2 5 2 5" xfId="18862" xr:uid="{00000000-0005-0000-0000-0000C3490000}"/>
    <cellStyle name="Normal 52 2 5 3" xfId="5417" xr:uid="{00000000-0005-0000-0000-00003A150000}"/>
    <cellStyle name="Normal 52 2 5 3 2" xfId="15469" xr:uid="{00000000-0005-0000-0000-00007E3C0000}"/>
    <cellStyle name="Normal 52 2 5 3 2 3" xfId="30563" xr:uid="{00000000-0005-0000-0000-000078770000}"/>
    <cellStyle name="Normal 52 2 5 3 3" xfId="10449" xr:uid="{00000000-0005-0000-0000-0000E2280000}"/>
    <cellStyle name="Normal 52 2 5 3 3 3" xfId="25546" xr:uid="{00000000-0005-0000-0000-0000DF630000}"/>
    <cellStyle name="Normal 52 2 5 3 5" xfId="20533" xr:uid="{00000000-0005-0000-0000-00004A500000}"/>
    <cellStyle name="Normal 52 2 5 4" xfId="12127" xr:uid="{00000000-0005-0000-0000-0000702F0000}"/>
    <cellStyle name="Normal 52 2 5 4 3" xfId="27221" xr:uid="{00000000-0005-0000-0000-00006A6A0000}"/>
    <cellStyle name="Normal 52 2 5 5" xfId="7106" xr:uid="{00000000-0005-0000-0000-0000D31B0000}"/>
    <cellStyle name="Normal 52 2 5 5 3" xfId="22204" xr:uid="{00000000-0005-0000-0000-0000D1560000}"/>
    <cellStyle name="Normal 52 2 5 7" xfId="17191" xr:uid="{00000000-0005-0000-0000-00003C430000}"/>
    <cellStyle name="Normal 52 2 6" xfId="2888" xr:uid="{00000000-0005-0000-0000-0000590B0000}"/>
    <cellStyle name="Normal 52 2 6 2" xfId="12962" xr:uid="{00000000-0005-0000-0000-0000B3320000}"/>
    <cellStyle name="Normal 52 2 6 2 3" xfId="28056" xr:uid="{00000000-0005-0000-0000-0000AD6D0000}"/>
    <cellStyle name="Normal 52 2 6 3" xfId="7942" xr:uid="{00000000-0005-0000-0000-0000171F0000}"/>
    <cellStyle name="Normal 52 2 6 3 3" xfId="23039" xr:uid="{00000000-0005-0000-0000-0000145A0000}"/>
    <cellStyle name="Normal 52 2 6 5" xfId="18026" xr:uid="{00000000-0005-0000-0000-00007F460000}"/>
    <cellStyle name="Normal 52 2 7" xfId="4581" xr:uid="{00000000-0005-0000-0000-0000F6110000}"/>
    <cellStyle name="Normal 52 2 7 2" xfId="14633" xr:uid="{00000000-0005-0000-0000-00003A390000}"/>
    <cellStyle name="Normal 52 2 7 2 3" xfId="29727" xr:uid="{00000000-0005-0000-0000-000034740000}"/>
    <cellStyle name="Normal 52 2 7 3" xfId="9613" xr:uid="{00000000-0005-0000-0000-00009E250000}"/>
    <cellStyle name="Normal 52 2 7 3 3" xfId="24710" xr:uid="{00000000-0005-0000-0000-00009B600000}"/>
    <cellStyle name="Normal 52 2 7 5" xfId="19697" xr:uid="{00000000-0005-0000-0000-0000064D0000}"/>
    <cellStyle name="Normal 52 2 8" xfId="11291" xr:uid="{00000000-0005-0000-0000-00002C2C0000}"/>
    <cellStyle name="Normal 52 2 8 3" xfId="26385" xr:uid="{00000000-0005-0000-0000-000026670000}"/>
    <cellStyle name="Normal 52 2 9" xfId="6270" xr:uid="{00000000-0005-0000-0000-00008F180000}"/>
    <cellStyle name="Normal 52 2 9 3" xfId="21368" xr:uid="{00000000-0005-0000-0000-00008D530000}"/>
    <cellStyle name="Normal 52 3" xfId="1235" xr:uid="{00000000-0005-0000-0000-0000E3040000}"/>
    <cellStyle name="Normal 52 3 10" xfId="16407" xr:uid="{00000000-0005-0000-0000-00002C400000}"/>
    <cellStyle name="Normal 52 3 2" xfId="1454" xr:uid="{00000000-0005-0000-0000-0000BE050000}"/>
    <cellStyle name="Normal 52 3 2 2" xfId="1875" xr:uid="{00000000-0005-0000-0000-000063070000}"/>
    <cellStyle name="Normal 52 3 2 2 2" xfId="2714" xr:uid="{00000000-0005-0000-0000-0000AA0A0000}"/>
    <cellStyle name="Normal 52 3 2 2 2 2" xfId="4403" xr:uid="{00000000-0005-0000-0000-000044110000}"/>
    <cellStyle name="Normal 52 3 2 2 2 2 2" xfId="14476" xr:uid="{00000000-0005-0000-0000-00009D380000}"/>
    <cellStyle name="Normal 52 3 2 2 2 2 2 3" xfId="29570" xr:uid="{00000000-0005-0000-0000-000097730000}"/>
    <cellStyle name="Normal 52 3 2 2 2 2 3" xfId="9456" xr:uid="{00000000-0005-0000-0000-000001250000}"/>
    <cellStyle name="Normal 52 3 2 2 2 2 3 3" xfId="24553" xr:uid="{00000000-0005-0000-0000-0000FE5F0000}"/>
    <cellStyle name="Normal 52 3 2 2 2 2 5" xfId="19540" xr:uid="{00000000-0005-0000-0000-0000694C0000}"/>
    <cellStyle name="Normal 52 3 2 2 2 3" xfId="6095" xr:uid="{00000000-0005-0000-0000-0000E0170000}"/>
    <cellStyle name="Normal 52 3 2 2 2 3 2" xfId="16147" xr:uid="{00000000-0005-0000-0000-0000243F0000}"/>
    <cellStyle name="Normal 52 3 2 2 2 3 2 3" xfId="31241" xr:uid="{00000000-0005-0000-0000-00001E7A0000}"/>
    <cellStyle name="Normal 52 3 2 2 2 3 3" xfId="11127" xr:uid="{00000000-0005-0000-0000-0000882B0000}"/>
    <cellStyle name="Normal 52 3 2 2 2 3 3 3" xfId="26224" xr:uid="{00000000-0005-0000-0000-000085660000}"/>
    <cellStyle name="Normal 52 3 2 2 2 3 5" xfId="21211" xr:uid="{00000000-0005-0000-0000-0000F0520000}"/>
    <cellStyle name="Normal 52 3 2 2 2 4" xfId="12805" xr:uid="{00000000-0005-0000-0000-000016320000}"/>
    <cellStyle name="Normal 52 3 2 2 2 4 3" xfId="27899" xr:uid="{00000000-0005-0000-0000-0000106D0000}"/>
    <cellStyle name="Normal 52 3 2 2 2 5" xfId="7784" xr:uid="{00000000-0005-0000-0000-0000791E0000}"/>
    <cellStyle name="Normal 52 3 2 2 2 5 3" xfId="22882" xr:uid="{00000000-0005-0000-0000-000077590000}"/>
    <cellStyle name="Normal 52 3 2 2 2 7" xfId="17869" xr:uid="{00000000-0005-0000-0000-0000E2450000}"/>
    <cellStyle name="Normal 52 3 2 2 3" xfId="3566" xr:uid="{00000000-0005-0000-0000-0000FF0D0000}"/>
    <cellStyle name="Normal 52 3 2 2 3 2" xfId="13640" xr:uid="{00000000-0005-0000-0000-000059350000}"/>
    <cellStyle name="Normal 52 3 2 2 3 2 3" xfId="28734" xr:uid="{00000000-0005-0000-0000-000053700000}"/>
    <cellStyle name="Normal 52 3 2 2 3 3" xfId="8620" xr:uid="{00000000-0005-0000-0000-0000BD210000}"/>
    <cellStyle name="Normal 52 3 2 2 3 3 3" xfId="23717" xr:uid="{00000000-0005-0000-0000-0000BA5C0000}"/>
    <cellStyle name="Normal 52 3 2 2 3 5" xfId="18704" xr:uid="{00000000-0005-0000-0000-000025490000}"/>
    <cellStyle name="Normal 52 3 2 2 4" xfId="5259" xr:uid="{00000000-0005-0000-0000-00009C140000}"/>
    <cellStyle name="Normal 52 3 2 2 4 2" xfId="15311" xr:uid="{00000000-0005-0000-0000-0000E03B0000}"/>
    <cellStyle name="Normal 52 3 2 2 4 2 3" xfId="30405" xr:uid="{00000000-0005-0000-0000-0000DA760000}"/>
    <cellStyle name="Normal 52 3 2 2 4 3" xfId="10291" xr:uid="{00000000-0005-0000-0000-000044280000}"/>
    <cellStyle name="Normal 52 3 2 2 4 3 3" xfId="25388" xr:uid="{00000000-0005-0000-0000-000041630000}"/>
    <cellStyle name="Normal 52 3 2 2 4 5" xfId="20375" xr:uid="{00000000-0005-0000-0000-0000AC4F0000}"/>
    <cellStyle name="Normal 52 3 2 2 5" xfId="11969" xr:uid="{00000000-0005-0000-0000-0000D22E0000}"/>
    <cellStyle name="Normal 52 3 2 2 5 3" xfId="27063" xr:uid="{00000000-0005-0000-0000-0000CC690000}"/>
    <cellStyle name="Normal 52 3 2 2 6" xfId="6948" xr:uid="{00000000-0005-0000-0000-0000351B0000}"/>
    <cellStyle name="Normal 52 3 2 2 6 3" xfId="22046" xr:uid="{00000000-0005-0000-0000-000033560000}"/>
    <cellStyle name="Normal 52 3 2 2 8" xfId="17033" xr:uid="{00000000-0005-0000-0000-00009E420000}"/>
    <cellStyle name="Normal 52 3 2 3" xfId="2296" xr:uid="{00000000-0005-0000-0000-000008090000}"/>
    <cellStyle name="Normal 52 3 2 3 2" xfId="3985" xr:uid="{00000000-0005-0000-0000-0000A20F0000}"/>
    <cellStyle name="Normal 52 3 2 3 2 2" xfId="14058" xr:uid="{00000000-0005-0000-0000-0000FB360000}"/>
    <cellStyle name="Normal 52 3 2 3 2 2 3" xfId="29152" xr:uid="{00000000-0005-0000-0000-0000F5710000}"/>
    <cellStyle name="Normal 52 3 2 3 2 3" xfId="9038" xr:uid="{00000000-0005-0000-0000-00005F230000}"/>
    <cellStyle name="Normal 52 3 2 3 2 3 3" xfId="24135" xr:uid="{00000000-0005-0000-0000-00005C5E0000}"/>
    <cellStyle name="Normal 52 3 2 3 2 5" xfId="19122" xr:uid="{00000000-0005-0000-0000-0000C74A0000}"/>
    <cellStyle name="Normal 52 3 2 3 3" xfId="5677" xr:uid="{00000000-0005-0000-0000-00003E160000}"/>
    <cellStyle name="Normal 52 3 2 3 3 2" xfId="15729" xr:uid="{00000000-0005-0000-0000-0000823D0000}"/>
    <cellStyle name="Normal 52 3 2 3 3 2 3" xfId="30823" xr:uid="{00000000-0005-0000-0000-00007C780000}"/>
    <cellStyle name="Normal 52 3 2 3 3 3" xfId="10709" xr:uid="{00000000-0005-0000-0000-0000E6290000}"/>
    <cellStyle name="Normal 52 3 2 3 3 3 3" xfId="25806" xr:uid="{00000000-0005-0000-0000-0000E3640000}"/>
    <cellStyle name="Normal 52 3 2 3 3 5" xfId="20793" xr:uid="{00000000-0005-0000-0000-00004E510000}"/>
    <cellStyle name="Normal 52 3 2 3 4" xfId="12387" xr:uid="{00000000-0005-0000-0000-000074300000}"/>
    <cellStyle name="Normal 52 3 2 3 4 3" xfId="27481" xr:uid="{00000000-0005-0000-0000-00006E6B0000}"/>
    <cellStyle name="Normal 52 3 2 3 5" xfId="7366" xr:uid="{00000000-0005-0000-0000-0000D71C0000}"/>
    <cellStyle name="Normal 52 3 2 3 5 3" xfId="22464" xr:uid="{00000000-0005-0000-0000-0000D5570000}"/>
    <cellStyle name="Normal 52 3 2 3 7" xfId="17451" xr:uid="{00000000-0005-0000-0000-000040440000}"/>
    <cellStyle name="Normal 52 3 2 4" xfId="3148" xr:uid="{00000000-0005-0000-0000-00005D0C0000}"/>
    <cellStyle name="Normal 52 3 2 4 2" xfId="13222" xr:uid="{00000000-0005-0000-0000-0000B7330000}"/>
    <cellStyle name="Normal 52 3 2 4 2 3" xfId="28316" xr:uid="{00000000-0005-0000-0000-0000B16E0000}"/>
    <cellStyle name="Normal 52 3 2 4 3" xfId="8202" xr:uid="{00000000-0005-0000-0000-00001B200000}"/>
    <cellStyle name="Normal 52 3 2 4 3 3" xfId="23299" xr:uid="{00000000-0005-0000-0000-0000185B0000}"/>
    <cellStyle name="Normal 52 3 2 4 5" xfId="18286" xr:uid="{00000000-0005-0000-0000-000083470000}"/>
    <cellStyle name="Normal 52 3 2 5" xfId="4841" xr:uid="{00000000-0005-0000-0000-0000FA120000}"/>
    <cellStyle name="Normal 52 3 2 5 2" xfId="14893" xr:uid="{00000000-0005-0000-0000-00003E3A0000}"/>
    <cellStyle name="Normal 52 3 2 5 2 3" xfId="29987" xr:uid="{00000000-0005-0000-0000-000038750000}"/>
    <cellStyle name="Normal 52 3 2 5 3" xfId="9873" xr:uid="{00000000-0005-0000-0000-0000A2260000}"/>
    <cellStyle name="Normal 52 3 2 5 3 3" xfId="24970" xr:uid="{00000000-0005-0000-0000-00009F610000}"/>
    <cellStyle name="Normal 52 3 2 5 5" xfId="19957" xr:uid="{00000000-0005-0000-0000-00000A4E0000}"/>
    <cellStyle name="Normal 52 3 2 6" xfId="11551" xr:uid="{00000000-0005-0000-0000-0000302D0000}"/>
    <cellStyle name="Normal 52 3 2 6 3" xfId="26645" xr:uid="{00000000-0005-0000-0000-00002A680000}"/>
    <cellStyle name="Normal 52 3 2 7" xfId="6530" xr:uid="{00000000-0005-0000-0000-000093190000}"/>
    <cellStyle name="Normal 52 3 2 7 3" xfId="21628" xr:uid="{00000000-0005-0000-0000-000091540000}"/>
    <cellStyle name="Normal 52 3 2 9" xfId="16615" xr:uid="{00000000-0005-0000-0000-0000FC400000}"/>
    <cellStyle name="Normal 52 3 3" xfId="1667" xr:uid="{00000000-0005-0000-0000-000093060000}"/>
    <cellStyle name="Normal 52 3 3 2" xfId="2506" xr:uid="{00000000-0005-0000-0000-0000DA090000}"/>
    <cellStyle name="Normal 52 3 3 2 2" xfId="4195" xr:uid="{00000000-0005-0000-0000-000074100000}"/>
    <cellStyle name="Normal 52 3 3 2 2 2" xfId="14268" xr:uid="{00000000-0005-0000-0000-0000CD370000}"/>
    <cellStyle name="Normal 52 3 3 2 2 2 3" xfId="29362" xr:uid="{00000000-0005-0000-0000-0000C7720000}"/>
    <cellStyle name="Normal 52 3 3 2 2 3" xfId="9248" xr:uid="{00000000-0005-0000-0000-000031240000}"/>
    <cellStyle name="Normal 52 3 3 2 2 3 3" xfId="24345" xr:uid="{00000000-0005-0000-0000-00002E5F0000}"/>
    <cellStyle name="Normal 52 3 3 2 2 5" xfId="19332" xr:uid="{00000000-0005-0000-0000-0000994B0000}"/>
    <cellStyle name="Normal 52 3 3 2 3" xfId="5887" xr:uid="{00000000-0005-0000-0000-000010170000}"/>
    <cellStyle name="Normal 52 3 3 2 3 2" xfId="15939" xr:uid="{00000000-0005-0000-0000-0000543E0000}"/>
    <cellStyle name="Normal 52 3 3 2 3 2 3" xfId="31033" xr:uid="{00000000-0005-0000-0000-00004E790000}"/>
    <cellStyle name="Normal 52 3 3 2 3 3" xfId="10919" xr:uid="{00000000-0005-0000-0000-0000B82A0000}"/>
    <cellStyle name="Normal 52 3 3 2 3 3 3" xfId="26016" xr:uid="{00000000-0005-0000-0000-0000B5650000}"/>
    <cellStyle name="Normal 52 3 3 2 3 5" xfId="21003" xr:uid="{00000000-0005-0000-0000-000020520000}"/>
    <cellStyle name="Normal 52 3 3 2 4" xfId="12597" xr:uid="{00000000-0005-0000-0000-000046310000}"/>
    <cellStyle name="Normal 52 3 3 2 4 3" xfId="27691" xr:uid="{00000000-0005-0000-0000-0000406C0000}"/>
    <cellStyle name="Normal 52 3 3 2 5" xfId="7576" xr:uid="{00000000-0005-0000-0000-0000A91D0000}"/>
    <cellStyle name="Normal 52 3 3 2 5 3" xfId="22674" xr:uid="{00000000-0005-0000-0000-0000A7580000}"/>
    <cellStyle name="Normal 52 3 3 2 7" xfId="17661" xr:uid="{00000000-0005-0000-0000-000012450000}"/>
    <cellStyle name="Normal 52 3 3 3" xfId="3358" xr:uid="{00000000-0005-0000-0000-00002F0D0000}"/>
    <cellStyle name="Normal 52 3 3 3 2" xfId="13432" xr:uid="{00000000-0005-0000-0000-000089340000}"/>
    <cellStyle name="Normal 52 3 3 3 2 3" xfId="28526" xr:uid="{00000000-0005-0000-0000-0000836F0000}"/>
    <cellStyle name="Normal 52 3 3 3 3" xfId="8412" xr:uid="{00000000-0005-0000-0000-0000ED200000}"/>
    <cellStyle name="Normal 52 3 3 3 3 3" xfId="23509" xr:uid="{00000000-0005-0000-0000-0000EA5B0000}"/>
    <cellStyle name="Normal 52 3 3 3 5" xfId="18496" xr:uid="{00000000-0005-0000-0000-000055480000}"/>
    <cellStyle name="Normal 52 3 3 4" xfId="5051" xr:uid="{00000000-0005-0000-0000-0000CC130000}"/>
    <cellStyle name="Normal 52 3 3 4 2" xfId="15103" xr:uid="{00000000-0005-0000-0000-0000103B0000}"/>
    <cellStyle name="Normal 52 3 3 4 2 3" xfId="30197" xr:uid="{00000000-0005-0000-0000-00000A760000}"/>
    <cellStyle name="Normal 52 3 3 4 3" xfId="10083" xr:uid="{00000000-0005-0000-0000-000074270000}"/>
    <cellStyle name="Normal 52 3 3 4 3 3" xfId="25180" xr:uid="{00000000-0005-0000-0000-000071620000}"/>
    <cellStyle name="Normal 52 3 3 4 5" xfId="20167" xr:uid="{00000000-0005-0000-0000-0000DC4E0000}"/>
    <cellStyle name="Normal 52 3 3 5" xfId="11761" xr:uid="{00000000-0005-0000-0000-0000022E0000}"/>
    <cellStyle name="Normal 52 3 3 5 3" xfId="26855" xr:uid="{00000000-0005-0000-0000-0000FC680000}"/>
    <cellStyle name="Normal 52 3 3 6" xfId="6740" xr:uid="{00000000-0005-0000-0000-0000651A0000}"/>
    <cellStyle name="Normal 52 3 3 6 3" xfId="21838" xr:uid="{00000000-0005-0000-0000-000063550000}"/>
    <cellStyle name="Normal 52 3 3 8" xfId="16825" xr:uid="{00000000-0005-0000-0000-0000CE410000}"/>
    <cellStyle name="Normal 52 3 4" xfId="2088" xr:uid="{00000000-0005-0000-0000-000038080000}"/>
    <cellStyle name="Normal 52 3 4 2" xfId="3777" xr:uid="{00000000-0005-0000-0000-0000D20E0000}"/>
    <cellStyle name="Normal 52 3 4 2 2" xfId="13850" xr:uid="{00000000-0005-0000-0000-00002B360000}"/>
    <cellStyle name="Normal 52 3 4 2 2 3" xfId="28944" xr:uid="{00000000-0005-0000-0000-000025710000}"/>
    <cellStyle name="Normal 52 3 4 2 3" xfId="8830" xr:uid="{00000000-0005-0000-0000-00008F220000}"/>
    <cellStyle name="Normal 52 3 4 2 3 3" xfId="23927" xr:uid="{00000000-0005-0000-0000-00008C5D0000}"/>
    <cellStyle name="Normal 52 3 4 2 5" xfId="18914" xr:uid="{00000000-0005-0000-0000-0000F7490000}"/>
    <cellStyle name="Normal 52 3 4 3" xfId="5469" xr:uid="{00000000-0005-0000-0000-00006E150000}"/>
    <cellStyle name="Normal 52 3 4 3 2" xfId="15521" xr:uid="{00000000-0005-0000-0000-0000B23C0000}"/>
    <cellStyle name="Normal 52 3 4 3 2 3" xfId="30615" xr:uid="{00000000-0005-0000-0000-0000AC770000}"/>
    <cellStyle name="Normal 52 3 4 3 3" xfId="10501" xr:uid="{00000000-0005-0000-0000-000016290000}"/>
    <cellStyle name="Normal 52 3 4 3 3 3" xfId="25598" xr:uid="{00000000-0005-0000-0000-000013640000}"/>
    <cellStyle name="Normal 52 3 4 3 5" xfId="20585" xr:uid="{00000000-0005-0000-0000-00007E500000}"/>
    <cellStyle name="Normal 52 3 4 4" xfId="12179" xr:uid="{00000000-0005-0000-0000-0000A42F0000}"/>
    <cellStyle name="Normal 52 3 4 4 3" xfId="27273" xr:uid="{00000000-0005-0000-0000-00009E6A0000}"/>
    <cellStyle name="Normal 52 3 4 5" xfId="7158" xr:uid="{00000000-0005-0000-0000-0000071C0000}"/>
    <cellStyle name="Normal 52 3 4 5 3" xfId="22256" xr:uid="{00000000-0005-0000-0000-000005570000}"/>
    <cellStyle name="Normal 52 3 4 7" xfId="17243" xr:uid="{00000000-0005-0000-0000-000070430000}"/>
    <cellStyle name="Normal 52 3 5" xfId="2940" xr:uid="{00000000-0005-0000-0000-00008D0B0000}"/>
    <cellStyle name="Normal 52 3 5 2" xfId="13014" xr:uid="{00000000-0005-0000-0000-0000E7320000}"/>
    <cellStyle name="Normal 52 3 5 2 3" xfId="28108" xr:uid="{00000000-0005-0000-0000-0000E16D0000}"/>
    <cellStyle name="Normal 52 3 5 3" xfId="7994" xr:uid="{00000000-0005-0000-0000-00004B1F0000}"/>
    <cellStyle name="Normal 52 3 5 3 3" xfId="23091" xr:uid="{00000000-0005-0000-0000-0000485A0000}"/>
    <cellStyle name="Normal 52 3 5 5" xfId="18078" xr:uid="{00000000-0005-0000-0000-0000B3460000}"/>
    <cellStyle name="Normal 52 3 6" xfId="4633" xr:uid="{00000000-0005-0000-0000-00002A120000}"/>
    <cellStyle name="Normal 52 3 6 2" xfId="14685" xr:uid="{00000000-0005-0000-0000-00006E390000}"/>
    <cellStyle name="Normal 52 3 6 2 3" xfId="29779" xr:uid="{00000000-0005-0000-0000-000068740000}"/>
    <cellStyle name="Normal 52 3 6 3" xfId="9665" xr:uid="{00000000-0005-0000-0000-0000D2250000}"/>
    <cellStyle name="Normal 52 3 6 3 3" xfId="24762" xr:uid="{00000000-0005-0000-0000-0000CF600000}"/>
    <cellStyle name="Normal 52 3 6 5" xfId="19749" xr:uid="{00000000-0005-0000-0000-00003A4D0000}"/>
    <cellStyle name="Normal 52 3 7" xfId="11343" xr:uid="{00000000-0005-0000-0000-0000602C0000}"/>
    <cellStyle name="Normal 52 3 7 3" xfId="26437" xr:uid="{00000000-0005-0000-0000-00005A670000}"/>
    <cellStyle name="Normal 52 3 8" xfId="6322" xr:uid="{00000000-0005-0000-0000-0000C3180000}"/>
    <cellStyle name="Normal 52 3 8 3" xfId="21420" xr:uid="{00000000-0005-0000-0000-0000C1530000}"/>
    <cellStyle name="Normal 52 4" xfId="1348" xr:uid="{00000000-0005-0000-0000-000054050000}"/>
    <cellStyle name="Normal 52 4 2" xfId="1771" xr:uid="{00000000-0005-0000-0000-0000FB060000}"/>
    <cellStyle name="Normal 52 4 2 2" xfId="2610" xr:uid="{00000000-0005-0000-0000-0000420A0000}"/>
    <cellStyle name="Normal 52 4 2 2 2" xfId="4299" xr:uid="{00000000-0005-0000-0000-0000DC100000}"/>
    <cellStyle name="Normal 52 4 2 2 2 2" xfId="14372" xr:uid="{00000000-0005-0000-0000-000035380000}"/>
    <cellStyle name="Normal 52 4 2 2 2 2 3" xfId="29466" xr:uid="{00000000-0005-0000-0000-00002F730000}"/>
    <cellStyle name="Normal 52 4 2 2 2 3" xfId="9352" xr:uid="{00000000-0005-0000-0000-000099240000}"/>
    <cellStyle name="Normal 52 4 2 2 2 3 3" xfId="24449" xr:uid="{00000000-0005-0000-0000-0000965F0000}"/>
    <cellStyle name="Normal 52 4 2 2 2 5" xfId="19436" xr:uid="{00000000-0005-0000-0000-0000014C0000}"/>
    <cellStyle name="Normal 52 4 2 2 3" xfId="5991" xr:uid="{00000000-0005-0000-0000-000078170000}"/>
    <cellStyle name="Normal 52 4 2 2 3 2" xfId="16043" xr:uid="{00000000-0005-0000-0000-0000BC3E0000}"/>
    <cellStyle name="Normal 52 4 2 2 3 2 3" xfId="31137" xr:uid="{00000000-0005-0000-0000-0000B6790000}"/>
    <cellStyle name="Normal 52 4 2 2 3 3" xfId="11023" xr:uid="{00000000-0005-0000-0000-0000202B0000}"/>
    <cellStyle name="Normal 52 4 2 2 3 3 3" xfId="26120" xr:uid="{00000000-0005-0000-0000-00001D660000}"/>
    <cellStyle name="Normal 52 4 2 2 3 5" xfId="21107" xr:uid="{00000000-0005-0000-0000-000088520000}"/>
    <cellStyle name="Normal 52 4 2 2 4" xfId="12701" xr:uid="{00000000-0005-0000-0000-0000AE310000}"/>
    <cellStyle name="Normal 52 4 2 2 4 3" xfId="27795" xr:uid="{00000000-0005-0000-0000-0000A86C0000}"/>
    <cellStyle name="Normal 52 4 2 2 5" xfId="7680" xr:uid="{00000000-0005-0000-0000-0000111E0000}"/>
    <cellStyle name="Normal 52 4 2 2 5 3" xfId="22778" xr:uid="{00000000-0005-0000-0000-00000F590000}"/>
    <cellStyle name="Normal 52 4 2 2 7" xfId="17765" xr:uid="{00000000-0005-0000-0000-00007A450000}"/>
    <cellStyle name="Normal 52 4 2 3" xfId="3462" xr:uid="{00000000-0005-0000-0000-0000970D0000}"/>
    <cellStyle name="Normal 52 4 2 3 2" xfId="13536" xr:uid="{00000000-0005-0000-0000-0000F1340000}"/>
    <cellStyle name="Normal 52 4 2 3 2 3" xfId="28630" xr:uid="{00000000-0005-0000-0000-0000EB6F0000}"/>
    <cellStyle name="Normal 52 4 2 3 3" xfId="8516" xr:uid="{00000000-0005-0000-0000-000055210000}"/>
    <cellStyle name="Normal 52 4 2 3 3 3" xfId="23613" xr:uid="{00000000-0005-0000-0000-0000525C0000}"/>
    <cellStyle name="Normal 52 4 2 3 5" xfId="18600" xr:uid="{00000000-0005-0000-0000-0000BD480000}"/>
    <cellStyle name="Normal 52 4 2 4" xfId="5155" xr:uid="{00000000-0005-0000-0000-000034140000}"/>
    <cellStyle name="Normal 52 4 2 4 2" xfId="15207" xr:uid="{00000000-0005-0000-0000-0000783B0000}"/>
    <cellStyle name="Normal 52 4 2 4 2 3" xfId="30301" xr:uid="{00000000-0005-0000-0000-000072760000}"/>
    <cellStyle name="Normal 52 4 2 4 3" xfId="10187" xr:uid="{00000000-0005-0000-0000-0000DC270000}"/>
    <cellStyle name="Normal 52 4 2 4 3 3" xfId="25284" xr:uid="{00000000-0005-0000-0000-0000D9620000}"/>
    <cellStyle name="Normal 52 4 2 4 5" xfId="20271" xr:uid="{00000000-0005-0000-0000-0000444F0000}"/>
    <cellStyle name="Normal 52 4 2 5" xfId="11865" xr:uid="{00000000-0005-0000-0000-00006A2E0000}"/>
    <cellStyle name="Normal 52 4 2 5 3" xfId="26959" xr:uid="{00000000-0005-0000-0000-000064690000}"/>
    <cellStyle name="Normal 52 4 2 6" xfId="6844" xr:uid="{00000000-0005-0000-0000-0000CD1A0000}"/>
    <cellStyle name="Normal 52 4 2 6 3" xfId="21942" xr:uid="{00000000-0005-0000-0000-0000CB550000}"/>
    <cellStyle name="Normal 52 4 2 8" xfId="16929" xr:uid="{00000000-0005-0000-0000-000036420000}"/>
    <cellStyle name="Normal 52 4 3" xfId="2192" xr:uid="{00000000-0005-0000-0000-0000A0080000}"/>
    <cellStyle name="Normal 52 4 3 2" xfId="3881" xr:uid="{00000000-0005-0000-0000-00003A0F0000}"/>
    <cellStyle name="Normal 52 4 3 2 2" xfId="13954" xr:uid="{00000000-0005-0000-0000-000093360000}"/>
    <cellStyle name="Normal 52 4 3 2 2 3" xfId="29048" xr:uid="{00000000-0005-0000-0000-00008D710000}"/>
    <cellStyle name="Normal 52 4 3 2 3" xfId="8934" xr:uid="{00000000-0005-0000-0000-0000F7220000}"/>
    <cellStyle name="Normal 52 4 3 2 3 3" xfId="24031" xr:uid="{00000000-0005-0000-0000-0000F45D0000}"/>
    <cellStyle name="Normal 52 4 3 2 5" xfId="19018" xr:uid="{00000000-0005-0000-0000-00005F4A0000}"/>
    <cellStyle name="Normal 52 4 3 3" xfId="5573" xr:uid="{00000000-0005-0000-0000-0000D6150000}"/>
    <cellStyle name="Normal 52 4 3 3 2" xfId="15625" xr:uid="{00000000-0005-0000-0000-00001A3D0000}"/>
    <cellStyle name="Normal 52 4 3 3 2 3" xfId="30719" xr:uid="{00000000-0005-0000-0000-000014780000}"/>
    <cellStyle name="Normal 52 4 3 3 3" xfId="10605" xr:uid="{00000000-0005-0000-0000-00007E290000}"/>
    <cellStyle name="Normal 52 4 3 3 3 3" xfId="25702" xr:uid="{00000000-0005-0000-0000-00007B640000}"/>
    <cellStyle name="Normal 52 4 3 3 5" xfId="20689" xr:uid="{00000000-0005-0000-0000-0000E6500000}"/>
    <cellStyle name="Normal 52 4 3 4" xfId="12283" xr:uid="{00000000-0005-0000-0000-00000C300000}"/>
    <cellStyle name="Normal 52 4 3 4 3" xfId="27377" xr:uid="{00000000-0005-0000-0000-0000066B0000}"/>
    <cellStyle name="Normal 52 4 3 5" xfId="7262" xr:uid="{00000000-0005-0000-0000-00006F1C0000}"/>
    <cellStyle name="Normal 52 4 3 5 3" xfId="22360" xr:uid="{00000000-0005-0000-0000-00006D570000}"/>
    <cellStyle name="Normal 52 4 3 7" xfId="17347" xr:uid="{00000000-0005-0000-0000-0000D8430000}"/>
    <cellStyle name="Normal 52 4 4" xfId="3044" xr:uid="{00000000-0005-0000-0000-0000F50B0000}"/>
    <cellStyle name="Normal 52 4 4 2" xfId="13118" xr:uid="{00000000-0005-0000-0000-00004F330000}"/>
    <cellStyle name="Normal 52 4 4 2 3" xfId="28212" xr:uid="{00000000-0005-0000-0000-0000496E0000}"/>
    <cellStyle name="Normal 52 4 4 3" xfId="8098" xr:uid="{00000000-0005-0000-0000-0000B31F0000}"/>
    <cellStyle name="Normal 52 4 4 3 3" xfId="23195" xr:uid="{00000000-0005-0000-0000-0000B05A0000}"/>
    <cellStyle name="Normal 52 4 4 5" xfId="18182" xr:uid="{00000000-0005-0000-0000-00001B470000}"/>
    <cellStyle name="Normal 52 4 5" xfId="4737" xr:uid="{00000000-0005-0000-0000-000092120000}"/>
    <cellStyle name="Normal 52 4 5 2" xfId="14789" xr:uid="{00000000-0005-0000-0000-0000D6390000}"/>
    <cellStyle name="Normal 52 4 5 2 3" xfId="29883" xr:uid="{00000000-0005-0000-0000-0000D0740000}"/>
    <cellStyle name="Normal 52 4 5 3" xfId="9769" xr:uid="{00000000-0005-0000-0000-00003A260000}"/>
    <cellStyle name="Normal 52 4 5 3 3" xfId="24866" xr:uid="{00000000-0005-0000-0000-000037610000}"/>
    <cellStyle name="Normal 52 4 5 5" xfId="19853" xr:uid="{00000000-0005-0000-0000-0000A24D0000}"/>
    <cellStyle name="Normal 52 4 6" xfId="11447" xr:uid="{00000000-0005-0000-0000-0000C82C0000}"/>
    <cellStyle name="Normal 52 4 6 3" xfId="26541" xr:uid="{00000000-0005-0000-0000-0000C2670000}"/>
    <cellStyle name="Normal 52 4 7" xfId="6426" xr:uid="{00000000-0005-0000-0000-00002B190000}"/>
    <cellStyle name="Normal 52 4 7 3" xfId="21524" xr:uid="{00000000-0005-0000-0000-000029540000}"/>
    <cellStyle name="Normal 52 4 9" xfId="16511" xr:uid="{00000000-0005-0000-0000-000094400000}"/>
    <cellStyle name="Normal 52 5" xfId="1561" xr:uid="{00000000-0005-0000-0000-000029060000}"/>
    <cellStyle name="Normal 52 5 2" xfId="2402" xr:uid="{00000000-0005-0000-0000-000072090000}"/>
    <cellStyle name="Normal 52 5 2 2" xfId="4091" xr:uid="{00000000-0005-0000-0000-00000C100000}"/>
    <cellStyle name="Normal 52 5 2 2 2" xfId="14164" xr:uid="{00000000-0005-0000-0000-000065370000}"/>
    <cellStyle name="Normal 52 5 2 2 2 3" xfId="29258" xr:uid="{00000000-0005-0000-0000-00005F720000}"/>
    <cellStyle name="Normal 52 5 2 2 3" xfId="9144" xr:uid="{00000000-0005-0000-0000-0000C9230000}"/>
    <cellStyle name="Normal 52 5 2 2 3 3" xfId="24241" xr:uid="{00000000-0005-0000-0000-0000C65E0000}"/>
    <cellStyle name="Normal 52 5 2 2 5" xfId="19228" xr:uid="{00000000-0005-0000-0000-0000314B0000}"/>
    <cellStyle name="Normal 52 5 2 3" xfId="5783" xr:uid="{00000000-0005-0000-0000-0000A8160000}"/>
    <cellStyle name="Normal 52 5 2 3 2" xfId="15835" xr:uid="{00000000-0005-0000-0000-0000EC3D0000}"/>
    <cellStyle name="Normal 52 5 2 3 2 3" xfId="30929" xr:uid="{00000000-0005-0000-0000-0000E6780000}"/>
    <cellStyle name="Normal 52 5 2 3 3" xfId="10815" xr:uid="{00000000-0005-0000-0000-0000502A0000}"/>
    <cellStyle name="Normal 52 5 2 3 3 3" xfId="25912" xr:uid="{00000000-0005-0000-0000-00004D650000}"/>
    <cellStyle name="Normal 52 5 2 3 5" xfId="20899" xr:uid="{00000000-0005-0000-0000-0000B8510000}"/>
    <cellStyle name="Normal 52 5 2 4" xfId="12493" xr:uid="{00000000-0005-0000-0000-0000DE300000}"/>
    <cellStyle name="Normal 52 5 2 4 3" xfId="27587" xr:uid="{00000000-0005-0000-0000-0000D86B0000}"/>
    <cellStyle name="Normal 52 5 2 5" xfId="7472" xr:uid="{00000000-0005-0000-0000-0000411D0000}"/>
    <cellStyle name="Normal 52 5 2 5 3" xfId="22570" xr:uid="{00000000-0005-0000-0000-00003F580000}"/>
    <cellStyle name="Normal 52 5 2 7" xfId="17557" xr:uid="{00000000-0005-0000-0000-0000AA440000}"/>
    <cellStyle name="Normal 52 5 3" xfId="3254" xr:uid="{00000000-0005-0000-0000-0000C70C0000}"/>
    <cellStyle name="Normal 52 5 3 2" xfId="13328" xr:uid="{00000000-0005-0000-0000-000021340000}"/>
    <cellStyle name="Normal 52 5 3 2 3" xfId="28422" xr:uid="{00000000-0005-0000-0000-00001B6F0000}"/>
    <cellStyle name="Normal 52 5 3 3" xfId="8308" xr:uid="{00000000-0005-0000-0000-000085200000}"/>
    <cellStyle name="Normal 52 5 3 3 3" xfId="23405" xr:uid="{00000000-0005-0000-0000-0000825B0000}"/>
    <cellStyle name="Normal 52 5 3 5" xfId="18392" xr:uid="{00000000-0005-0000-0000-0000ED470000}"/>
    <cellStyle name="Normal 52 5 4" xfId="4947" xr:uid="{00000000-0005-0000-0000-000064130000}"/>
    <cellStyle name="Normal 52 5 4 2" xfId="14999" xr:uid="{00000000-0005-0000-0000-0000A83A0000}"/>
    <cellStyle name="Normal 52 5 4 2 3" xfId="30093" xr:uid="{00000000-0005-0000-0000-0000A2750000}"/>
    <cellStyle name="Normal 52 5 4 3" xfId="9979" xr:uid="{00000000-0005-0000-0000-00000C270000}"/>
    <cellStyle name="Normal 52 5 4 3 3" xfId="25076" xr:uid="{00000000-0005-0000-0000-000009620000}"/>
    <cellStyle name="Normal 52 5 4 5" xfId="20063" xr:uid="{00000000-0005-0000-0000-0000744E0000}"/>
    <cellStyle name="Normal 52 5 5" xfId="11657" xr:uid="{00000000-0005-0000-0000-00009A2D0000}"/>
    <cellStyle name="Normal 52 5 5 3" xfId="26751" xr:uid="{00000000-0005-0000-0000-000094680000}"/>
    <cellStyle name="Normal 52 5 6" xfId="6636" xr:uid="{00000000-0005-0000-0000-0000FD190000}"/>
    <cellStyle name="Normal 52 5 6 3" xfId="21734" xr:uid="{00000000-0005-0000-0000-0000FB540000}"/>
    <cellStyle name="Normal 52 5 8" xfId="16721" xr:uid="{00000000-0005-0000-0000-000066410000}"/>
    <cellStyle name="Normal 52 6" xfId="1982" xr:uid="{00000000-0005-0000-0000-0000CE070000}"/>
    <cellStyle name="Normal 52 6 2" xfId="3673" xr:uid="{00000000-0005-0000-0000-00006A0E0000}"/>
    <cellStyle name="Normal 52 6 2 2" xfId="13746" xr:uid="{00000000-0005-0000-0000-0000C3350000}"/>
    <cellStyle name="Normal 52 6 2 2 3" xfId="28840" xr:uid="{00000000-0005-0000-0000-0000BD700000}"/>
    <cellStyle name="Normal 52 6 2 3" xfId="8726" xr:uid="{00000000-0005-0000-0000-000027220000}"/>
    <cellStyle name="Normal 52 6 2 3 3" xfId="23823" xr:uid="{00000000-0005-0000-0000-0000245D0000}"/>
    <cellStyle name="Normal 52 6 2 5" xfId="18810" xr:uid="{00000000-0005-0000-0000-00008F490000}"/>
    <cellStyle name="Normal 52 6 3" xfId="5365" xr:uid="{00000000-0005-0000-0000-000006150000}"/>
    <cellStyle name="Normal 52 6 3 2" xfId="15417" xr:uid="{00000000-0005-0000-0000-00004A3C0000}"/>
    <cellStyle name="Normal 52 6 3 2 3" xfId="30511" xr:uid="{00000000-0005-0000-0000-000044770000}"/>
    <cellStyle name="Normal 52 6 3 3" xfId="10397" xr:uid="{00000000-0005-0000-0000-0000AE280000}"/>
    <cellStyle name="Normal 52 6 3 3 3" xfId="25494" xr:uid="{00000000-0005-0000-0000-0000AB630000}"/>
    <cellStyle name="Normal 52 6 3 5" xfId="20481" xr:uid="{00000000-0005-0000-0000-000016500000}"/>
    <cellStyle name="Normal 52 6 4" xfId="12075" xr:uid="{00000000-0005-0000-0000-00003C2F0000}"/>
    <cellStyle name="Normal 52 6 4 3" xfId="27169" xr:uid="{00000000-0005-0000-0000-0000366A0000}"/>
    <cellStyle name="Normal 52 6 5" xfId="7054" xr:uid="{00000000-0005-0000-0000-00009F1B0000}"/>
    <cellStyle name="Normal 52 6 5 3" xfId="22152" xr:uid="{00000000-0005-0000-0000-00009D560000}"/>
    <cellStyle name="Normal 52 6 7" xfId="17139" xr:uid="{00000000-0005-0000-0000-000008430000}"/>
    <cellStyle name="Normal 52 7" xfId="2832" xr:uid="{00000000-0005-0000-0000-0000210B0000}"/>
    <cellStyle name="Normal 52 7 2" xfId="12910" xr:uid="{00000000-0005-0000-0000-00007F320000}"/>
    <cellStyle name="Normal 52 7 2 3" xfId="28004" xr:uid="{00000000-0005-0000-0000-0000796D0000}"/>
    <cellStyle name="Normal 52 7 3" xfId="7890" xr:uid="{00000000-0005-0000-0000-0000E31E0000}"/>
    <cellStyle name="Normal 52 7 3 3" xfId="22987" xr:uid="{00000000-0005-0000-0000-0000E0590000}"/>
    <cellStyle name="Normal 52 7 5" xfId="17974" xr:uid="{00000000-0005-0000-0000-00004B460000}"/>
    <cellStyle name="Normal 52 8" xfId="4526" xr:uid="{00000000-0005-0000-0000-0000BF110000}"/>
    <cellStyle name="Normal 52 8 2" xfId="14581" xr:uid="{00000000-0005-0000-0000-000006390000}"/>
    <cellStyle name="Normal 52 8 2 3" xfId="29675" xr:uid="{00000000-0005-0000-0000-000000740000}"/>
    <cellStyle name="Normal 52 8 3" xfId="9561" xr:uid="{00000000-0005-0000-0000-00006A250000}"/>
    <cellStyle name="Normal 52 8 3 3" xfId="24658" xr:uid="{00000000-0005-0000-0000-000067600000}"/>
    <cellStyle name="Normal 52 8 5" xfId="19645" xr:uid="{00000000-0005-0000-0000-0000D24C0000}"/>
    <cellStyle name="Normal 52 9" xfId="11237" xr:uid="{00000000-0005-0000-0000-0000F62B0000}"/>
    <cellStyle name="Normal 52 9 3" xfId="26333" xr:uid="{00000000-0005-0000-0000-0000F2660000}"/>
    <cellStyle name="Normal 53" xfId="859" xr:uid="{00000000-0005-0000-0000-00006A030000}"/>
    <cellStyle name="Normal 53 10" xfId="6217" xr:uid="{00000000-0005-0000-0000-00005A180000}"/>
    <cellStyle name="Normal 53 10 3" xfId="21317" xr:uid="{00000000-0005-0000-0000-00005A530000}"/>
    <cellStyle name="Normal 53 12" xfId="16302" xr:uid="{00000000-0005-0000-0000-0000C33F0000}"/>
    <cellStyle name="Normal 53 2" xfId="1182" xr:uid="{00000000-0005-0000-0000-0000AE040000}"/>
    <cellStyle name="Normal 53 2 11" xfId="16356" xr:uid="{00000000-0005-0000-0000-0000F93F0000}"/>
    <cellStyle name="Normal 53 2 2" xfId="1290" xr:uid="{00000000-0005-0000-0000-00001A050000}"/>
    <cellStyle name="Normal 53 2 2 10" xfId="16460" xr:uid="{00000000-0005-0000-0000-000061400000}"/>
    <cellStyle name="Normal 53 2 2 2" xfId="1507" xr:uid="{00000000-0005-0000-0000-0000F3050000}"/>
    <cellStyle name="Normal 53 2 2 2 2" xfId="1928" xr:uid="{00000000-0005-0000-0000-000098070000}"/>
    <cellStyle name="Normal 53 2 2 2 2 2" xfId="2767" xr:uid="{00000000-0005-0000-0000-0000DF0A0000}"/>
    <cellStyle name="Normal 53 2 2 2 2 2 2" xfId="4456" xr:uid="{00000000-0005-0000-0000-000079110000}"/>
    <cellStyle name="Normal 53 2 2 2 2 2 2 2" xfId="14529" xr:uid="{00000000-0005-0000-0000-0000D2380000}"/>
    <cellStyle name="Normal 53 2 2 2 2 2 2 2 3" xfId="29623" xr:uid="{00000000-0005-0000-0000-0000CC730000}"/>
    <cellStyle name="Normal 53 2 2 2 2 2 2 3" xfId="9509" xr:uid="{00000000-0005-0000-0000-000036250000}"/>
    <cellStyle name="Normal 53 2 2 2 2 2 2 3 3" xfId="24606" xr:uid="{00000000-0005-0000-0000-000033600000}"/>
    <cellStyle name="Normal 53 2 2 2 2 2 2 5" xfId="19593" xr:uid="{00000000-0005-0000-0000-00009E4C0000}"/>
    <cellStyle name="Normal 53 2 2 2 2 2 3" xfId="6148" xr:uid="{00000000-0005-0000-0000-000015180000}"/>
    <cellStyle name="Normal 53 2 2 2 2 2 3 2" xfId="16200" xr:uid="{00000000-0005-0000-0000-0000593F0000}"/>
    <cellStyle name="Normal 53 2 2 2 2 2 3 3" xfId="11180" xr:uid="{00000000-0005-0000-0000-0000BD2B0000}"/>
    <cellStyle name="Normal 53 2 2 2 2 2 3 3 3" xfId="26277" xr:uid="{00000000-0005-0000-0000-0000BA660000}"/>
    <cellStyle name="Normal 53 2 2 2 2 2 3 5" xfId="21264" xr:uid="{00000000-0005-0000-0000-000025530000}"/>
    <cellStyle name="Normal 53 2 2 2 2 2 4" xfId="12858" xr:uid="{00000000-0005-0000-0000-00004B320000}"/>
    <cellStyle name="Normal 53 2 2 2 2 2 4 3" xfId="27952" xr:uid="{00000000-0005-0000-0000-0000456D0000}"/>
    <cellStyle name="Normal 53 2 2 2 2 2 5" xfId="7837" xr:uid="{00000000-0005-0000-0000-0000AE1E0000}"/>
    <cellStyle name="Normal 53 2 2 2 2 2 5 3" xfId="22935" xr:uid="{00000000-0005-0000-0000-0000AC590000}"/>
    <cellStyle name="Normal 53 2 2 2 2 2 7" xfId="17922" xr:uid="{00000000-0005-0000-0000-000017460000}"/>
    <cellStyle name="Normal 53 2 2 2 2 3" xfId="3619" xr:uid="{00000000-0005-0000-0000-0000340E0000}"/>
    <cellStyle name="Normal 53 2 2 2 2 3 2" xfId="13693" xr:uid="{00000000-0005-0000-0000-00008E350000}"/>
    <cellStyle name="Normal 53 2 2 2 2 3 2 3" xfId="28787" xr:uid="{00000000-0005-0000-0000-000088700000}"/>
    <cellStyle name="Normal 53 2 2 2 2 3 3" xfId="8673" xr:uid="{00000000-0005-0000-0000-0000F2210000}"/>
    <cellStyle name="Normal 53 2 2 2 2 3 3 3" xfId="23770" xr:uid="{00000000-0005-0000-0000-0000EF5C0000}"/>
    <cellStyle name="Normal 53 2 2 2 2 3 5" xfId="18757" xr:uid="{00000000-0005-0000-0000-00005A490000}"/>
    <cellStyle name="Normal 53 2 2 2 2 4" xfId="5312" xr:uid="{00000000-0005-0000-0000-0000D1140000}"/>
    <cellStyle name="Normal 53 2 2 2 2 4 2" xfId="15364" xr:uid="{00000000-0005-0000-0000-0000153C0000}"/>
    <cellStyle name="Normal 53 2 2 2 2 4 2 3" xfId="30458" xr:uid="{00000000-0005-0000-0000-00000F770000}"/>
    <cellStyle name="Normal 53 2 2 2 2 4 3" xfId="10344" xr:uid="{00000000-0005-0000-0000-000079280000}"/>
    <cellStyle name="Normal 53 2 2 2 2 4 3 3" xfId="25441" xr:uid="{00000000-0005-0000-0000-000076630000}"/>
    <cellStyle name="Normal 53 2 2 2 2 4 5" xfId="20428" xr:uid="{00000000-0005-0000-0000-0000E14F0000}"/>
    <cellStyle name="Normal 53 2 2 2 2 5" xfId="12022" xr:uid="{00000000-0005-0000-0000-0000072F0000}"/>
    <cellStyle name="Normal 53 2 2 2 2 5 3" xfId="27116" xr:uid="{00000000-0005-0000-0000-0000016A0000}"/>
    <cellStyle name="Normal 53 2 2 2 2 6" xfId="7001" xr:uid="{00000000-0005-0000-0000-00006A1B0000}"/>
    <cellStyle name="Normal 53 2 2 2 2 6 3" xfId="22099" xr:uid="{00000000-0005-0000-0000-000068560000}"/>
    <cellStyle name="Normal 53 2 2 2 2 8" xfId="17086" xr:uid="{00000000-0005-0000-0000-0000D3420000}"/>
    <cellStyle name="Normal 53 2 2 2 3" xfId="2349" xr:uid="{00000000-0005-0000-0000-00003D090000}"/>
    <cellStyle name="Normal 53 2 2 2 3 2" xfId="4038" xr:uid="{00000000-0005-0000-0000-0000D70F0000}"/>
    <cellStyle name="Normal 53 2 2 2 3 2 2" xfId="14111" xr:uid="{00000000-0005-0000-0000-000030370000}"/>
    <cellStyle name="Normal 53 2 2 2 3 2 2 3" xfId="29205" xr:uid="{00000000-0005-0000-0000-00002A720000}"/>
    <cellStyle name="Normal 53 2 2 2 3 2 3" xfId="9091" xr:uid="{00000000-0005-0000-0000-000094230000}"/>
    <cellStyle name="Normal 53 2 2 2 3 2 3 3" xfId="24188" xr:uid="{00000000-0005-0000-0000-0000915E0000}"/>
    <cellStyle name="Normal 53 2 2 2 3 2 5" xfId="19175" xr:uid="{00000000-0005-0000-0000-0000FC4A0000}"/>
    <cellStyle name="Normal 53 2 2 2 3 3" xfId="5730" xr:uid="{00000000-0005-0000-0000-000073160000}"/>
    <cellStyle name="Normal 53 2 2 2 3 3 2" xfId="15782" xr:uid="{00000000-0005-0000-0000-0000B73D0000}"/>
    <cellStyle name="Normal 53 2 2 2 3 3 2 3" xfId="30876" xr:uid="{00000000-0005-0000-0000-0000B1780000}"/>
    <cellStyle name="Normal 53 2 2 2 3 3 3" xfId="10762" xr:uid="{00000000-0005-0000-0000-00001B2A0000}"/>
    <cellStyle name="Normal 53 2 2 2 3 3 3 3" xfId="25859" xr:uid="{00000000-0005-0000-0000-000018650000}"/>
    <cellStyle name="Normal 53 2 2 2 3 3 5" xfId="20846" xr:uid="{00000000-0005-0000-0000-000083510000}"/>
    <cellStyle name="Normal 53 2 2 2 3 4" xfId="12440" xr:uid="{00000000-0005-0000-0000-0000A9300000}"/>
    <cellStyle name="Normal 53 2 2 2 3 4 3" xfId="27534" xr:uid="{00000000-0005-0000-0000-0000A36B0000}"/>
    <cellStyle name="Normal 53 2 2 2 3 5" xfId="7419" xr:uid="{00000000-0005-0000-0000-00000C1D0000}"/>
    <cellStyle name="Normal 53 2 2 2 3 5 3" xfId="22517" xr:uid="{00000000-0005-0000-0000-00000A580000}"/>
    <cellStyle name="Normal 53 2 2 2 3 7" xfId="17504" xr:uid="{00000000-0005-0000-0000-000075440000}"/>
    <cellStyle name="Normal 53 2 2 2 4" xfId="3201" xr:uid="{00000000-0005-0000-0000-0000920C0000}"/>
    <cellStyle name="Normal 53 2 2 2 4 2" xfId="13275" xr:uid="{00000000-0005-0000-0000-0000EC330000}"/>
    <cellStyle name="Normal 53 2 2 2 4 2 3" xfId="28369" xr:uid="{00000000-0005-0000-0000-0000E66E0000}"/>
    <cellStyle name="Normal 53 2 2 2 4 3" xfId="8255" xr:uid="{00000000-0005-0000-0000-000050200000}"/>
    <cellStyle name="Normal 53 2 2 2 4 3 3" xfId="23352" xr:uid="{00000000-0005-0000-0000-00004D5B0000}"/>
    <cellStyle name="Normal 53 2 2 2 4 5" xfId="18339" xr:uid="{00000000-0005-0000-0000-0000B8470000}"/>
    <cellStyle name="Normal 53 2 2 2 5" xfId="4894" xr:uid="{00000000-0005-0000-0000-00002F130000}"/>
    <cellStyle name="Normal 53 2 2 2 5 2" xfId="14946" xr:uid="{00000000-0005-0000-0000-0000733A0000}"/>
    <cellStyle name="Normal 53 2 2 2 5 2 3" xfId="30040" xr:uid="{00000000-0005-0000-0000-00006D750000}"/>
    <cellStyle name="Normal 53 2 2 2 5 3" xfId="9926" xr:uid="{00000000-0005-0000-0000-0000D7260000}"/>
    <cellStyle name="Normal 53 2 2 2 5 3 3" xfId="25023" xr:uid="{00000000-0005-0000-0000-0000D4610000}"/>
    <cellStyle name="Normal 53 2 2 2 5 5" xfId="20010" xr:uid="{00000000-0005-0000-0000-00003F4E0000}"/>
    <cellStyle name="Normal 53 2 2 2 6" xfId="11604" xr:uid="{00000000-0005-0000-0000-0000652D0000}"/>
    <cellStyle name="Normal 53 2 2 2 6 3" xfId="26698" xr:uid="{00000000-0005-0000-0000-00005F680000}"/>
    <cellStyle name="Normal 53 2 2 2 7" xfId="6583" xr:uid="{00000000-0005-0000-0000-0000C8190000}"/>
    <cellStyle name="Normal 53 2 2 2 7 3" xfId="21681" xr:uid="{00000000-0005-0000-0000-0000C6540000}"/>
    <cellStyle name="Normal 53 2 2 2 9" xfId="16668" xr:uid="{00000000-0005-0000-0000-000031410000}"/>
    <cellStyle name="Normal 53 2 2 3" xfId="1720" xr:uid="{00000000-0005-0000-0000-0000C8060000}"/>
    <cellStyle name="Normal 53 2 2 3 2" xfId="2559" xr:uid="{00000000-0005-0000-0000-00000F0A0000}"/>
    <cellStyle name="Normal 53 2 2 3 2 2" xfId="4248" xr:uid="{00000000-0005-0000-0000-0000A9100000}"/>
    <cellStyle name="Normal 53 2 2 3 2 2 2" xfId="14321" xr:uid="{00000000-0005-0000-0000-000002380000}"/>
    <cellStyle name="Normal 53 2 2 3 2 2 2 3" xfId="29415" xr:uid="{00000000-0005-0000-0000-0000FC720000}"/>
    <cellStyle name="Normal 53 2 2 3 2 2 3" xfId="9301" xr:uid="{00000000-0005-0000-0000-000066240000}"/>
    <cellStyle name="Normal 53 2 2 3 2 2 3 3" xfId="24398" xr:uid="{00000000-0005-0000-0000-0000635F0000}"/>
    <cellStyle name="Normal 53 2 2 3 2 2 5" xfId="19385" xr:uid="{00000000-0005-0000-0000-0000CE4B0000}"/>
    <cellStyle name="Normal 53 2 2 3 2 3" xfId="5940" xr:uid="{00000000-0005-0000-0000-000045170000}"/>
    <cellStyle name="Normal 53 2 2 3 2 3 2" xfId="15992" xr:uid="{00000000-0005-0000-0000-0000893E0000}"/>
    <cellStyle name="Normal 53 2 2 3 2 3 2 3" xfId="31086" xr:uid="{00000000-0005-0000-0000-000083790000}"/>
    <cellStyle name="Normal 53 2 2 3 2 3 3" xfId="10972" xr:uid="{00000000-0005-0000-0000-0000ED2A0000}"/>
    <cellStyle name="Normal 53 2 2 3 2 3 3 3" xfId="26069" xr:uid="{00000000-0005-0000-0000-0000EA650000}"/>
    <cellStyle name="Normal 53 2 2 3 2 3 5" xfId="21056" xr:uid="{00000000-0005-0000-0000-000055520000}"/>
    <cellStyle name="Normal 53 2 2 3 2 4" xfId="12650" xr:uid="{00000000-0005-0000-0000-00007B310000}"/>
    <cellStyle name="Normal 53 2 2 3 2 4 3" xfId="27744" xr:uid="{00000000-0005-0000-0000-0000756C0000}"/>
    <cellStyle name="Normal 53 2 2 3 2 5" xfId="7629" xr:uid="{00000000-0005-0000-0000-0000DE1D0000}"/>
    <cellStyle name="Normal 53 2 2 3 2 5 3" xfId="22727" xr:uid="{00000000-0005-0000-0000-0000DC580000}"/>
    <cellStyle name="Normal 53 2 2 3 2 7" xfId="17714" xr:uid="{00000000-0005-0000-0000-000047450000}"/>
    <cellStyle name="Normal 53 2 2 3 3" xfId="3411" xr:uid="{00000000-0005-0000-0000-0000640D0000}"/>
    <cellStyle name="Normal 53 2 2 3 3 2" xfId="13485" xr:uid="{00000000-0005-0000-0000-0000BE340000}"/>
    <cellStyle name="Normal 53 2 2 3 3 2 3" xfId="28579" xr:uid="{00000000-0005-0000-0000-0000B86F0000}"/>
    <cellStyle name="Normal 53 2 2 3 3 3" xfId="8465" xr:uid="{00000000-0005-0000-0000-000022210000}"/>
    <cellStyle name="Normal 53 2 2 3 3 3 3" xfId="23562" xr:uid="{00000000-0005-0000-0000-00001F5C0000}"/>
    <cellStyle name="Normal 53 2 2 3 3 5" xfId="18549" xr:uid="{00000000-0005-0000-0000-00008A480000}"/>
    <cellStyle name="Normal 53 2 2 3 4" xfId="5104" xr:uid="{00000000-0005-0000-0000-000001140000}"/>
    <cellStyle name="Normal 53 2 2 3 4 2" xfId="15156" xr:uid="{00000000-0005-0000-0000-0000453B0000}"/>
    <cellStyle name="Normal 53 2 2 3 4 2 3" xfId="30250" xr:uid="{00000000-0005-0000-0000-00003F760000}"/>
    <cellStyle name="Normal 53 2 2 3 4 3" xfId="10136" xr:uid="{00000000-0005-0000-0000-0000A9270000}"/>
    <cellStyle name="Normal 53 2 2 3 4 3 3" xfId="25233" xr:uid="{00000000-0005-0000-0000-0000A6620000}"/>
    <cellStyle name="Normal 53 2 2 3 4 5" xfId="20220" xr:uid="{00000000-0005-0000-0000-0000114F0000}"/>
    <cellStyle name="Normal 53 2 2 3 5" xfId="11814" xr:uid="{00000000-0005-0000-0000-0000372E0000}"/>
    <cellStyle name="Normal 53 2 2 3 5 3" xfId="26908" xr:uid="{00000000-0005-0000-0000-000031690000}"/>
    <cellStyle name="Normal 53 2 2 3 6" xfId="6793" xr:uid="{00000000-0005-0000-0000-00009A1A0000}"/>
    <cellStyle name="Normal 53 2 2 3 6 3" xfId="21891" xr:uid="{00000000-0005-0000-0000-000098550000}"/>
    <cellStyle name="Normal 53 2 2 3 8" xfId="16878" xr:uid="{00000000-0005-0000-0000-000003420000}"/>
    <cellStyle name="Normal 53 2 2 4" xfId="2141" xr:uid="{00000000-0005-0000-0000-00006D080000}"/>
    <cellStyle name="Normal 53 2 2 4 2" xfId="3830" xr:uid="{00000000-0005-0000-0000-0000070F0000}"/>
    <cellStyle name="Normal 53 2 2 4 2 2" xfId="13903" xr:uid="{00000000-0005-0000-0000-000060360000}"/>
    <cellStyle name="Normal 53 2 2 4 2 2 3" xfId="28997" xr:uid="{00000000-0005-0000-0000-00005A710000}"/>
    <cellStyle name="Normal 53 2 2 4 2 3" xfId="8883" xr:uid="{00000000-0005-0000-0000-0000C4220000}"/>
    <cellStyle name="Normal 53 2 2 4 2 3 3" xfId="23980" xr:uid="{00000000-0005-0000-0000-0000C15D0000}"/>
    <cellStyle name="Normal 53 2 2 4 2 5" xfId="18967" xr:uid="{00000000-0005-0000-0000-00002C4A0000}"/>
    <cellStyle name="Normal 53 2 2 4 3" xfId="5522" xr:uid="{00000000-0005-0000-0000-0000A3150000}"/>
    <cellStyle name="Normal 53 2 2 4 3 2" xfId="15574" xr:uid="{00000000-0005-0000-0000-0000E73C0000}"/>
    <cellStyle name="Normal 53 2 2 4 3 2 3" xfId="30668" xr:uid="{00000000-0005-0000-0000-0000E1770000}"/>
    <cellStyle name="Normal 53 2 2 4 3 3" xfId="10554" xr:uid="{00000000-0005-0000-0000-00004B290000}"/>
    <cellStyle name="Normal 53 2 2 4 3 3 3" xfId="25651" xr:uid="{00000000-0005-0000-0000-000048640000}"/>
    <cellStyle name="Normal 53 2 2 4 3 5" xfId="20638" xr:uid="{00000000-0005-0000-0000-0000B3500000}"/>
    <cellStyle name="Normal 53 2 2 4 4" xfId="12232" xr:uid="{00000000-0005-0000-0000-0000D92F0000}"/>
    <cellStyle name="Normal 53 2 2 4 4 3" xfId="27326" xr:uid="{00000000-0005-0000-0000-0000D36A0000}"/>
    <cellStyle name="Normal 53 2 2 4 5" xfId="7211" xr:uid="{00000000-0005-0000-0000-00003C1C0000}"/>
    <cellStyle name="Normal 53 2 2 4 5 3" xfId="22309" xr:uid="{00000000-0005-0000-0000-00003A570000}"/>
    <cellStyle name="Normal 53 2 2 4 7" xfId="17296" xr:uid="{00000000-0005-0000-0000-0000A5430000}"/>
    <cellStyle name="Normal 53 2 2 5" xfId="2993" xr:uid="{00000000-0005-0000-0000-0000C20B0000}"/>
    <cellStyle name="Normal 53 2 2 5 2" xfId="13067" xr:uid="{00000000-0005-0000-0000-00001C330000}"/>
    <cellStyle name="Normal 53 2 2 5 2 3" xfId="28161" xr:uid="{00000000-0005-0000-0000-0000166E0000}"/>
    <cellStyle name="Normal 53 2 2 5 3" xfId="8047" xr:uid="{00000000-0005-0000-0000-0000801F0000}"/>
    <cellStyle name="Normal 53 2 2 5 3 3" xfId="23144" xr:uid="{00000000-0005-0000-0000-00007D5A0000}"/>
    <cellStyle name="Normal 53 2 2 5 5" xfId="18131" xr:uid="{00000000-0005-0000-0000-0000E8460000}"/>
    <cellStyle name="Normal 53 2 2 6" xfId="4686" xr:uid="{00000000-0005-0000-0000-00005F120000}"/>
    <cellStyle name="Normal 53 2 2 6 2" xfId="14738" xr:uid="{00000000-0005-0000-0000-0000A3390000}"/>
    <cellStyle name="Normal 53 2 2 6 2 3" xfId="29832" xr:uid="{00000000-0005-0000-0000-00009D740000}"/>
    <cellStyle name="Normal 53 2 2 6 3" xfId="9718" xr:uid="{00000000-0005-0000-0000-000007260000}"/>
    <cellStyle name="Normal 53 2 2 6 3 3" xfId="24815" xr:uid="{00000000-0005-0000-0000-000004610000}"/>
    <cellStyle name="Normal 53 2 2 6 5" xfId="19802" xr:uid="{00000000-0005-0000-0000-00006F4D0000}"/>
    <cellStyle name="Normal 53 2 2 7" xfId="11396" xr:uid="{00000000-0005-0000-0000-0000952C0000}"/>
    <cellStyle name="Normal 53 2 2 7 3" xfId="26490" xr:uid="{00000000-0005-0000-0000-00008F670000}"/>
    <cellStyle name="Normal 53 2 2 8" xfId="6375" xr:uid="{00000000-0005-0000-0000-0000F8180000}"/>
    <cellStyle name="Normal 53 2 2 8 3" xfId="21473" xr:uid="{00000000-0005-0000-0000-0000F6530000}"/>
    <cellStyle name="Normal 53 2 3" xfId="1403" xr:uid="{00000000-0005-0000-0000-00008B050000}"/>
    <cellStyle name="Normal 53 2 3 2" xfId="1824" xr:uid="{00000000-0005-0000-0000-000030070000}"/>
    <cellStyle name="Normal 53 2 3 2 2" xfId="2663" xr:uid="{00000000-0005-0000-0000-0000770A0000}"/>
    <cellStyle name="Normal 53 2 3 2 2 2" xfId="4352" xr:uid="{00000000-0005-0000-0000-000011110000}"/>
    <cellStyle name="Normal 53 2 3 2 2 2 2" xfId="14425" xr:uid="{00000000-0005-0000-0000-00006A380000}"/>
    <cellStyle name="Normal 53 2 3 2 2 2 2 3" xfId="29519" xr:uid="{00000000-0005-0000-0000-000064730000}"/>
    <cellStyle name="Normal 53 2 3 2 2 2 3" xfId="9405" xr:uid="{00000000-0005-0000-0000-0000CE240000}"/>
    <cellStyle name="Normal 53 2 3 2 2 2 3 3" xfId="24502" xr:uid="{00000000-0005-0000-0000-0000CB5F0000}"/>
    <cellStyle name="Normal 53 2 3 2 2 2 5" xfId="19489" xr:uid="{00000000-0005-0000-0000-0000364C0000}"/>
    <cellStyle name="Normal 53 2 3 2 2 3" xfId="6044" xr:uid="{00000000-0005-0000-0000-0000AD170000}"/>
    <cellStyle name="Normal 53 2 3 2 2 3 2" xfId="16096" xr:uid="{00000000-0005-0000-0000-0000F13E0000}"/>
    <cellStyle name="Normal 53 2 3 2 2 3 2 3" xfId="31190" xr:uid="{00000000-0005-0000-0000-0000EB790000}"/>
    <cellStyle name="Normal 53 2 3 2 2 3 3" xfId="11076" xr:uid="{00000000-0005-0000-0000-0000552B0000}"/>
    <cellStyle name="Normal 53 2 3 2 2 3 3 3" xfId="26173" xr:uid="{00000000-0005-0000-0000-000052660000}"/>
    <cellStyle name="Normal 53 2 3 2 2 3 5" xfId="21160" xr:uid="{00000000-0005-0000-0000-0000BD520000}"/>
    <cellStyle name="Normal 53 2 3 2 2 4" xfId="12754" xr:uid="{00000000-0005-0000-0000-0000E3310000}"/>
    <cellStyle name="Normal 53 2 3 2 2 4 3" xfId="27848" xr:uid="{00000000-0005-0000-0000-0000DD6C0000}"/>
    <cellStyle name="Normal 53 2 3 2 2 5" xfId="7733" xr:uid="{00000000-0005-0000-0000-0000461E0000}"/>
    <cellStyle name="Normal 53 2 3 2 2 5 3" xfId="22831" xr:uid="{00000000-0005-0000-0000-000044590000}"/>
    <cellStyle name="Normal 53 2 3 2 2 7" xfId="17818" xr:uid="{00000000-0005-0000-0000-0000AF450000}"/>
    <cellStyle name="Normal 53 2 3 2 3" xfId="3515" xr:uid="{00000000-0005-0000-0000-0000CC0D0000}"/>
    <cellStyle name="Normal 53 2 3 2 3 2" xfId="13589" xr:uid="{00000000-0005-0000-0000-000026350000}"/>
    <cellStyle name="Normal 53 2 3 2 3 2 3" xfId="28683" xr:uid="{00000000-0005-0000-0000-000020700000}"/>
    <cellStyle name="Normal 53 2 3 2 3 3" xfId="8569" xr:uid="{00000000-0005-0000-0000-00008A210000}"/>
    <cellStyle name="Normal 53 2 3 2 3 3 3" xfId="23666" xr:uid="{00000000-0005-0000-0000-0000875C0000}"/>
    <cellStyle name="Normal 53 2 3 2 3 5" xfId="18653" xr:uid="{00000000-0005-0000-0000-0000F2480000}"/>
    <cellStyle name="Normal 53 2 3 2 4" xfId="5208" xr:uid="{00000000-0005-0000-0000-000069140000}"/>
    <cellStyle name="Normal 53 2 3 2 4 2" xfId="15260" xr:uid="{00000000-0005-0000-0000-0000AD3B0000}"/>
    <cellStyle name="Normal 53 2 3 2 4 2 3" xfId="30354" xr:uid="{00000000-0005-0000-0000-0000A7760000}"/>
    <cellStyle name="Normal 53 2 3 2 4 3" xfId="10240" xr:uid="{00000000-0005-0000-0000-000011280000}"/>
    <cellStyle name="Normal 53 2 3 2 4 3 3" xfId="25337" xr:uid="{00000000-0005-0000-0000-00000E630000}"/>
    <cellStyle name="Normal 53 2 3 2 4 5" xfId="20324" xr:uid="{00000000-0005-0000-0000-0000794F0000}"/>
    <cellStyle name="Normal 53 2 3 2 5" xfId="11918" xr:uid="{00000000-0005-0000-0000-00009F2E0000}"/>
    <cellStyle name="Normal 53 2 3 2 5 3" xfId="27012" xr:uid="{00000000-0005-0000-0000-000099690000}"/>
    <cellStyle name="Normal 53 2 3 2 6" xfId="6897" xr:uid="{00000000-0005-0000-0000-0000021B0000}"/>
    <cellStyle name="Normal 53 2 3 2 6 3" xfId="21995" xr:uid="{00000000-0005-0000-0000-000000560000}"/>
    <cellStyle name="Normal 53 2 3 2 8" xfId="16982" xr:uid="{00000000-0005-0000-0000-00006B420000}"/>
    <cellStyle name="Normal 53 2 3 3" xfId="2245" xr:uid="{00000000-0005-0000-0000-0000D5080000}"/>
    <cellStyle name="Normal 53 2 3 3 2" xfId="3934" xr:uid="{00000000-0005-0000-0000-00006F0F0000}"/>
    <cellStyle name="Normal 53 2 3 3 2 2" xfId="14007" xr:uid="{00000000-0005-0000-0000-0000C8360000}"/>
    <cellStyle name="Normal 53 2 3 3 2 2 3" xfId="29101" xr:uid="{00000000-0005-0000-0000-0000C2710000}"/>
    <cellStyle name="Normal 53 2 3 3 2 3" xfId="8987" xr:uid="{00000000-0005-0000-0000-00002C230000}"/>
    <cellStyle name="Normal 53 2 3 3 2 3 3" xfId="24084" xr:uid="{00000000-0005-0000-0000-0000295E0000}"/>
    <cellStyle name="Normal 53 2 3 3 2 5" xfId="19071" xr:uid="{00000000-0005-0000-0000-0000944A0000}"/>
    <cellStyle name="Normal 53 2 3 3 3" xfId="5626" xr:uid="{00000000-0005-0000-0000-00000B160000}"/>
    <cellStyle name="Normal 53 2 3 3 3 2" xfId="15678" xr:uid="{00000000-0005-0000-0000-00004F3D0000}"/>
    <cellStyle name="Normal 53 2 3 3 3 2 3" xfId="30772" xr:uid="{00000000-0005-0000-0000-000049780000}"/>
    <cellStyle name="Normal 53 2 3 3 3 3" xfId="10658" xr:uid="{00000000-0005-0000-0000-0000B3290000}"/>
    <cellStyle name="Normal 53 2 3 3 3 3 3" xfId="25755" xr:uid="{00000000-0005-0000-0000-0000B0640000}"/>
    <cellStyle name="Normal 53 2 3 3 3 5" xfId="20742" xr:uid="{00000000-0005-0000-0000-00001B510000}"/>
    <cellStyle name="Normal 53 2 3 3 4" xfId="12336" xr:uid="{00000000-0005-0000-0000-000041300000}"/>
    <cellStyle name="Normal 53 2 3 3 4 3" xfId="27430" xr:uid="{00000000-0005-0000-0000-00003B6B0000}"/>
    <cellStyle name="Normal 53 2 3 3 5" xfId="7315" xr:uid="{00000000-0005-0000-0000-0000A41C0000}"/>
    <cellStyle name="Normal 53 2 3 3 5 3" xfId="22413" xr:uid="{00000000-0005-0000-0000-0000A2570000}"/>
    <cellStyle name="Normal 53 2 3 3 7" xfId="17400" xr:uid="{00000000-0005-0000-0000-00000D440000}"/>
    <cellStyle name="Normal 53 2 3 4" xfId="3097" xr:uid="{00000000-0005-0000-0000-00002A0C0000}"/>
    <cellStyle name="Normal 53 2 3 4 2" xfId="13171" xr:uid="{00000000-0005-0000-0000-000084330000}"/>
    <cellStyle name="Normal 53 2 3 4 2 3" xfId="28265" xr:uid="{00000000-0005-0000-0000-00007E6E0000}"/>
    <cellStyle name="Normal 53 2 3 4 3" xfId="8151" xr:uid="{00000000-0005-0000-0000-0000E81F0000}"/>
    <cellStyle name="Normal 53 2 3 4 3 3" xfId="23248" xr:uid="{00000000-0005-0000-0000-0000E55A0000}"/>
    <cellStyle name="Normal 53 2 3 4 5" xfId="18235" xr:uid="{00000000-0005-0000-0000-000050470000}"/>
    <cellStyle name="Normal 53 2 3 5" xfId="4790" xr:uid="{00000000-0005-0000-0000-0000C7120000}"/>
    <cellStyle name="Normal 53 2 3 5 2" xfId="14842" xr:uid="{00000000-0005-0000-0000-00000B3A0000}"/>
    <cellStyle name="Normal 53 2 3 5 2 3" xfId="29936" xr:uid="{00000000-0005-0000-0000-000005750000}"/>
    <cellStyle name="Normal 53 2 3 5 3" xfId="9822" xr:uid="{00000000-0005-0000-0000-00006F260000}"/>
    <cellStyle name="Normal 53 2 3 5 3 3" xfId="24919" xr:uid="{00000000-0005-0000-0000-00006C610000}"/>
    <cellStyle name="Normal 53 2 3 5 5" xfId="19906" xr:uid="{00000000-0005-0000-0000-0000D74D0000}"/>
    <cellStyle name="Normal 53 2 3 6" xfId="11500" xr:uid="{00000000-0005-0000-0000-0000FD2C0000}"/>
    <cellStyle name="Normal 53 2 3 6 3" xfId="26594" xr:uid="{00000000-0005-0000-0000-0000F7670000}"/>
    <cellStyle name="Normal 53 2 3 7" xfId="6479" xr:uid="{00000000-0005-0000-0000-000060190000}"/>
    <cellStyle name="Normal 53 2 3 7 3" xfId="21577" xr:uid="{00000000-0005-0000-0000-00005E540000}"/>
    <cellStyle name="Normal 53 2 3 9" xfId="16564" xr:uid="{00000000-0005-0000-0000-0000C9400000}"/>
    <cellStyle name="Normal 53 2 4" xfId="1616" xr:uid="{00000000-0005-0000-0000-000060060000}"/>
    <cellStyle name="Normal 53 2 4 2" xfId="2455" xr:uid="{00000000-0005-0000-0000-0000A7090000}"/>
    <cellStyle name="Normal 53 2 4 2 2" xfId="4144" xr:uid="{00000000-0005-0000-0000-000041100000}"/>
    <cellStyle name="Normal 53 2 4 2 2 2" xfId="14217" xr:uid="{00000000-0005-0000-0000-00009A370000}"/>
    <cellStyle name="Normal 53 2 4 2 2 2 3" xfId="29311" xr:uid="{00000000-0005-0000-0000-000094720000}"/>
    <cellStyle name="Normal 53 2 4 2 2 3" xfId="9197" xr:uid="{00000000-0005-0000-0000-0000FE230000}"/>
    <cellStyle name="Normal 53 2 4 2 2 3 3" xfId="24294" xr:uid="{00000000-0005-0000-0000-0000FB5E0000}"/>
    <cellStyle name="Normal 53 2 4 2 2 5" xfId="19281" xr:uid="{00000000-0005-0000-0000-0000664B0000}"/>
    <cellStyle name="Normal 53 2 4 2 3" xfId="5836" xr:uid="{00000000-0005-0000-0000-0000DD160000}"/>
    <cellStyle name="Normal 53 2 4 2 3 2" xfId="15888" xr:uid="{00000000-0005-0000-0000-0000213E0000}"/>
    <cellStyle name="Normal 53 2 4 2 3 2 3" xfId="30982" xr:uid="{00000000-0005-0000-0000-00001B790000}"/>
    <cellStyle name="Normal 53 2 4 2 3 3" xfId="10868" xr:uid="{00000000-0005-0000-0000-0000852A0000}"/>
    <cellStyle name="Normal 53 2 4 2 3 3 3" xfId="25965" xr:uid="{00000000-0005-0000-0000-000082650000}"/>
    <cellStyle name="Normal 53 2 4 2 3 5" xfId="20952" xr:uid="{00000000-0005-0000-0000-0000ED510000}"/>
    <cellStyle name="Normal 53 2 4 2 4" xfId="12546" xr:uid="{00000000-0005-0000-0000-000013310000}"/>
    <cellStyle name="Normal 53 2 4 2 4 3" xfId="27640" xr:uid="{00000000-0005-0000-0000-00000D6C0000}"/>
    <cellStyle name="Normal 53 2 4 2 5" xfId="7525" xr:uid="{00000000-0005-0000-0000-0000761D0000}"/>
    <cellStyle name="Normal 53 2 4 2 5 3" xfId="22623" xr:uid="{00000000-0005-0000-0000-000074580000}"/>
    <cellStyle name="Normal 53 2 4 2 7" xfId="17610" xr:uid="{00000000-0005-0000-0000-0000DF440000}"/>
    <cellStyle name="Normal 53 2 4 3" xfId="3307" xr:uid="{00000000-0005-0000-0000-0000FC0C0000}"/>
    <cellStyle name="Normal 53 2 4 3 2" xfId="13381" xr:uid="{00000000-0005-0000-0000-000056340000}"/>
    <cellStyle name="Normal 53 2 4 3 2 3" xfId="28475" xr:uid="{00000000-0005-0000-0000-0000506F0000}"/>
    <cellStyle name="Normal 53 2 4 3 3" xfId="8361" xr:uid="{00000000-0005-0000-0000-0000BA200000}"/>
    <cellStyle name="Normal 53 2 4 3 3 3" xfId="23458" xr:uid="{00000000-0005-0000-0000-0000B75B0000}"/>
    <cellStyle name="Normal 53 2 4 3 5" xfId="18445" xr:uid="{00000000-0005-0000-0000-000022480000}"/>
    <cellStyle name="Normal 53 2 4 4" xfId="5000" xr:uid="{00000000-0005-0000-0000-000099130000}"/>
    <cellStyle name="Normal 53 2 4 4 2" xfId="15052" xr:uid="{00000000-0005-0000-0000-0000DD3A0000}"/>
    <cellStyle name="Normal 53 2 4 4 2 3" xfId="30146" xr:uid="{00000000-0005-0000-0000-0000D7750000}"/>
    <cellStyle name="Normal 53 2 4 4 3" xfId="10032" xr:uid="{00000000-0005-0000-0000-000041270000}"/>
    <cellStyle name="Normal 53 2 4 4 3 3" xfId="25129" xr:uid="{00000000-0005-0000-0000-00003E620000}"/>
    <cellStyle name="Normal 53 2 4 4 5" xfId="20116" xr:uid="{00000000-0005-0000-0000-0000A94E0000}"/>
    <cellStyle name="Normal 53 2 4 5" xfId="11710" xr:uid="{00000000-0005-0000-0000-0000CF2D0000}"/>
    <cellStyle name="Normal 53 2 4 5 3" xfId="26804" xr:uid="{00000000-0005-0000-0000-0000C9680000}"/>
    <cellStyle name="Normal 53 2 4 6" xfId="6689" xr:uid="{00000000-0005-0000-0000-0000321A0000}"/>
    <cellStyle name="Normal 53 2 4 6 3" xfId="21787" xr:uid="{00000000-0005-0000-0000-000030550000}"/>
    <cellStyle name="Normal 53 2 4 8" xfId="16774" xr:uid="{00000000-0005-0000-0000-00009B410000}"/>
    <cellStyle name="Normal 53 2 5" xfId="2037" xr:uid="{00000000-0005-0000-0000-000005080000}"/>
    <cellStyle name="Normal 53 2 5 2" xfId="3726" xr:uid="{00000000-0005-0000-0000-00009F0E0000}"/>
    <cellStyle name="Normal 53 2 5 2 2" xfId="13799" xr:uid="{00000000-0005-0000-0000-0000F8350000}"/>
    <cellStyle name="Normal 53 2 5 2 2 3" xfId="28893" xr:uid="{00000000-0005-0000-0000-0000F2700000}"/>
    <cellStyle name="Normal 53 2 5 2 3" xfId="8779" xr:uid="{00000000-0005-0000-0000-00005C220000}"/>
    <cellStyle name="Normal 53 2 5 2 3 3" xfId="23876" xr:uid="{00000000-0005-0000-0000-0000595D0000}"/>
    <cellStyle name="Normal 53 2 5 2 5" xfId="18863" xr:uid="{00000000-0005-0000-0000-0000C4490000}"/>
    <cellStyle name="Normal 53 2 5 3" xfId="5418" xr:uid="{00000000-0005-0000-0000-00003B150000}"/>
    <cellStyle name="Normal 53 2 5 3 2" xfId="15470" xr:uid="{00000000-0005-0000-0000-00007F3C0000}"/>
    <cellStyle name="Normal 53 2 5 3 2 3" xfId="30564" xr:uid="{00000000-0005-0000-0000-000079770000}"/>
    <cellStyle name="Normal 53 2 5 3 3" xfId="10450" xr:uid="{00000000-0005-0000-0000-0000E3280000}"/>
    <cellStyle name="Normal 53 2 5 3 3 3" xfId="25547" xr:uid="{00000000-0005-0000-0000-0000E0630000}"/>
    <cellStyle name="Normal 53 2 5 3 5" xfId="20534" xr:uid="{00000000-0005-0000-0000-00004B500000}"/>
    <cellStyle name="Normal 53 2 5 4" xfId="12128" xr:uid="{00000000-0005-0000-0000-0000712F0000}"/>
    <cellStyle name="Normal 53 2 5 4 3" xfId="27222" xr:uid="{00000000-0005-0000-0000-00006B6A0000}"/>
    <cellStyle name="Normal 53 2 5 5" xfId="7107" xr:uid="{00000000-0005-0000-0000-0000D41B0000}"/>
    <cellStyle name="Normal 53 2 5 5 3" xfId="22205" xr:uid="{00000000-0005-0000-0000-0000D2560000}"/>
    <cellStyle name="Normal 53 2 5 7" xfId="17192" xr:uid="{00000000-0005-0000-0000-00003D430000}"/>
    <cellStyle name="Normal 53 2 6" xfId="2889" xr:uid="{00000000-0005-0000-0000-00005A0B0000}"/>
    <cellStyle name="Normal 53 2 6 2" xfId="12963" xr:uid="{00000000-0005-0000-0000-0000B4320000}"/>
    <cellStyle name="Normal 53 2 6 2 3" xfId="28057" xr:uid="{00000000-0005-0000-0000-0000AE6D0000}"/>
    <cellStyle name="Normal 53 2 6 3" xfId="7943" xr:uid="{00000000-0005-0000-0000-0000181F0000}"/>
    <cellStyle name="Normal 53 2 6 3 3" xfId="23040" xr:uid="{00000000-0005-0000-0000-0000155A0000}"/>
    <cellStyle name="Normal 53 2 6 5" xfId="18027" xr:uid="{00000000-0005-0000-0000-000080460000}"/>
    <cellStyle name="Normal 53 2 7" xfId="4582" xr:uid="{00000000-0005-0000-0000-0000F7110000}"/>
    <cellStyle name="Normal 53 2 7 2" xfId="14634" xr:uid="{00000000-0005-0000-0000-00003B390000}"/>
    <cellStyle name="Normal 53 2 7 2 3" xfId="29728" xr:uid="{00000000-0005-0000-0000-000035740000}"/>
    <cellStyle name="Normal 53 2 7 3" xfId="9614" xr:uid="{00000000-0005-0000-0000-00009F250000}"/>
    <cellStyle name="Normal 53 2 7 3 3" xfId="24711" xr:uid="{00000000-0005-0000-0000-00009C600000}"/>
    <cellStyle name="Normal 53 2 7 5" xfId="19698" xr:uid="{00000000-0005-0000-0000-0000074D0000}"/>
    <cellStyle name="Normal 53 2 8" xfId="11292" xr:uid="{00000000-0005-0000-0000-00002D2C0000}"/>
    <cellStyle name="Normal 53 2 8 3" xfId="26386" xr:uid="{00000000-0005-0000-0000-000027670000}"/>
    <cellStyle name="Normal 53 2 9" xfId="6271" xr:uid="{00000000-0005-0000-0000-000090180000}"/>
    <cellStyle name="Normal 53 2 9 3" xfId="21369" xr:uid="{00000000-0005-0000-0000-00008E530000}"/>
    <cellStyle name="Normal 53 3" xfId="1236" xr:uid="{00000000-0005-0000-0000-0000E4040000}"/>
    <cellStyle name="Normal 53 3 10" xfId="16408" xr:uid="{00000000-0005-0000-0000-00002D400000}"/>
    <cellStyle name="Normal 53 3 2" xfId="1455" xr:uid="{00000000-0005-0000-0000-0000BF050000}"/>
    <cellStyle name="Normal 53 3 2 2" xfId="1876" xr:uid="{00000000-0005-0000-0000-000064070000}"/>
    <cellStyle name="Normal 53 3 2 2 2" xfId="2715" xr:uid="{00000000-0005-0000-0000-0000AB0A0000}"/>
    <cellStyle name="Normal 53 3 2 2 2 2" xfId="4404" xr:uid="{00000000-0005-0000-0000-000045110000}"/>
    <cellStyle name="Normal 53 3 2 2 2 2 2" xfId="14477" xr:uid="{00000000-0005-0000-0000-00009E380000}"/>
    <cellStyle name="Normal 53 3 2 2 2 2 2 3" xfId="29571" xr:uid="{00000000-0005-0000-0000-000098730000}"/>
    <cellStyle name="Normal 53 3 2 2 2 2 3" xfId="9457" xr:uid="{00000000-0005-0000-0000-000002250000}"/>
    <cellStyle name="Normal 53 3 2 2 2 2 3 3" xfId="24554" xr:uid="{00000000-0005-0000-0000-0000FF5F0000}"/>
    <cellStyle name="Normal 53 3 2 2 2 2 5" xfId="19541" xr:uid="{00000000-0005-0000-0000-00006A4C0000}"/>
    <cellStyle name="Normal 53 3 2 2 2 3" xfId="6096" xr:uid="{00000000-0005-0000-0000-0000E1170000}"/>
    <cellStyle name="Normal 53 3 2 2 2 3 2" xfId="16148" xr:uid="{00000000-0005-0000-0000-0000253F0000}"/>
    <cellStyle name="Normal 53 3 2 2 2 3 2 3" xfId="31242" xr:uid="{00000000-0005-0000-0000-00001F7A0000}"/>
    <cellStyle name="Normal 53 3 2 2 2 3 3" xfId="11128" xr:uid="{00000000-0005-0000-0000-0000892B0000}"/>
    <cellStyle name="Normal 53 3 2 2 2 3 3 3" xfId="26225" xr:uid="{00000000-0005-0000-0000-000086660000}"/>
    <cellStyle name="Normal 53 3 2 2 2 3 5" xfId="21212" xr:uid="{00000000-0005-0000-0000-0000F1520000}"/>
    <cellStyle name="Normal 53 3 2 2 2 4" xfId="12806" xr:uid="{00000000-0005-0000-0000-000017320000}"/>
    <cellStyle name="Normal 53 3 2 2 2 4 3" xfId="27900" xr:uid="{00000000-0005-0000-0000-0000116D0000}"/>
    <cellStyle name="Normal 53 3 2 2 2 5" xfId="7785" xr:uid="{00000000-0005-0000-0000-00007A1E0000}"/>
    <cellStyle name="Normal 53 3 2 2 2 5 3" xfId="22883" xr:uid="{00000000-0005-0000-0000-000078590000}"/>
    <cellStyle name="Normal 53 3 2 2 2 7" xfId="17870" xr:uid="{00000000-0005-0000-0000-0000E3450000}"/>
    <cellStyle name="Normal 53 3 2 2 3" xfId="3567" xr:uid="{00000000-0005-0000-0000-0000000E0000}"/>
    <cellStyle name="Normal 53 3 2 2 3 2" xfId="13641" xr:uid="{00000000-0005-0000-0000-00005A350000}"/>
    <cellStyle name="Normal 53 3 2 2 3 2 3" xfId="28735" xr:uid="{00000000-0005-0000-0000-000054700000}"/>
    <cellStyle name="Normal 53 3 2 2 3 3" xfId="8621" xr:uid="{00000000-0005-0000-0000-0000BE210000}"/>
    <cellStyle name="Normal 53 3 2 2 3 3 3" xfId="23718" xr:uid="{00000000-0005-0000-0000-0000BB5C0000}"/>
    <cellStyle name="Normal 53 3 2 2 3 5" xfId="18705" xr:uid="{00000000-0005-0000-0000-000026490000}"/>
    <cellStyle name="Normal 53 3 2 2 4" xfId="5260" xr:uid="{00000000-0005-0000-0000-00009D140000}"/>
    <cellStyle name="Normal 53 3 2 2 4 2" xfId="15312" xr:uid="{00000000-0005-0000-0000-0000E13B0000}"/>
    <cellStyle name="Normal 53 3 2 2 4 2 3" xfId="30406" xr:uid="{00000000-0005-0000-0000-0000DB760000}"/>
    <cellStyle name="Normal 53 3 2 2 4 3" xfId="10292" xr:uid="{00000000-0005-0000-0000-000045280000}"/>
    <cellStyle name="Normal 53 3 2 2 4 3 3" xfId="25389" xr:uid="{00000000-0005-0000-0000-000042630000}"/>
    <cellStyle name="Normal 53 3 2 2 4 5" xfId="20376" xr:uid="{00000000-0005-0000-0000-0000AD4F0000}"/>
    <cellStyle name="Normal 53 3 2 2 5" xfId="11970" xr:uid="{00000000-0005-0000-0000-0000D32E0000}"/>
    <cellStyle name="Normal 53 3 2 2 5 3" xfId="27064" xr:uid="{00000000-0005-0000-0000-0000CD690000}"/>
    <cellStyle name="Normal 53 3 2 2 6" xfId="6949" xr:uid="{00000000-0005-0000-0000-0000361B0000}"/>
    <cellStyle name="Normal 53 3 2 2 6 3" xfId="22047" xr:uid="{00000000-0005-0000-0000-000034560000}"/>
    <cellStyle name="Normal 53 3 2 2 8" xfId="17034" xr:uid="{00000000-0005-0000-0000-00009F420000}"/>
    <cellStyle name="Normal 53 3 2 3" xfId="2297" xr:uid="{00000000-0005-0000-0000-000009090000}"/>
    <cellStyle name="Normal 53 3 2 3 2" xfId="3986" xr:uid="{00000000-0005-0000-0000-0000A30F0000}"/>
    <cellStyle name="Normal 53 3 2 3 2 2" xfId="14059" xr:uid="{00000000-0005-0000-0000-0000FC360000}"/>
    <cellStyle name="Normal 53 3 2 3 2 2 3" xfId="29153" xr:uid="{00000000-0005-0000-0000-0000F6710000}"/>
    <cellStyle name="Normal 53 3 2 3 2 3" xfId="9039" xr:uid="{00000000-0005-0000-0000-000060230000}"/>
    <cellStyle name="Normal 53 3 2 3 2 3 3" xfId="24136" xr:uid="{00000000-0005-0000-0000-00005D5E0000}"/>
    <cellStyle name="Normal 53 3 2 3 2 5" xfId="19123" xr:uid="{00000000-0005-0000-0000-0000C84A0000}"/>
    <cellStyle name="Normal 53 3 2 3 3" xfId="5678" xr:uid="{00000000-0005-0000-0000-00003F160000}"/>
    <cellStyle name="Normal 53 3 2 3 3 2" xfId="15730" xr:uid="{00000000-0005-0000-0000-0000833D0000}"/>
    <cellStyle name="Normal 53 3 2 3 3 2 3" xfId="30824" xr:uid="{00000000-0005-0000-0000-00007D780000}"/>
    <cellStyle name="Normal 53 3 2 3 3 3" xfId="10710" xr:uid="{00000000-0005-0000-0000-0000E7290000}"/>
    <cellStyle name="Normal 53 3 2 3 3 3 3" xfId="25807" xr:uid="{00000000-0005-0000-0000-0000E4640000}"/>
    <cellStyle name="Normal 53 3 2 3 3 5" xfId="20794" xr:uid="{00000000-0005-0000-0000-00004F510000}"/>
    <cellStyle name="Normal 53 3 2 3 4" xfId="12388" xr:uid="{00000000-0005-0000-0000-000075300000}"/>
    <cellStyle name="Normal 53 3 2 3 4 3" xfId="27482" xr:uid="{00000000-0005-0000-0000-00006F6B0000}"/>
    <cellStyle name="Normal 53 3 2 3 5" xfId="7367" xr:uid="{00000000-0005-0000-0000-0000D81C0000}"/>
    <cellStyle name="Normal 53 3 2 3 5 3" xfId="22465" xr:uid="{00000000-0005-0000-0000-0000D6570000}"/>
    <cellStyle name="Normal 53 3 2 3 7" xfId="17452" xr:uid="{00000000-0005-0000-0000-000041440000}"/>
    <cellStyle name="Normal 53 3 2 4" xfId="3149" xr:uid="{00000000-0005-0000-0000-00005E0C0000}"/>
    <cellStyle name="Normal 53 3 2 4 2" xfId="13223" xr:uid="{00000000-0005-0000-0000-0000B8330000}"/>
    <cellStyle name="Normal 53 3 2 4 2 3" xfId="28317" xr:uid="{00000000-0005-0000-0000-0000B26E0000}"/>
    <cellStyle name="Normal 53 3 2 4 3" xfId="8203" xr:uid="{00000000-0005-0000-0000-00001C200000}"/>
    <cellStyle name="Normal 53 3 2 4 3 3" xfId="23300" xr:uid="{00000000-0005-0000-0000-0000195B0000}"/>
    <cellStyle name="Normal 53 3 2 4 5" xfId="18287" xr:uid="{00000000-0005-0000-0000-000084470000}"/>
    <cellStyle name="Normal 53 3 2 5" xfId="4842" xr:uid="{00000000-0005-0000-0000-0000FB120000}"/>
    <cellStyle name="Normal 53 3 2 5 2" xfId="14894" xr:uid="{00000000-0005-0000-0000-00003F3A0000}"/>
    <cellStyle name="Normal 53 3 2 5 2 3" xfId="29988" xr:uid="{00000000-0005-0000-0000-000039750000}"/>
    <cellStyle name="Normal 53 3 2 5 3" xfId="9874" xr:uid="{00000000-0005-0000-0000-0000A3260000}"/>
    <cellStyle name="Normal 53 3 2 5 3 3" xfId="24971" xr:uid="{00000000-0005-0000-0000-0000A0610000}"/>
    <cellStyle name="Normal 53 3 2 5 5" xfId="19958" xr:uid="{00000000-0005-0000-0000-00000B4E0000}"/>
    <cellStyle name="Normal 53 3 2 6" xfId="11552" xr:uid="{00000000-0005-0000-0000-0000312D0000}"/>
    <cellStyle name="Normal 53 3 2 6 3" xfId="26646" xr:uid="{00000000-0005-0000-0000-00002B680000}"/>
    <cellStyle name="Normal 53 3 2 7" xfId="6531" xr:uid="{00000000-0005-0000-0000-000094190000}"/>
    <cellStyle name="Normal 53 3 2 7 3" xfId="21629" xr:uid="{00000000-0005-0000-0000-000092540000}"/>
    <cellStyle name="Normal 53 3 2 9" xfId="16616" xr:uid="{00000000-0005-0000-0000-0000FD400000}"/>
    <cellStyle name="Normal 53 3 3" xfId="1668" xr:uid="{00000000-0005-0000-0000-000094060000}"/>
    <cellStyle name="Normal 53 3 3 2" xfId="2507" xr:uid="{00000000-0005-0000-0000-0000DB090000}"/>
    <cellStyle name="Normal 53 3 3 2 2" xfId="4196" xr:uid="{00000000-0005-0000-0000-000075100000}"/>
    <cellStyle name="Normal 53 3 3 2 2 2" xfId="14269" xr:uid="{00000000-0005-0000-0000-0000CE370000}"/>
    <cellStyle name="Normal 53 3 3 2 2 2 3" xfId="29363" xr:uid="{00000000-0005-0000-0000-0000C8720000}"/>
    <cellStyle name="Normal 53 3 3 2 2 3" xfId="9249" xr:uid="{00000000-0005-0000-0000-000032240000}"/>
    <cellStyle name="Normal 53 3 3 2 2 3 3" xfId="24346" xr:uid="{00000000-0005-0000-0000-00002F5F0000}"/>
    <cellStyle name="Normal 53 3 3 2 2 5" xfId="19333" xr:uid="{00000000-0005-0000-0000-00009A4B0000}"/>
    <cellStyle name="Normal 53 3 3 2 3" xfId="5888" xr:uid="{00000000-0005-0000-0000-000011170000}"/>
    <cellStyle name="Normal 53 3 3 2 3 2" xfId="15940" xr:uid="{00000000-0005-0000-0000-0000553E0000}"/>
    <cellStyle name="Normal 53 3 3 2 3 2 3" xfId="31034" xr:uid="{00000000-0005-0000-0000-00004F790000}"/>
    <cellStyle name="Normal 53 3 3 2 3 3" xfId="10920" xr:uid="{00000000-0005-0000-0000-0000B92A0000}"/>
    <cellStyle name="Normal 53 3 3 2 3 3 3" xfId="26017" xr:uid="{00000000-0005-0000-0000-0000B6650000}"/>
    <cellStyle name="Normal 53 3 3 2 3 5" xfId="21004" xr:uid="{00000000-0005-0000-0000-000021520000}"/>
    <cellStyle name="Normal 53 3 3 2 4" xfId="12598" xr:uid="{00000000-0005-0000-0000-000047310000}"/>
    <cellStyle name="Normal 53 3 3 2 4 3" xfId="27692" xr:uid="{00000000-0005-0000-0000-0000416C0000}"/>
    <cellStyle name="Normal 53 3 3 2 5" xfId="7577" xr:uid="{00000000-0005-0000-0000-0000AA1D0000}"/>
    <cellStyle name="Normal 53 3 3 2 5 3" xfId="22675" xr:uid="{00000000-0005-0000-0000-0000A8580000}"/>
    <cellStyle name="Normal 53 3 3 2 7" xfId="17662" xr:uid="{00000000-0005-0000-0000-000013450000}"/>
    <cellStyle name="Normal 53 3 3 3" xfId="3359" xr:uid="{00000000-0005-0000-0000-0000300D0000}"/>
    <cellStyle name="Normal 53 3 3 3 2" xfId="13433" xr:uid="{00000000-0005-0000-0000-00008A340000}"/>
    <cellStyle name="Normal 53 3 3 3 2 3" xfId="28527" xr:uid="{00000000-0005-0000-0000-0000846F0000}"/>
    <cellStyle name="Normal 53 3 3 3 3" xfId="8413" xr:uid="{00000000-0005-0000-0000-0000EE200000}"/>
    <cellStyle name="Normal 53 3 3 3 3 3" xfId="23510" xr:uid="{00000000-0005-0000-0000-0000EB5B0000}"/>
    <cellStyle name="Normal 53 3 3 3 5" xfId="18497" xr:uid="{00000000-0005-0000-0000-000056480000}"/>
    <cellStyle name="Normal 53 3 3 4" xfId="5052" xr:uid="{00000000-0005-0000-0000-0000CD130000}"/>
    <cellStyle name="Normal 53 3 3 4 2" xfId="15104" xr:uid="{00000000-0005-0000-0000-0000113B0000}"/>
    <cellStyle name="Normal 53 3 3 4 2 3" xfId="30198" xr:uid="{00000000-0005-0000-0000-00000B760000}"/>
    <cellStyle name="Normal 53 3 3 4 3" xfId="10084" xr:uid="{00000000-0005-0000-0000-000075270000}"/>
    <cellStyle name="Normal 53 3 3 4 3 3" xfId="25181" xr:uid="{00000000-0005-0000-0000-000072620000}"/>
    <cellStyle name="Normal 53 3 3 4 5" xfId="20168" xr:uid="{00000000-0005-0000-0000-0000DD4E0000}"/>
    <cellStyle name="Normal 53 3 3 5" xfId="11762" xr:uid="{00000000-0005-0000-0000-0000032E0000}"/>
    <cellStyle name="Normal 53 3 3 5 3" xfId="26856" xr:uid="{00000000-0005-0000-0000-0000FD680000}"/>
    <cellStyle name="Normal 53 3 3 6" xfId="6741" xr:uid="{00000000-0005-0000-0000-0000661A0000}"/>
    <cellStyle name="Normal 53 3 3 6 3" xfId="21839" xr:uid="{00000000-0005-0000-0000-000064550000}"/>
    <cellStyle name="Normal 53 3 3 8" xfId="16826" xr:uid="{00000000-0005-0000-0000-0000CF410000}"/>
    <cellStyle name="Normal 53 3 4" xfId="2089" xr:uid="{00000000-0005-0000-0000-000039080000}"/>
    <cellStyle name="Normal 53 3 4 2" xfId="3778" xr:uid="{00000000-0005-0000-0000-0000D30E0000}"/>
    <cellStyle name="Normal 53 3 4 2 2" xfId="13851" xr:uid="{00000000-0005-0000-0000-00002C360000}"/>
    <cellStyle name="Normal 53 3 4 2 2 3" xfId="28945" xr:uid="{00000000-0005-0000-0000-000026710000}"/>
    <cellStyle name="Normal 53 3 4 2 3" xfId="8831" xr:uid="{00000000-0005-0000-0000-000090220000}"/>
    <cellStyle name="Normal 53 3 4 2 3 3" xfId="23928" xr:uid="{00000000-0005-0000-0000-00008D5D0000}"/>
    <cellStyle name="Normal 53 3 4 2 5" xfId="18915" xr:uid="{00000000-0005-0000-0000-0000F8490000}"/>
    <cellStyle name="Normal 53 3 4 3" xfId="5470" xr:uid="{00000000-0005-0000-0000-00006F150000}"/>
    <cellStyle name="Normal 53 3 4 3 2" xfId="15522" xr:uid="{00000000-0005-0000-0000-0000B33C0000}"/>
    <cellStyle name="Normal 53 3 4 3 2 3" xfId="30616" xr:uid="{00000000-0005-0000-0000-0000AD770000}"/>
    <cellStyle name="Normal 53 3 4 3 3" xfId="10502" xr:uid="{00000000-0005-0000-0000-000017290000}"/>
    <cellStyle name="Normal 53 3 4 3 3 3" xfId="25599" xr:uid="{00000000-0005-0000-0000-000014640000}"/>
    <cellStyle name="Normal 53 3 4 3 5" xfId="20586" xr:uid="{00000000-0005-0000-0000-00007F500000}"/>
    <cellStyle name="Normal 53 3 4 4" xfId="12180" xr:uid="{00000000-0005-0000-0000-0000A52F0000}"/>
    <cellStyle name="Normal 53 3 4 4 3" xfId="27274" xr:uid="{00000000-0005-0000-0000-00009F6A0000}"/>
    <cellStyle name="Normal 53 3 4 5" xfId="7159" xr:uid="{00000000-0005-0000-0000-0000081C0000}"/>
    <cellStyle name="Normal 53 3 4 5 3" xfId="22257" xr:uid="{00000000-0005-0000-0000-000006570000}"/>
    <cellStyle name="Normal 53 3 4 7" xfId="17244" xr:uid="{00000000-0005-0000-0000-000071430000}"/>
    <cellStyle name="Normal 53 3 5" xfId="2941" xr:uid="{00000000-0005-0000-0000-00008E0B0000}"/>
    <cellStyle name="Normal 53 3 5 2" xfId="13015" xr:uid="{00000000-0005-0000-0000-0000E8320000}"/>
    <cellStyle name="Normal 53 3 5 2 3" xfId="28109" xr:uid="{00000000-0005-0000-0000-0000E26D0000}"/>
    <cellStyle name="Normal 53 3 5 3" xfId="7995" xr:uid="{00000000-0005-0000-0000-00004C1F0000}"/>
    <cellStyle name="Normal 53 3 5 3 3" xfId="23092" xr:uid="{00000000-0005-0000-0000-0000495A0000}"/>
    <cellStyle name="Normal 53 3 5 5" xfId="18079" xr:uid="{00000000-0005-0000-0000-0000B4460000}"/>
    <cellStyle name="Normal 53 3 6" xfId="4634" xr:uid="{00000000-0005-0000-0000-00002B120000}"/>
    <cellStyle name="Normal 53 3 6 2" xfId="14686" xr:uid="{00000000-0005-0000-0000-00006F390000}"/>
    <cellStyle name="Normal 53 3 6 2 3" xfId="29780" xr:uid="{00000000-0005-0000-0000-000069740000}"/>
    <cellStyle name="Normal 53 3 6 3" xfId="9666" xr:uid="{00000000-0005-0000-0000-0000D3250000}"/>
    <cellStyle name="Normal 53 3 6 3 3" xfId="24763" xr:uid="{00000000-0005-0000-0000-0000D0600000}"/>
    <cellStyle name="Normal 53 3 6 5" xfId="19750" xr:uid="{00000000-0005-0000-0000-00003B4D0000}"/>
    <cellStyle name="Normal 53 3 7" xfId="11344" xr:uid="{00000000-0005-0000-0000-0000612C0000}"/>
    <cellStyle name="Normal 53 3 7 3" xfId="26438" xr:uid="{00000000-0005-0000-0000-00005B670000}"/>
    <cellStyle name="Normal 53 3 8" xfId="6323" xr:uid="{00000000-0005-0000-0000-0000C4180000}"/>
    <cellStyle name="Normal 53 3 8 3" xfId="21421" xr:uid="{00000000-0005-0000-0000-0000C2530000}"/>
    <cellStyle name="Normal 53 4" xfId="1349" xr:uid="{00000000-0005-0000-0000-000055050000}"/>
    <cellStyle name="Normal 53 4 2" xfId="1772" xr:uid="{00000000-0005-0000-0000-0000FC060000}"/>
    <cellStyle name="Normal 53 4 2 2" xfId="2611" xr:uid="{00000000-0005-0000-0000-0000430A0000}"/>
    <cellStyle name="Normal 53 4 2 2 2" xfId="4300" xr:uid="{00000000-0005-0000-0000-0000DD100000}"/>
    <cellStyle name="Normal 53 4 2 2 2 2" xfId="14373" xr:uid="{00000000-0005-0000-0000-000036380000}"/>
    <cellStyle name="Normal 53 4 2 2 2 2 3" xfId="29467" xr:uid="{00000000-0005-0000-0000-000030730000}"/>
    <cellStyle name="Normal 53 4 2 2 2 3" xfId="9353" xr:uid="{00000000-0005-0000-0000-00009A240000}"/>
    <cellStyle name="Normal 53 4 2 2 2 3 3" xfId="24450" xr:uid="{00000000-0005-0000-0000-0000975F0000}"/>
    <cellStyle name="Normal 53 4 2 2 2 5" xfId="19437" xr:uid="{00000000-0005-0000-0000-0000024C0000}"/>
    <cellStyle name="Normal 53 4 2 2 3" xfId="5992" xr:uid="{00000000-0005-0000-0000-000079170000}"/>
    <cellStyle name="Normal 53 4 2 2 3 2" xfId="16044" xr:uid="{00000000-0005-0000-0000-0000BD3E0000}"/>
    <cellStyle name="Normal 53 4 2 2 3 2 3" xfId="31138" xr:uid="{00000000-0005-0000-0000-0000B7790000}"/>
    <cellStyle name="Normal 53 4 2 2 3 3" xfId="11024" xr:uid="{00000000-0005-0000-0000-0000212B0000}"/>
    <cellStyle name="Normal 53 4 2 2 3 3 3" xfId="26121" xr:uid="{00000000-0005-0000-0000-00001E660000}"/>
    <cellStyle name="Normal 53 4 2 2 3 5" xfId="21108" xr:uid="{00000000-0005-0000-0000-000089520000}"/>
    <cellStyle name="Normal 53 4 2 2 4" xfId="12702" xr:uid="{00000000-0005-0000-0000-0000AF310000}"/>
    <cellStyle name="Normal 53 4 2 2 4 3" xfId="27796" xr:uid="{00000000-0005-0000-0000-0000A96C0000}"/>
    <cellStyle name="Normal 53 4 2 2 5" xfId="7681" xr:uid="{00000000-0005-0000-0000-0000121E0000}"/>
    <cellStyle name="Normal 53 4 2 2 5 3" xfId="22779" xr:uid="{00000000-0005-0000-0000-000010590000}"/>
    <cellStyle name="Normal 53 4 2 2 7" xfId="17766" xr:uid="{00000000-0005-0000-0000-00007B450000}"/>
    <cellStyle name="Normal 53 4 2 3" xfId="3463" xr:uid="{00000000-0005-0000-0000-0000980D0000}"/>
    <cellStyle name="Normal 53 4 2 3 2" xfId="13537" xr:uid="{00000000-0005-0000-0000-0000F2340000}"/>
    <cellStyle name="Normal 53 4 2 3 2 3" xfId="28631" xr:uid="{00000000-0005-0000-0000-0000EC6F0000}"/>
    <cellStyle name="Normal 53 4 2 3 3" xfId="8517" xr:uid="{00000000-0005-0000-0000-000056210000}"/>
    <cellStyle name="Normal 53 4 2 3 3 3" xfId="23614" xr:uid="{00000000-0005-0000-0000-0000535C0000}"/>
    <cellStyle name="Normal 53 4 2 3 5" xfId="18601" xr:uid="{00000000-0005-0000-0000-0000BE480000}"/>
    <cellStyle name="Normal 53 4 2 4" xfId="5156" xr:uid="{00000000-0005-0000-0000-000035140000}"/>
    <cellStyle name="Normal 53 4 2 4 2" xfId="15208" xr:uid="{00000000-0005-0000-0000-0000793B0000}"/>
    <cellStyle name="Normal 53 4 2 4 2 3" xfId="30302" xr:uid="{00000000-0005-0000-0000-000073760000}"/>
    <cellStyle name="Normal 53 4 2 4 3" xfId="10188" xr:uid="{00000000-0005-0000-0000-0000DD270000}"/>
    <cellStyle name="Normal 53 4 2 4 3 3" xfId="25285" xr:uid="{00000000-0005-0000-0000-0000DA620000}"/>
    <cellStyle name="Normal 53 4 2 4 5" xfId="20272" xr:uid="{00000000-0005-0000-0000-0000454F0000}"/>
    <cellStyle name="Normal 53 4 2 5" xfId="11866" xr:uid="{00000000-0005-0000-0000-00006B2E0000}"/>
    <cellStyle name="Normal 53 4 2 5 3" xfId="26960" xr:uid="{00000000-0005-0000-0000-000065690000}"/>
    <cellStyle name="Normal 53 4 2 6" xfId="6845" xr:uid="{00000000-0005-0000-0000-0000CE1A0000}"/>
    <cellStyle name="Normal 53 4 2 6 3" xfId="21943" xr:uid="{00000000-0005-0000-0000-0000CC550000}"/>
    <cellStyle name="Normal 53 4 2 8" xfId="16930" xr:uid="{00000000-0005-0000-0000-000037420000}"/>
    <cellStyle name="Normal 53 4 3" xfId="2193" xr:uid="{00000000-0005-0000-0000-0000A1080000}"/>
    <cellStyle name="Normal 53 4 3 2" xfId="3882" xr:uid="{00000000-0005-0000-0000-00003B0F0000}"/>
    <cellStyle name="Normal 53 4 3 2 2" xfId="13955" xr:uid="{00000000-0005-0000-0000-000094360000}"/>
    <cellStyle name="Normal 53 4 3 2 2 3" xfId="29049" xr:uid="{00000000-0005-0000-0000-00008E710000}"/>
    <cellStyle name="Normal 53 4 3 2 3" xfId="8935" xr:uid="{00000000-0005-0000-0000-0000F8220000}"/>
    <cellStyle name="Normal 53 4 3 2 3 3" xfId="24032" xr:uid="{00000000-0005-0000-0000-0000F55D0000}"/>
    <cellStyle name="Normal 53 4 3 2 5" xfId="19019" xr:uid="{00000000-0005-0000-0000-0000604A0000}"/>
    <cellStyle name="Normal 53 4 3 3" xfId="5574" xr:uid="{00000000-0005-0000-0000-0000D7150000}"/>
    <cellStyle name="Normal 53 4 3 3 2" xfId="15626" xr:uid="{00000000-0005-0000-0000-00001B3D0000}"/>
    <cellStyle name="Normal 53 4 3 3 2 3" xfId="30720" xr:uid="{00000000-0005-0000-0000-000015780000}"/>
    <cellStyle name="Normal 53 4 3 3 3" xfId="10606" xr:uid="{00000000-0005-0000-0000-00007F290000}"/>
    <cellStyle name="Normal 53 4 3 3 3 3" xfId="25703" xr:uid="{00000000-0005-0000-0000-00007C640000}"/>
    <cellStyle name="Normal 53 4 3 3 5" xfId="20690" xr:uid="{00000000-0005-0000-0000-0000E7500000}"/>
    <cellStyle name="Normal 53 4 3 4" xfId="12284" xr:uid="{00000000-0005-0000-0000-00000D300000}"/>
    <cellStyle name="Normal 53 4 3 4 3" xfId="27378" xr:uid="{00000000-0005-0000-0000-0000076B0000}"/>
    <cellStyle name="Normal 53 4 3 5" xfId="7263" xr:uid="{00000000-0005-0000-0000-0000701C0000}"/>
    <cellStyle name="Normal 53 4 3 5 3" xfId="22361" xr:uid="{00000000-0005-0000-0000-00006E570000}"/>
    <cellStyle name="Normal 53 4 3 7" xfId="17348" xr:uid="{00000000-0005-0000-0000-0000D9430000}"/>
    <cellStyle name="Normal 53 4 4" xfId="3045" xr:uid="{00000000-0005-0000-0000-0000F60B0000}"/>
    <cellStyle name="Normal 53 4 4 2" xfId="13119" xr:uid="{00000000-0005-0000-0000-000050330000}"/>
    <cellStyle name="Normal 53 4 4 2 3" xfId="28213" xr:uid="{00000000-0005-0000-0000-00004A6E0000}"/>
    <cellStyle name="Normal 53 4 4 3" xfId="8099" xr:uid="{00000000-0005-0000-0000-0000B41F0000}"/>
    <cellStyle name="Normal 53 4 4 3 3" xfId="23196" xr:uid="{00000000-0005-0000-0000-0000B15A0000}"/>
    <cellStyle name="Normal 53 4 4 5" xfId="18183" xr:uid="{00000000-0005-0000-0000-00001C470000}"/>
    <cellStyle name="Normal 53 4 5" xfId="4738" xr:uid="{00000000-0005-0000-0000-000093120000}"/>
    <cellStyle name="Normal 53 4 5 2" xfId="14790" xr:uid="{00000000-0005-0000-0000-0000D7390000}"/>
    <cellStyle name="Normal 53 4 5 2 3" xfId="29884" xr:uid="{00000000-0005-0000-0000-0000D1740000}"/>
    <cellStyle name="Normal 53 4 5 3" xfId="9770" xr:uid="{00000000-0005-0000-0000-00003B260000}"/>
    <cellStyle name="Normal 53 4 5 3 3" xfId="24867" xr:uid="{00000000-0005-0000-0000-000038610000}"/>
    <cellStyle name="Normal 53 4 5 5" xfId="19854" xr:uid="{00000000-0005-0000-0000-0000A34D0000}"/>
    <cellStyle name="Normal 53 4 6" xfId="11448" xr:uid="{00000000-0005-0000-0000-0000C92C0000}"/>
    <cellStyle name="Normal 53 4 6 3" xfId="26542" xr:uid="{00000000-0005-0000-0000-0000C3670000}"/>
    <cellStyle name="Normal 53 4 7" xfId="6427" xr:uid="{00000000-0005-0000-0000-00002C190000}"/>
    <cellStyle name="Normal 53 4 7 3" xfId="21525" xr:uid="{00000000-0005-0000-0000-00002A540000}"/>
    <cellStyle name="Normal 53 4 9" xfId="16512" xr:uid="{00000000-0005-0000-0000-000095400000}"/>
    <cellStyle name="Normal 53 5" xfId="1562" xr:uid="{00000000-0005-0000-0000-00002A060000}"/>
    <cellStyle name="Normal 53 5 2" xfId="2403" xr:uid="{00000000-0005-0000-0000-000073090000}"/>
    <cellStyle name="Normal 53 5 2 2" xfId="4092" xr:uid="{00000000-0005-0000-0000-00000D100000}"/>
    <cellStyle name="Normal 53 5 2 2 2" xfId="14165" xr:uid="{00000000-0005-0000-0000-000066370000}"/>
    <cellStyle name="Normal 53 5 2 2 2 3" xfId="29259" xr:uid="{00000000-0005-0000-0000-000060720000}"/>
    <cellStyle name="Normal 53 5 2 2 3" xfId="9145" xr:uid="{00000000-0005-0000-0000-0000CA230000}"/>
    <cellStyle name="Normal 53 5 2 2 3 3" xfId="24242" xr:uid="{00000000-0005-0000-0000-0000C75E0000}"/>
    <cellStyle name="Normal 53 5 2 2 5" xfId="19229" xr:uid="{00000000-0005-0000-0000-0000324B0000}"/>
    <cellStyle name="Normal 53 5 2 3" xfId="5784" xr:uid="{00000000-0005-0000-0000-0000A9160000}"/>
    <cellStyle name="Normal 53 5 2 3 2" xfId="15836" xr:uid="{00000000-0005-0000-0000-0000ED3D0000}"/>
    <cellStyle name="Normal 53 5 2 3 2 3" xfId="30930" xr:uid="{00000000-0005-0000-0000-0000E7780000}"/>
    <cellStyle name="Normal 53 5 2 3 3" xfId="10816" xr:uid="{00000000-0005-0000-0000-0000512A0000}"/>
    <cellStyle name="Normal 53 5 2 3 3 3" xfId="25913" xr:uid="{00000000-0005-0000-0000-00004E650000}"/>
    <cellStyle name="Normal 53 5 2 3 5" xfId="20900" xr:uid="{00000000-0005-0000-0000-0000B9510000}"/>
    <cellStyle name="Normal 53 5 2 4" xfId="12494" xr:uid="{00000000-0005-0000-0000-0000DF300000}"/>
    <cellStyle name="Normal 53 5 2 4 3" xfId="27588" xr:uid="{00000000-0005-0000-0000-0000D96B0000}"/>
    <cellStyle name="Normal 53 5 2 5" xfId="7473" xr:uid="{00000000-0005-0000-0000-0000421D0000}"/>
    <cellStyle name="Normal 53 5 2 5 3" xfId="22571" xr:uid="{00000000-0005-0000-0000-000040580000}"/>
    <cellStyle name="Normal 53 5 2 7" xfId="17558" xr:uid="{00000000-0005-0000-0000-0000AB440000}"/>
    <cellStyle name="Normal 53 5 3" xfId="3255" xr:uid="{00000000-0005-0000-0000-0000C80C0000}"/>
    <cellStyle name="Normal 53 5 3 2" xfId="13329" xr:uid="{00000000-0005-0000-0000-000022340000}"/>
    <cellStyle name="Normal 53 5 3 2 3" xfId="28423" xr:uid="{00000000-0005-0000-0000-00001C6F0000}"/>
    <cellStyle name="Normal 53 5 3 3" xfId="8309" xr:uid="{00000000-0005-0000-0000-000086200000}"/>
    <cellStyle name="Normal 53 5 3 3 3" xfId="23406" xr:uid="{00000000-0005-0000-0000-0000835B0000}"/>
    <cellStyle name="Normal 53 5 3 5" xfId="18393" xr:uid="{00000000-0005-0000-0000-0000EE470000}"/>
    <cellStyle name="Normal 53 5 4" xfId="4948" xr:uid="{00000000-0005-0000-0000-000065130000}"/>
    <cellStyle name="Normal 53 5 4 2" xfId="15000" xr:uid="{00000000-0005-0000-0000-0000A93A0000}"/>
    <cellStyle name="Normal 53 5 4 2 3" xfId="30094" xr:uid="{00000000-0005-0000-0000-0000A3750000}"/>
    <cellStyle name="Normal 53 5 4 3" xfId="9980" xr:uid="{00000000-0005-0000-0000-00000D270000}"/>
    <cellStyle name="Normal 53 5 4 3 3" xfId="25077" xr:uid="{00000000-0005-0000-0000-00000A620000}"/>
    <cellStyle name="Normal 53 5 4 5" xfId="20064" xr:uid="{00000000-0005-0000-0000-0000754E0000}"/>
    <cellStyle name="Normal 53 5 5" xfId="11658" xr:uid="{00000000-0005-0000-0000-00009B2D0000}"/>
    <cellStyle name="Normal 53 5 5 3" xfId="26752" xr:uid="{00000000-0005-0000-0000-000095680000}"/>
    <cellStyle name="Normal 53 5 6" xfId="6637" xr:uid="{00000000-0005-0000-0000-0000FE190000}"/>
    <cellStyle name="Normal 53 5 6 3" xfId="21735" xr:uid="{00000000-0005-0000-0000-0000FC540000}"/>
    <cellStyle name="Normal 53 5 8" xfId="16722" xr:uid="{00000000-0005-0000-0000-000067410000}"/>
    <cellStyle name="Normal 53 6" xfId="1983" xr:uid="{00000000-0005-0000-0000-0000CF070000}"/>
    <cellStyle name="Normal 53 6 2" xfId="3674" xr:uid="{00000000-0005-0000-0000-00006B0E0000}"/>
    <cellStyle name="Normal 53 6 2 2" xfId="13747" xr:uid="{00000000-0005-0000-0000-0000C4350000}"/>
    <cellStyle name="Normal 53 6 2 2 3" xfId="28841" xr:uid="{00000000-0005-0000-0000-0000BE700000}"/>
    <cellStyle name="Normal 53 6 2 3" xfId="8727" xr:uid="{00000000-0005-0000-0000-000028220000}"/>
    <cellStyle name="Normal 53 6 2 3 3" xfId="23824" xr:uid="{00000000-0005-0000-0000-0000255D0000}"/>
    <cellStyle name="Normal 53 6 2 5" xfId="18811" xr:uid="{00000000-0005-0000-0000-000090490000}"/>
    <cellStyle name="Normal 53 6 3" xfId="5366" xr:uid="{00000000-0005-0000-0000-000007150000}"/>
    <cellStyle name="Normal 53 6 3 2" xfId="15418" xr:uid="{00000000-0005-0000-0000-00004B3C0000}"/>
    <cellStyle name="Normal 53 6 3 2 3" xfId="30512" xr:uid="{00000000-0005-0000-0000-000045770000}"/>
    <cellStyle name="Normal 53 6 3 3" xfId="10398" xr:uid="{00000000-0005-0000-0000-0000AF280000}"/>
    <cellStyle name="Normal 53 6 3 3 3" xfId="25495" xr:uid="{00000000-0005-0000-0000-0000AC630000}"/>
    <cellStyle name="Normal 53 6 3 5" xfId="20482" xr:uid="{00000000-0005-0000-0000-000017500000}"/>
    <cellStyle name="Normal 53 6 4" xfId="12076" xr:uid="{00000000-0005-0000-0000-00003D2F0000}"/>
    <cellStyle name="Normal 53 6 4 3" xfId="27170" xr:uid="{00000000-0005-0000-0000-0000376A0000}"/>
    <cellStyle name="Normal 53 6 5" xfId="7055" xr:uid="{00000000-0005-0000-0000-0000A01B0000}"/>
    <cellStyle name="Normal 53 6 5 3" xfId="22153" xr:uid="{00000000-0005-0000-0000-00009E560000}"/>
    <cellStyle name="Normal 53 6 7" xfId="17140" xr:uid="{00000000-0005-0000-0000-000009430000}"/>
    <cellStyle name="Normal 53 7" xfId="2833" xr:uid="{00000000-0005-0000-0000-0000220B0000}"/>
    <cellStyle name="Normal 53 7 2" xfId="12911" xr:uid="{00000000-0005-0000-0000-000080320000}"/>
    <cellStyle name="Normal 53 7 2 3" xfId="28005" xr:uid="{00000000-0005-0000-0000-00007A6D0000}"/>
    <cellStyle name="Normal 53 7 3" xfId="7891" xr:uid="{00000000-0005-0000-0000-0000E41E0000}"/>
    <cellStyle name="Normal 53 7 3 3" xfId="22988" xr:uid="{00000000-0005-0000-0000-0000E1590000}"/>
    <cellStyle name="Normal 53 7 5" xfId="17975" xr:uid="{00000000-0005-0000-0000-00004C460000}"/>
    <cellStyle name="Normal 53 8" xfId="4527" xr:uid="{00000000-0005-0000-0000-0000C0110000}"/>
    <cellStyle name="Normal 53 8 2" xfId="14582" xr:uid="{00000000-0005-0000-0000-000007390000}"/>
    <cellStyle name="Normal 53 8 2 3" xfId="29676" xr:uid="{00000000-0005-0000-0000-000001740000}"/>
    <cellStyle name="Normal 53 8 3" xfId="9562" xr:uid="{00000000-0005-0000-0000-00006B250000}"/>
    <cellStyle name="Normal 53 8 3 3" xfId="24659" xr:uid="{00000000-0005-0000-0000-000068600000}"/>
    <cellStyle name="Normal 53 8 5" xfId="19646" xr:uid="{00000000-0005-0000-0000-0000D34C0000}"/>
    <cellStyle name="Normal 53 9" xfId="11238" xr:uid="{00000000-0005-0000-0000-0000F72B0000}"/>
    <cellStyle name="Normal 53 9 3" xfId="26334" xr:uid="{00000000-0005-0000-0000-0000F3660000}"/>
    <cellStyle name="Normal 54" xfId="860" xr:uid="{00000000-0005-0000-0000-00006B030000}"/>
    <cellStyle name="Normal 54 2" xfId="861" xr:uid="{00000000-0005-0000-0000-00006C030000}"/>
    <cellStyle name="Normal 55" xfId="862" xr:uid="{00000000-0005-0000-0000-00006D030000}"/>
    <cellStyle name="Normal 55 10" xfId="6218" xr:uid="{00000000-0005-0000-0000-00005B180000}"/>
    <cellStyle name="Normal 55 10 3" xfId="21318" xr:uid="{00000000-0005-0000-0000-00005B530000}"/>
    <cellStyle name="Normal 55 12" xfId="16303" xr:uid="{00000000-0005-0000-0000-0000C43F0000}"/>
    <cellStyle name="Normal 55 2" xfId="1183" xr:uid="{00000000-0005-0000-0000-0000AF040000}"/>
    <cellStyle name="Normal 55 2 11" xfId="16357" xr:uid="{00000000-0005-0000-0000-0000FA3F0000}"/>
    <cellStyle name="Normal 55 2 2" xfId="1291" xr:uid="{00000000-0005-0000-0000-00001B050000}"/>
    <cellStyle name="Normal 55 2 2 10" xfId="16461" xr:uid="{00000000-0005-0000-0000-000062400000}"/>
    <cellStyle name="Normal 55 2 2 2" xfId="1508" xr:uid="{00000000-0005-0000-0000-0000F4050000}"/>
    <cellStyle name="Normal 55 2 2 2 2" xfId="1929" xr:uid="{00000000-0005-0000-0000-000099070000}"/>
    <cellStyle name="Normal 55 2 2 2 2 2" xfId="2768" xr:uid="{00000000-0005-0000-0000-0000E00A0000}"/>
    <cellStyle name="Normal 55 2 2 2 2 2 2" xfId="4457" xr:uid="{00000000-0005-0000-0000-00007A110000}"/>
    <cellStyle name="Normal 55 2 2 2 2 2 2 2" xfId="14530" xr:uid="{00000000-0005-0000-0000-0000D3380000}"/>
    <cellStyle name="Normal 55 2 2 2 2 2 2 2 3" xfId="29624" xr:uid="{00000000-0005-0000-0000-0000CD730000}"/>
    <cellStyle name="Normal 55 2 2 2 2 2 2 3" xfId="9510" xr:uid="{00000000-0005-0000-0000-000037250000}"/>
    <cellStyle name="Normal 55 2 2 2 2 2 2 3 3" xfId="24607" xr:uid="{00000000-0005-0000-0000-000034600000}"/>
    <cellStyle name="Normal 55 2 2 2 2 2 2 5" xfId="19594" xr:uid="{00000000-0005-0000-0000-00009F4C0000}"/>
    <cellStyle name="Normal 55 2 2 2 2 2 3" xfId="6149" xr:uid="{00000000-0005-0000-0000-000016180000}"/>
    <cellStyle name="Normal 55 2 2 2 2 2 3 2" xfId="16201" xr:uid="{00000000-0005-0000-0000-00005A3F0000}"/>
    <cellStyle name="Normal 55 2 2 2 2 2 3 3" xfId="11181" xr:uid="{00000000-0005-0000-0000-0000BE2B0000}"/>
    <cellStyle name="Normal 55 2 2 2 2 2 3 3 3" xfId="26278" xr:uid="{00000000-0005-0000-0000-0000BB660000}"/>
    <cellStyle name="Normal 55 2 2 2 2 2 3 5" xfId="21265" xr:uid="{00000000-0005-0000-0000-000026530000}"/>
    <cellStyle name="Normal 55 2 2 2 2 2 4" xfId="12859" xr:uid="{00000000-0005-0000-0000-00004C320000}"/>
    <cellStyle name="Normal 55 2 2 2 2 2 4 3" xfId="27953" xr:uid="{00000000-0005-0000-0000-0000466D0000}"/>
    <cellStyle name="Normal 55 2 2 2 2 2 5" xfId="7838" xr:uid="{00000000-0005-0000-0000-0000AF1E0000}"/>
    <cellStyle name="Normal 55 2 2 2 2 2 5 3" xfId="22936" xr:uid="{00000000-0005-0000-0000-0000AD590000}"/>
    <cellStyle name="Normal 55 2 2 2 2 2 7" xfId="17923" xr:uid="{00000000-0005-0000-0000-000018460000}"/>
    <cellStyle name="Normal 55 2 2 2 2 3" xfId="3620" xr:uid="{00000000-0005-0000-0000-0000350E0000}"/>
    <cellStyle name="Normal 55 2 2 2 2 3 2" xfId="13694" xr:uid="{00000000-0005-0000-0000-00008F350000}"/>
    <cellStyle name="Normal 55 2 2 2 2 3 2 3" xfId="28788" xr:uid="{00000000-0005-0000-0000-000089700000}"/>
    <cellStyle name="Normal 55 2 2 2 2 3 3" xfId="8674" xr:uid="{00000000-0005-0000-0000-0000F3210000}"/>
    <cellStyle name="Normal 55 2 2 2 2 3 3 3" xfId="23771" xr:uid="{00000000-0005-0000-0000-0000F05C0000}"/>
    <cellStyle name="Normal 55 2 2 2 2 3 5" xfId="18758" xr:uid="{00000000-0005-0000-0000-00005B490000}"/>
    <cellStyle name="Normal 55 2 2 2 2 4" xfId="5313" xr:uid="{00000000-0005-0000-0000-0000D2140000}"/>
    <cellStyle name="Normal 55 2 2 2 2 4 2" xfId="15365" xr:uid="{00000000-0005-0000-0000-0000163C0000}"/>
    <cellStyle name="Normal 55 2 2 2 2 4 2 3" xfId="30459" xr:uid="{00000000-0005-0000-0000-000010770000}"/>
    <cellStyle name="Normal 55 2 2 2 2 4 3" xfId="10345" xr:uid="{00000000-0005-0000-0000-00007A280000}"/>
    <cellStyle name="Normal 55 2 2 2 2 4 3 3" xfId="25442" xr:uid="{00000000-0005-0000-0000-000077630000}"/>
    <cellStyle name="Normal 55 2 2 2 2 4 5" xfId="20429" xr:uid="{00000000-0005-0000-0000-0000E24F0000}"/>
    <cellStyle name="Normal 55 2 2 2 2 5" xfId="12023" xr:uid="{00000000-0005-0000-0000-0000082F0000}"/>
    <cellStyle name="Normal 55 2 2 2 2 5 3" xfId="27117" xr:uid="{00000000-0005-0000-0000-0000026A0000}"/>
    <cellStyle name="Normal 55 2 2 2 2 6" xfId="7002" xr:uid="{00000000-0005-0000-0000-00006B1B0000}"/>
    <cellStyle name="Normal 55 2 2 2 2 6 3" xfId="22100" xr:uid="{00000000-0005-0000-0000-000069560000}"/>
    <cellStyle name="Normal 55 2 2 2 2 8" xfId="17087" xr:uid="{00000000-0005-0000-0000-0000D4420000}"/>
    <cellStyle name="Normal 55 2 2 2 3" xfId="2350" xr:uid="{00000000-0005-0000-0000-00003E090000}"/>
    <cellStyle name="Normal 55 2 2 2 3 2" xfId="4039" xr:uid="{00000000-0005-0000-0000-0000D80F0000}"/>
    <cellStyle name="Normal 55 2 2 2 3 2 2" xfId="14112" xr:uid="{00000000-0005-0000-0000-000031370000}"/>
    <cellStyle name="Normal 55 2 2 2 3 2 2 3" xfId="29206" xr:uid="{00000000-0005-0000-0000-00002B720000}"/>
    <cellStyle name="Normal 55 2 2 2 3 2 3" xfId="9092" xr:uid="{00000000-0005-0000-0000-000095230000}"/>
    <cellStyle name="Normal 55 2 2 2 3 2 3 3" xfId="24189" xr:uid="{00000000-0005-0000-0000-0000925E0000}"/>
    <cellStyle name="Normal 55 2 2 2 3 2 5" xfId="19176" xr:uid="{00000000-0005-0000-0000-0000FD4A0000}"/>
    <cellStyle name="Normal 55 2 2 2 3 3" xfId="5731" xr:uid="{00000000-0005-0000-0000-000074160000}"/>
    <cellStyle name="Normal 55 2 2 2 3 3 2" xfId="15783" xr:uid="{00000000-0005-0000-0000-0000B83D0000}"/>
    <cellStyle name="Normal 55 2 2 2 3 3 2 3" xfId="30877" xr:uid="{00000000-0005-0000-0000-0000B2780000}"/>
    <cellStyle name="Normal 55 2 2 2 3 3 3" xfId="10763" xr:uid="{00000000-0005-0000-0000-00001C2A0000}"/>
    <cellStyle name="Normal 55 2 2 2 3 3 3 3" xfId="25860" xr:uid="{00000000-0005-0000-0000-000019650000}"/>
    <cellStyle name="Normal 55 2 2 2 3 3 5" xfId="20847" xr:uid="{00000000-0005-0000-0000-000084510000}"/>
    <cellStyle name="Normal 55 2 2 2 3 4" xfId="12441" xr:uid="{00000000-0005-0000-0000-0000AA300000}"/>
    <cellStyle name="Normal 55 2 2 2 3 4 3" xfId="27535" xr:uid="{00000000-0005-0000-0000-0000A46B0000}"/>
    <cellStyle name="Normal 55 2 2 2 3 5" xfId="7420" xr:uid="{00000000-0005-0000-0000-00000D1D0000}"/>
    <cellStyle name="Normal 55 2 2 2 3 5 3" xfId="22518" xr:uid="{00000000-0005-0000-0000-00000B580000}"/>
    <cellStyle name="Normal 55 2 2 2 3 7" xfId="17505" xr:uid="{00000000-0005-0000-0000-000076440000}"/>
    <cellStyle name="Normal 55 2 2 2 4" xfId="3202" xr:uid="{00000000-0005-0000-0000-0000930C0000}"/>
    <cellStyle name="Normal 55 2 2 2 4 2" xfId="13276" xr:uid="{00000000-0005-0000-0000-0000ED330000}"/>
    <cellStyle name="Normal 55 2 2 2 4 2 3" xfId="28370" xr:uid="{00000000-0005-0000-0000-0000E76E0000}"/>
    <cellStyle name="Normal 55 2 2 2 4 3" xfId="8256" xr:uid="{00000000-0005-0000-0000-000051200000}"/>
    <cellStyle name="Normal 55 2 2 2 4 3 3" xfId="23353" xr:uid="{00000000-0005-0000-0000-00004E5B0000}"/>
    <cellStyle name="Normal 55 2 2 2 4 5" xfId="18340" xr:uid="{00000000-0005-0000-0000-0000B9470000}"/>
    <cellStyle name="Normal 55 2 2 2 5" xfId="4895" xr:uid="{00000000-0005-0000-0000-000030130000}"/>
    <cellStyle name="Normal 55 2 2 2 5 2" xfId="14947" xr:uid="{00000000-0005-0000-0000-0000743A0000}"/>
    <cellStyle name="Normal 55 2 2 2 5 2 3" xfId="30041" xr:uid="{00000000-0005-0000-0000-00006E750000}"/>
    <cellStyle name="Normal 55 2 2 2 5 3" xfId="9927" xr:uid="{00000000-0005-0000-0000-0000D8260000}"/>
    <cellStyle name="Normal 55 2 2 2 5 3 3" xfId="25024" xr:uid="{00000000-0005-0000-0000-0000D5610000}"/>
    <cellStyle name="Normal 55 2 2 2 5 5" xfId="20011" xr:uid="{00000000-0005-0000-0000-0000404E0000}"/>
    <cellStyle name="Normal 55 2 2 2 6" xfId="11605" xr:uid="{00000000-0005-0000-0000-0000662D0000}"/>
    <cellStyle name="Normal 55 2 2 2 6 3" xfId="26699" xr:uid="{00000000-0005-0000-0000-000060680000}"/>
    <cellStyle name="Normal 55 2 2 2 7" xfId="6584" xr:uid="{00000000-0005-0000-0000-0000C9190000}"/>
    <cellStyle name="Normal 55 2 2 2 7 3" xfId="21682" xr:uid="{00000000-0005-0000-0000-0000C7540000}"/>
    <cellStyle name="Normal 55 2 2 2 9" xfId="16669" xr:uid="{00000000-0005-0000-0000-000032410000}"/>
    <cellStyle name="Normal 55 2 2 3" xfId="1721" xr:uid="{00000000-0005-0000-0000-0000C9060000}"/>
    <cellStyle name="Normal 55 2 2 3 2" xfId="2560" xr:uid="{00000000-0005-0000-0000-0000100A0000}"/>
    <cellStyle name="Normal 55 2 2 3 2 2" xfId="4249" xr:uid="{00000000-0005-0000-0000-0000AA100000}"/>
    <cellStyle name="Normal 55 2 2 3 2 2 2" xfId="14322" xr:uid="{00000000-0005-0000-0000-000003380000}"/>
    <cellStyle name="Normal 55 2 2 3 2 2 2 3" xfId="29416" xr:uid="{00000000-0005-0000-0000-0000FD720000}"/>
    <cellStyle name="Normal 55 2 2 3 2 2 3" xfId="9302" xr:uid="{00000000-0005-0000-0000-000067240000}"/>
    <cellStyle name="Normal 55 2 2 3 2 2 3 3" xfId="24399" xr:uid="{00000000-0005-0000-0000-0000645F0000}"/>
    <cellStyle name="Normal 55 2 2 3 2 2 5" xfId="19386" xr:uid="{00000000-0005-0000-0000-0000CF4B0000}"/>
    <cellStyle name="Normal 55 2 2 3 2 3" xfId="5941" xr:uid="{00000000-0005-0000-0000-000046170000}"/>
    <cellStyle name="Normal 55 2 2 3 2 3 2" xfId="15993" xr:uid="{00000000-0005-0000-0000-00008A3E0000}"/>
    <cellStyle name="Normal 55 2 2 3 2 3 2 3" xfId="31087" xr:uid="{00000000-0005-0000-0000-000084790000}"/>
    <cellStyle name="Normal 55 2 2 3 2 3 3" xfId="10973" xr:uid="{00000000-0005-0000-0000-0000EE2A0000}"/>
    <cellStyle name="Normal 55 2 2 3 2 3 3 3" xfId="26070" xr:uid="{00000000-0005-0000-0000-0000EB650000}"/>
    <cellStyle name="Normal 55 2 2 3 2 3 5" xfId="21057" xr:uid="{00000000-0005-0000-0000-000056520000}"/>
    <cellStyle name="Normal 55 2 2 3 2 4" xfId="12651" xr:uid="{00000000-0005-0000-0000-00007C310000}"/>
    <cellStyle name="Normal 55 2 2 3 2 4 3" xfId="27745" xr:uid="{00000000-0005-0000-0000-0000766C0000}"/>
    <cellStyle name="Normal 55 2 2 3 2 5" xfId="7630" xr:uid="{00000000-0005-0000-0000-0000DF1D0000}"/>
    <cellStyle name="Normal 55 2 2 3 2 5 3" xfId="22728" xr:uid="{00000000-0005-0000-0000-0000DD580000}"/>
    <cellStyle name="Normal 55 2 2 3 2 7" xfId="17715" xr:uid="{00000000-0005-0000-0000-000048450000}"/>
    <cellStyle name="Normal 55 2 2 3 3" xfId="3412" xr:uid="{00000000-0005-0000-0000-0000650D0000}"/>
    <cellStyle name="Normal 55 2 2 3 3 2" xfId="13486" xr:uid="{00000000-0005-0000-0000-0000BF340000}"/>
    <cellStyle name="Normal 55 2 2 3 3 2 3" xfId="28580" xr:uid="{00000000-0005-0000-0000-0000B96F0000}"/>
    <cellStyle name="Normal 55 2 2 3 3 3" xfId="8466" xr:uid="{00000000-0005-0000-0000-000023210000}"/>
    <cellStyle name="Normal 55 2 2 3 3 3 3" xfId="23563" xr:uid="{00000000-0005-0000-0000-0000205C0000}"/>
    <cellStyle name="Normal 55 2 2 3 3 5" xfId="18550" xr:uid="{00000000-0005-0000-0000-00008B480000}"/>
    <cellStyle name="Normal 55 2 2 3 4" xfId="5105" xr:uid="{00000000-0005-0000-0000-000002140000}"/>
    <cellStyle name="Normal 55 2 2 3 4 2" xfId="15157" xr:uid="{00000000-0005-0000-0000-0000463B0000}"/>
    <cellStyle name="Normal 55 2 2 3 4 2 3" xfId="30251" xr:uid="{00000000-0005-0000-0000-000040760000}"/>
    <cellStyle name="Normal 55 2 2 3 4 3" xfId="10137" xr:uid="{00000000-0005-0000-0000-0000AA270000}"/>
    <cellStyle name="Normal 55 2 2 3 4 3 3" xfId="25234" xr:uid="{00000000-0005-0000-0000-0000A7620000}"/>
    <cellStyle name="Normal 55 2 2 3 4 5" xfId="20221" xr:uid="{00000000-0005-0000-0000-0000124F0000}"/>
    <cellStyle name="Normal 55 2 2 3 5" xfId="11815" xr:uid="{00000000-0005-0000-0000-0000382E0000}"/>
    <cellStyle name="Normal 55 2 2 3 5 3" xfId="26909" xr:uid="{00000000-0005-0000-0000-000032690000}"/>
    <cellStyle name="Normal 55 2 2 3 6" xfId="6794" xr:uid="{00000000-0005-0000-0000-00009B1A0000}"/>
    <cellStyle name="Normal 55 2 2 3 6 3" xfId="21892" xr:uid="{00000000-0005-0000-0000-000099550000}"/>
    <cellStyle name="Normal 55 2 2 3 8" xfId="16879" xr:uid="{00000000-0005-0000-0000-000004420000}"/>
    <cellStyle name="Normal 55 2 2 4" xfId="2142" xr:uid="{00000000-0005-0000-0000-00006E080000}"/>
    <cellStyle name="Normal 55 2 2 4 2" xfId="3831" xr:uid="{00000000-0005-0000-0000-0000080F0000}"/>
    <cellStyle name="Normal 55 2 2 4 2 2" xfId="13904" xr:uid="{00000000-0005-0000-0000-000061360000}"/>
    <cellStyle name="Normal 55 2 2 4 2 2 3" xfId="28998" xr:uid="{00000000-0005-0000-0000-00005B710000}"/>
    <cellStyle name="Normal 55 2 2 4 2 3" xfId="8884" xr:uid="{00000000-0005-0000-0000-0000C5220000}"/>
    <cellStyle name="Normal 55 2 2 4 2 3 3" xfId="23981" xr:uid="{00000000-0005-0000-0000-0000C25D0000}"/>
    <cellStyle name="Normal 55 2 2 4 2 5" xfId="18968" xr:uid="{00000000-0005-0000-0000-00002D4A0000}"/>
    <cellStyle name="Normal 55 2 2 4 3" xfId="5523" xr:uid="{00000000-0005-0000-0000-0000A4150000}"/>
    <cellStyle name="Normal 55 2 2 4 3 2" xfId="15575" xr:uid="{00000000-0005-0000-0000-0000E83C0000}"/>
    <cellStyle name="Normal 55 2 2 4 3 2 3" xfId="30669" xr:uid="{00000000-0005-0000-0000-0000E2770000}"/>
    <cellStyle name="Normal 55 2 2 4 3 3" xfId="10555" xr:uid="{00000000-0005-0000-0000-00004C290000}"/>
    <cellStyle name="Normal 55 2 2 4 3 3 3" xfId="25652" xr:uid="{00000000-0005-0000-0000-000049640000}"/>
    <cellStyle name="Normal 55 2 2 4 3 5" xfId="20639" xr:uid="{00000000-0005-0000-0000-0000B4500000}"/>
    <cellStyle name="Normal 55 2 2 4 4" xfId="12233" xr:uid="{00000000-0005-0000-0000-0000DA2F0000}"/>
    <cellStyle name="Normal 55 2 2 4 4 3" xfId="27327" xr:uid="{00000000-0005-0000-0000-0000D46A0000}"/>
    <cellStyle name="Normal 55 2 2 4 5" xfId="7212" xr:uid="{00000000-0005-0000-0000-00003D1C0000}"/>
    <cellStyle name="Normal 55 2 2 4 5 3" xfId="22310" xr:uid="{00000000-0005-0000-0000-00003B570000}"/>
    <cellStyle name="Normal 55 2 2 4 7" xfId="17297" xr:uid="{00000000-0005-0000-0000-0000A6430000}"/>
    <cellStyle name="Normal 55 2 2 5" xfId="2994" xr:uid="{00000000-0005-0000-0000-0000C30B0000}"/>
    <cellStyle name="Normal 55 2 2 5 2" xfId="13068" xr:uid="{00000000-0005-0000-0000-00001D330000}"/>
    <cellStyle name="Normal 55 2 2 5 2 3" xfId="28162" xr:uid="{00000000-0005-0000-0000-0000176E0000}"/>
    <cellStyle name="Normal 55 2 2 5 3" xfId="8048" xr:uid="{00000000-0005-0000-0000-0000811F0000}"/>
    <cellStyle name="Normal 55 2 2 5 3 3" xfId="23145" xr:uid="{00000000-0005-0000-0000-00007E5A0000}"/>
    <cellStyle name="Normal 55 2 2 5 5" xfId="18132" xr:uid="{00000000-0005-0000-0000-0000E9460000}"/>
    <cellStyle name="Normal 55 2 2 6" xfId="4687" xr:uid="{00000000-0005-0000-0000-000060120000}"/>
    <cellStyle name="Normal 55 2 2 6 2" xfId="14739" xr:uid="{00000000-0005-0000-0000-0000A4390000}"/>
    <cellStyle name="Normal 55 2 2 6 2 3" xfId="29833" xr:uid="{00000000-0005-0000-0000-00009E740000}"/>
    <cellStyle name="Normal 55 2 2 6 3" xfId="9719" xr:uid="{00000000-0005-0000-0000-000008260000}"/>
    <cellStyle name="Normal 55 2 2 6 3 3" xfId="24816" xr:uid="{00000000-0005-0000-0000-000005610000}"/>
    <cellStyle name="Normal 55 2 2 6 5" xfId="19803" xr:uid="{00000000-0005-0000-0000-0000704D0000}"/>
    <cellStyle name="Normal 55 2 2 7" xfId="11397" xr:uid="{00000000-0005-0000-0000-0000962C0000}"/>
    <cellStyle name="Normal 55 2 2 7 3" xfId="26491" xr:uid="{00000000-0005-0000-0000-000090670000}"/>
    <cellStyle name="Normal 55 2 2 8" xfId="6376" xr:uid="{00000000-0005-0000-0000-0000F9180000}"/>
    <cellStyle name="Normal 55 2 2 8 3" xfId="21474" xr:uid="{00000000-0005-0000-0000-0000F7530000}"/>
    <cellStyle name="Normal 55 2 3" xfId="1404" xr:uid="{00000000-0005-0000-0000-00008C050000}"/>
    <cellStyle name="Normal 55 2 3 2" xfId="1825" xr:uid="{00000000-0005-0000-0000-000031070000}"/>
    <cellStyle name="Normal 55 2 3 2 2" xfId="2664" xr:uid="{00000000-0005-0000-0000-0000780A0000}"/>
    <cellStyle name="Normal 55 2 3 2 2 2" xfId="4353" xr:uid="{00000000-0005-0000-0000-000012110000}"/>
    <cellStyle name="Normal 55 2 3 2 2 2 2" xfId="14426" xr:uid="{00000000-0005-0000-0000-00006B380000}"/>
    <cellStyle name="Normal 55 2 3 2 2 2 2 3" xfId="29520" xr:uid="{00000000-0005-0000-0000-000065730000}"/>
    <cellStyle name="Normal 55 2 3 2 2 2 3" xfId="9406" xr:uid="{00000000-0005-0000-0000-0000CF240000}"/>
    <cellStyle name="Normal 55 2 3 2 2 2 3 3" xfId="24503" xr:uid="{00000000-0005-0000-0000-0000CC5F0000}"/>
    <cellStyle name="Normal 55 2 3 2 2 2 5" xfId="19490" xr:uid="{00000000-0005-0000-0000-0000374C0000}"/>
    <cellStyle name="Normal 55 2 3 2 2 3" xfId="6045" xr:uid="{00000000-0005-0000-0000-0000AE170000}"/>
    <cellStyle name="Normal 55 2 3 2 2 3 2" xfId="16097" xr:uid="{00000000-0005-0000-0000-0000F23E0000}"/>
    <cellStyle name="Normal 55 2 3 2 2 3 2 3" xfId="31191" xr:uid="{00000000-0005-0000-0000-0000EC790000}"/>
    <cellStyle name="Normal 55 2 3 2 2 3 3" xfId="11077" xr:uid="{00000000-0005-0000-0000-0000562B0000}"/>
    <cellStyle name="Normal 55 2 3 2 2 3 3 3" xfId="26174" xr:uid="{00000000-0005-0000-0000-000053660000}"/>
    <cellStyle name="Normal 55 2 3 2 2 3 5" xfId="21161" xr:uid="{00000000-0005-0000-0000-0000BE520000}"/>
    <cellStyle name="Normal 55 2 3 2 2 4" xfId="12755" xr:uid="{00000000-0005-0000-0000-0000E4310000}"/>
    <cellStyle name="Normal 55 2 3 2 2 4 3" xfId="27849" xr:uid="{00000000-0005-0000-0000-0000DE6C0000}"/>
    <cellStyle name="Normal 55 2 3 2 2 5" xfId="7734" xr:uid="{00000000-0005-0000-0000-0000471E0000}"/>
    <cellStyle name="Normal 55 2 3 2 2 5 3" xfId="22832" xr:uid="{00000000-0005-0000-0000-000045590000}"/>
    <cellStyle name="Normal 55 2 3 2 2 7" xfId="17819" xr:uid="{00000000-0005-0000-0000-0000B0450000}"/>
    <cellStyle name="Normal 55 2 3 2 3" xfId="3516" xr:uid="{00000000-0005-0000-0000-0000CD0D0000}"/>
    <cellStyle name="Normal 55 2 3 2 3 2" xfId="13590" xr:uid="{00000000-0005-0000-0000-000027350000}"/>
    <cellStyle name="Normal 55 2 3 2 3 2 3" xfId="28684" xr:uid="{00000000-0005-0000-0000-000021700000}"/>
    <cellStyle name="Normal 55 2 3 2 3 3" xfId="8570" xr:uid="{00000000-0005-0000-0000-00008B210000}"/>
    <cellStyle name="Normal 55 2 3 2 3 3 3" xfId="23667" xr:uid="{00000000-0005-0000-0000-0000885C0000}"/>
    <cellStyle name="Normal 55 2 3 2 3 5" xfId="18654" xr:uid="{00000000-0005-0000-0000-0000F3480000}"/>
    <cellStyle name="Normal 55 2 3 2 4" xfId="5209" xr:uid="{00000000-0005-0000-0000-00006A140000}"/>
    <cellStyle name="Normal 55 2 3 2 4 2" xfId="15261" xr:uid="{00000000-0005-0000-0000-0000AE3B0000}"/>
    <cellStyle name="Normal 55 2 3 2 4 2 3" xfId="30355" xr:uid="{00000000-0005-0000-0000-0000A8760000}"/>
    <cellStyle name="Normal 55 2 3 2 4 3" xfId="10241" xr:uid="{00000000-0005-0000-0000-000012280000}"/>
    <cellStyle name="Normal 55 2 3 2 4 3 3" xfId="25338" xr:uid="{00000000-0005-0000-0000-00000F630000}"/>
    <cellStyle name="Normal 55 2 3 2 4 5" xfId="20325" xr:uid="{00000000-0005-0000-0000-00007A4F0000}"/>
    <cellStyle name="Normal 55 2 3 2 5" xfId="11919" xr:uid="{00000000-0005-0000-0000-0000A02E0000}"/>
    <cellStyle name="Normal 55 2 3 2 5 3" xfId="27013" xr:uid="{00000000-0005-0000-0000-00009A690000}"/>
    <cellStyle name="Normal 55 2 3 2 6" xfId="6898" xr:uid="{00000000-0005-0000-0000-0000031B0000}"/>
    <cellStyle name="Normal 55 2 3 2 6 3" xfId="21996" xr:uid="{00000000-0005-0000-0000-000001560000}"/>
    <cellStyle name="Normal 55 2 3 2 8" xfId="16983" xr:uid="{00000000-0005-0000-0000-00006C420000}"/>
    <cellStyle name="Normal 55 2 3 3" xfId="2246" xr:uid="{00000000-0005-0000-0000-0000D6080000}"/>
    <cellStyle name="Normal 55 2 3 3 2" xfId="3935" xr:uid="{00000000-0005-0000-0000-0000700F0000}"/>
    <cellStyle name="Normal 55 2 3 3 2 2" xfId="14008" xr:uid="{00000000-0005-0000-0000-0000C9360000}"/>
    <cellStyle name="Normal 55 2 3 3 2 2 3" xfId="29102" xr:uid="{00000000-0005-0000-0000-0000C3710000}"/>
    <cellStyle name="Normal 55 2 3 3 2 3" xfId="8988" xr:uid="{00000000-0005-0000-0000-00002D230000}"/>
    <cellStyle name="Normal 55 2 3 3 2 3 3" xfId="24085" xr:uid="{00000000-0005-0000-0000-00002A5E0000}"/>
    <cellStyle name="Normal 55 2 3 3 2 5" xfId="19072" xr:uid="{00000000-0005-0000-0000-0000954A0000}"/>
    <cellStyle name="Normal 55 2 3 3 3" xfId="5627" xr:uid="{00000000-0005-0000-0000-00000C160000}"/>
    <cellStyle name="Normal 55 2 3 3 3 2" xfId="15679" xr:uid="{00000000-0005-0000-0000-0000503D0000}"/>
    <cellStyle name="Normal 55 2 3 3 3 2 3" xfId="30773" xr:uid="{00000000-0005-0000-0000-00004A780000}"/>
    <cellStyle name="Normal 55 2 3 3 3 3" xfId="10659" xr:uid="{00000000-0005-0000-0000-0000B4290000}"/>
    <cellStyle name="Normal 55 2 3 3 3 3 3" xfId="25756" xr:uid="{00000000-0005-0000-0000-0000B1640000}"/>
    <cellStyle name="Normal 55 2 3 3 3 5" xfId="20743" xr:uid="{00000000-0005-0000-0000-00001C510000}"/>
    <cellStyle name="Normal 55 2 3 3 4" xfId="12337" xr:uid="{00000000-0005-0000-0000-000042300000}"/>
    <cellStyle name="Normal 55 2 3 3 4 3" xfId="27431" xr:uid="{00000000-0005-0000-0000-00003C6B0000}"/>
    <cellStyle name="Normal 55 2 3 3 5" xfId="7316" xr:uid="{00000000-0005-0000-0000-0000A51C0000}"/>
    <cellStyle name="Normal 55 2 3 3 5 3" xfId="22414" xr:uid="{00000000-0005-0000-0000-0000A3570000}"/>
    <cellStyle name="Normal 55 2 3 3 7" xfId="17401" xr:uid="{00000000-0005-0000-0000-00000E440000}"/>
    <cellStyle name="Normal 55 2 3 4" xfId="3098" xr:uid="{00000000-0005-0000-0000-00002B0C0000}"/>
    <cellStyle name="Normal 55 2 3 4 2" xfId="13172" xr:uid="{00000000-0005-0000-0000-000085330000}"/>
    <cellStyle name="Normal 55 2 3 4 2 3" xfId="28266" xr:uid="{00000000-0005-0000-0000-00007F6E0000}"/>
    <cellStyle name="Normal 55 2 3 4 3" xfId="8152" xr:uid="{00000000-0005-0000-0000-0000E91F0000}"/>
    <cellStyle name="Normal 55 2 3 4 3 3" xfId="23249" xr:uid="{00000000-0005-0000-0000-0000E65A0000}"/>
    <cellStyle name="Normal 55 2 3 4 5" xfId="18236" xr:uid="{00000000-0005-0000-0000-000051470000}"/>
    <cellStyle name="Normal 55 2 3 5" xfId="4791" xr:uid="{00000000-0005-0000-0000-0000C8120000}"/>
    <cellStyle name="Normal 55 2 3 5 2" xfId="14843" xr:uid="{00000000-0005-0000-0000-00000C3A0000}"/>
    <cellStyle name="Normal 55 2 3 5 2 3" xfId="29937" xr:uid="{00000000-0005-0000-0000-000006750000}"/>
    <cellStyle name="Normal 55 2 3 5 3" xfId="9823" xr:uid="{00000000-0005-0000-0000-000070260000}"/>
    <cellStyle name="Normal 55 2 3 5 3 3" xfId="24920" xr:uid="{00000000-0005-0000-0000-00006D610000}"/>
    <cellStyle name="Normal 55 2 3 5 5" xfId="19907" xr:uid="{00000000-0005-0000-0000-0000D84D0000}"/>
    <cellStyle name="Normal 55 2 3 6" xfId="11501" xr:uid="{00000000-0005-0000-0000-0000FE2C0000}"/>
    <cellStyle name="Normal 55 2 3 6 3" xfId="26595" xr:uid="{00000000-0005-0000-0000-0000F8670000}"/>
    <cellStyle name="Normal 55 2 3 7" xfId="6480" xr:uid="{00000000-0005-0000-0000-000061190000}"/>
    <cellStyle name="Normal 55 2 3 7 3" xfId="21578" xr:uid="{00000000-0005-0000-0000-00005F540000}"/>
    <cellStyle name="Normal 55 2 3 9" xfId="16565" xr:uid="{00000000-0005-0000-0000-0000CA400000}"/>
    <cellStyle name="Normal 55 2 4" xfId="1617" xr:uid="{00000000-0005-0000-0000-000061060000}"/>
    <cellStyle name="Normal 55 2 4 2" xfId="2456" xr:uid="{00000000-0005-0000-0000-0000A8090000}"/>
    <cellStyle name="Normal 55 2 4 2 2" xfId="4145" xr:uid="{00000000-0005-0000-0000-000042100000}"/>
    <cellStyle name="Normal 55 2 4 2 2 2" xfId="14218" xr:uid="{00000000-0005-0000-0000-00009B370000}"/>
    <cellStyle name="Normal 55 2 4 2 2 2 3" xfId="29312" xr:uid="{00000000-0005-0000-0000-000095720000}"/>
    <cellStyle name="Normal 55 2 4 2 2 3" xfId="9198" xr:uid="{00000000-0005-0000-0000-0000FF230000}"/>
    <cellStyle name="Normal 55 2 4 2 2 3 3" xfId="24295" xr:uid="{00000000-0005-0000-0000-0000FC5E0000}"/>
    <cellStyle name="Normal 55 2 4 2 2 5" xfId="19282" xr:uid="{00000000-0005-0000-0000-0000674B0000}"/>
    <cellStyle name="Normal 55 2 4 2 3" xfId="5837" xr:uid="{00000000-0005-0000-0000-0000DE160000}"/>
    <cellStyle name="Normal 55 2 4 2 3 2" xfId="15889" xr:uid="{00000000-0005-0000-0000-0000223E0000}"/>
    <cellStyle name="Normal 55 2 4 2 3 2 3" xfId="30983" xr:uid="{00000000-0005-0000-0000-00001C790000}"/>
    <cellStyle name="Normal 55 2 4 2 3 3" xfId="10869" xr:uid="{00000000-0005-0000-0000-0000862A0000}"/>
    <cellStyle name="Normal 55 2 4 2 3 3 3" xfId="25966" xr:uid="{00000000-0005-0000-0000-000083650000}"/>
    <cellStyle name="Normal 55 2 4 2 3 5" xfId="20953" xr:uid="{00000000-0005-0000-0000-0000EE510000}"/>
    <cellStyle name="Normal 55 2 4 2 4" xfId="12547" xr:uid="{00000000-0005-0000-0000-000014310000}"/>
    <cellStyle name="Normal 55 2 4 2 4 3" xfId="27641" xr:uid="{00000000-0005-0000-0000-00000E6C0000}"/>
    <cellStyle name="Normal 55 2 4 2 5" xfId="7526" xr:uid="{00000000-0005-0000-0000-0000771D0000}"/>
    <cellStyle name="Normal 55 2 4 2 5 3" xfId="22624" xr:uid="{00000000-0005-0000-0000-000075580000}"/>
    <cellStyle name="Normal 55 2 4 2 7" xfId="17611" xr:uid="{00000000-0005-0000-0000-0000E0440000}"/>
    <cellStyle name="Normal 55 2 4 3" xfId="3308" xr:uid="{00000000-0005-0000-0000-0000FD0C0000}"/>
    <cellStyle name="Normal 55 2 4 3 2" xfId="13382" xr:uid="{00000000-0005-0000-0000-000057340000}"/>
    <cellStyle name="Normal 55 2 4 3 2 3" xfId="28476" xr:uid="{00000000-0005-0000-0000-0000516F0000}"/>
    <cellStyle name="Normal 55 2 4 3 3" xfId="8362" xr:uid="{00000000-0005-0000-0000-0000BB200000}"/>
    <cellStyle name="Normal 55 2 4 3 3 3" xfId="23459" xr:uid="{00000000-0005-0000-0000-0000B85B0000}"/>
    <cellStyle name="Normal 55 2 4 3 5" xfId="18446" xr:uid="{00000000-0005-0000-0000-000023480000}"/>
    <cellStyle name="Normal 55 2 4 4" xfId="5001" xr:uid="{00000000-0005-0000-0000-00009A130000}"/>
    <cellStyle name="Normal 55 2 4 4 2" xfId="15053" xr:uid="{00000000-0005-0000-0000-0000DE3A0000}"/>
    <cellStyle name="Normal 55 2 4 4 2 3" xfId="30147" xr:uid="{00000000-0005-0000-0000-0000D8750000}"/>
    <cellStyle name="Normal 55 2 4 4 3" xfId="10033" xr:uid="{00000000-0005-0000-0000-000042270000}"/>
    <cellStyle name="Normal 55 2 4 4 3 3" xfId="25130" xr:uid="{00000000-0005-0000-0000-00003F620000}"/>
    <cellStyle name="Normal 55 2 4 4 5" xfId="20117" xr:uid="{00000000-0005-0000-0000-0000AA4E0000}"/>
    <cellStyle name="Normal 55 2 4 5" xfId="11711" xr:uid="{00000000-0005-0000-0000-0000D02D0000}"/>
    <cellStyle name="Normal 55 2 4 5 3" xfId="26805" xr:uid="{00000000-0005-0000-0000-0000CA680000}"/>
    <cellStyle name="Normal 55 2 4 6" xfId="6690" xr:uid="{00000000-0005-0000-0000-0000331A0000}"/>
    <cellStyle name="Normal 55 2 4 6 3" xfId="21788" xr:uid="{00000000-0005-0000-0000-000031550000}"/>
    <cellStyle name="Normal 55 2 4 8" xfId="16775" xr:uid="{00000000-0005-0000-0000-00009C410000}"/>
    <cellStyle name="Normal 55 2 5" xfId="2038" xr:uid="{00000000-0005-0000-0000-000006080000}"/>
    <cellStyle name="Normal 55 2 5 2" xfId="3727" xr:uid="{00000000-0005-0000-0000-0000A00E0000}"/>
    <cellStyle name="Normal 55 2 5 2 2" xfId="13800" xr:uid="{00000000-0005-0000-0000-0000F9350000}"/>
    <cellStyle name="Normal 55 2 5 2 2 3" xfId="28894" xr:uid="{00000000-0005-0000-0000-0000F3700000}"/>
    <cellStyle name="Normal 55 2 5 2 3" xfId="8780" xr:uid="{00000000-0005-0000-0000-00005D220000}"/>
    <cellStyle name="Normal 55 2 5 2 3 3" xfId="23877" xr:uid="{00000000-0005-0000-0000-00005A5D0000}"/>
    <cellStyle name="Normal 55 2 5 2 5" xfId="18864" xr:uid="{00000000-0005-0000-0000-0000C5490000}"/>
    <cellStyle name="Normal 55 2 5 3" xfId="5419" xr:uid="{00000000-0005-0000-0000-00003C150000}"/>
    <cellStyle name="Normal 55 2 5 3 2" xfId="15471" xr:uid="{00000000-0005-0000-0000-0000803C0000}"/>
    <cellStyle name="Normal 55 2 5 3 2 3" xfId="30565" xr:uid="{00000000-0005-0000-0000-00007A770000}"/>
    <cellStyle name="Normal 55 2 5 3 3" xfId="10451" xr:uid="{00000000-0005-0000-0000-0000E4280000}"/>
    <cellStyle name="Normal 55 2 5 3 3 3" xfId="25548" xr:uid="{00000000-0005-0000-0000-0000E1630000}"/>
    <cellStyle name="Normal 55 2 5 3 5" xfId="20535" xr:uid="{00000000-0005-0000-0000-00004C500000}"/>
    <cellStyle name="Normal 55 2 5 4" xfId="12129" xr:uid="{00000000-0005-0000-0000-0000722F0000}"/>
    <cellStyle name="Normal 55 2 5 4 3" xfId="27223" xr:uid="{00000000-0005-0000-0000-00006C6A0000}"/>
    <cellStyle name="Normal 55 2 5 5" xfId="7108" xr:uid="{00000000-0005-0000-0000-0000D51B0000}"/>
    <cellStyle name="Normal 55 2 5 5 3" xfId="22206" xr:uid="{00000000-0005-0000-0000-0000D3560000}"/>
    <cellStyle name="Normal 55 2 5 7" xfId="17193" xr:uid="{00000000-0005-0000-0000-00003E430000}"/>
    <cellStyle name="Normal 55 2 6" xfId="2890" xr:uid="{00000000-0005-0000-0000-00005B0B0000}"/>
    <cellStyle name="Normal 55 2 6 2" xfId="12964" xr:uid="{00000000-0005-0000-0000-0000B5320000}"/>
    <cellStyle name="Normal 55 2 6 2 3" xfId="28058" xr:uid="{00000000-0005-0000-0000-0000AF6D0000}"/>
    <cellStyle name="Normal 55 2 6 3" xfId="7944" xr:uid="{00000000-0005-0000-0000-0000191F0000}"/>
    <cellStyle name="Normal 55 2 6 3 3" xfId="23041" xr:uid="{00000000-0005-0000-0000-0000165A0000}"/>
    <cellStyle name="Normal 55 2 6 5" xfId="18028" xr:uid="{00000000-0005-0000-0000-000081460000}"/>
    <cellStyle name="Normal 55 2 7" xfId="4583" xr:uid="{00000000-0005-0000-0000-0000F8110000}"/>
    <cellStyle name="Normal 55 2 7 2" xfId="14635" xr:uid="{00000000-0005-0000-0000-00003C390000}"/>
    <cellStyle name="Normal 55 2 7 2 3" xfId="29729" xr:uid="{00000000-0005-0000-0000-000036740000}"/>
    <cellStyle name="Normal 55 2 7 3" xfId="9615" xr:uid="{00000000-0005-0000-0000-0000A0250000}"/>
    <cellStyle name="Normal 55 2 7 3 3" xfId="24712" xr:uid="{00000000-0005-0000-0000-00009D600000}"/>
    <cellStyle name="Normal 55 2 7 5" xfId="19699" xr:uid="{00000000-0005-0000-0000-0000084D0000}"/>
    <cellStyle name="Normal 55 2 8" xfId="11293" xr:uid="{00000000-0005-0000-0000-00002E2C0000}"/>
    <cellStyle name="Normal 55 2 8 3" xfId="26387" xr:uid="{00000000-0005-0000-0000-000028670000}"/>
    <cellStyle name="Normal 55 2 9" xfId="6272" xr:uid="{00000000-0005-0000-0000-000091180000}"/>
    <cellStyle name="Normal 55 2 9 3" xfId="21370" xr:uid="{00000000-0005-0000-0000-00008F530000}"/>
    <cellStyle name="Normal 55 3" xfId="1237" xr:uid="{00000000-0005-0000-0000-0000E5040000}"/>
    <cellStyle name="Normal 55 3 10" xfId="16409" xr:uid="{00000000-0005-0000-0000-00002E400000}"/>
    <cellStyle name="Normal 55 3 2" xfId="1456" xr:uid="{00000000-0005-0000-0000-0000C0050000}"/>
    <cellStyle name="Normal 55 3 2 2" xfId="1877" xr:uid="{00000000-0005-0000-0000-000065070000}"/>
    <cellStyle name="Normal 55 3 2 2 2" xfId="2716" xr:uid="{00000000-0005-0000-0000-0000AC0A0000}"/>
    <cellStyle name="Normal 55 3 2 2 2 2" xfId="4405" xr:uid="{00000000-0005-0000-0000-000046110000}"/>
    <cellStyle name="Normal 55 3 2 2 2 2 2" xfId="14478" xr:uid="{00000000-0005-0000-0000-00009F380000}"/>
    <cellStyle name="Normal 55 3 2 2 2 2 2 3" xfId="29572" xr:uid="{00000000-0005-0000-0000-000099730000}"/>
    <cellStyle name="Normal 55 3 2 2 2 2 3" xfId="9458" xr:uid="{00000000-0005-0000-0000-000003250000}"/>
    <cellStyle name="Normal 55 3 2 2 2 2 3 3" xfId="24555" xr:uid="{00000000-0005-0000-0000-000000600000}"/>
    <cellStyle name="Normal 55 3 2 2 2 2 5" xfId="19542" xr:uid="{00000000-0005-0000-0000-00006B4C0000}"/>
    <cellStyle name="Normal 55 3 2 2 2 3" xfId="6097" xr:uid="{00000000-0005-0000-0000-0000E2170000}"/>
    <cellStyle name="Normal 55 3 2 2 2 3 2" xfId="16149" xr:uid="{00000000-0005-0000-0000-0000263F0000}"/>
    <cellStyle name="Normal 55 3 2 2 2 3 2 3" xfId="31243" xr:uid="{00000000-0005-0000-0000-0000207A0000}"/>
    <cellStyle name="Normal 55 3 2 2 2 3 3" xfId="11129" xr:uid="{00000000-0005-0000-0000-00008A2B0000}"/>
    <cellStyle name="Normal 55 3 2 2 2 3 3 3" xfId="26226" xr:uid="{00000000-0005-0000-0000-000087660000}"/>
    <cellStyle name="Normal 55 3 2 2 2 3 5" xfId="21213" xr:uid="{00000000-0005-0000-0000-0000F2520000}"/>
    <cellStyle name="Normal 55 3 2 2 2 4" xfId="12807" xr:uid="{00000000-0005-0000-0000-000018320000}"/>
    <cellStyle name="Normal 55 3 2 2 2 4 3" xfId="27901" xr:uid="{00000000-0005-0000-0000-0000126D0000}"/>
    <cellStyle name="Normal 55 3 2 2 2 5" xfId="7786" xr:uid="{00000000-0005-0000-0000-00007B1E0000}"/>
    <cellStyle name="Normal 55 3 2 2 2 5 3" xfId="22884" xr:uid="{00000000-0005-0000-0000-000079590000}"/>
    <cellStyle name="Normal 55 3 2 2 2 7" xfId="17871" xr:uid="{00000000-0005-0000-0000-0000E4450000}"/>
    <cellStyle name="Normal 55 3 2 2 3" xfId="3568" xr:uid="{00000000-0005-0000-0000-0000010E0000}"/>
    <cellStyle name="Normal 55 3 2 2 3 2" xfId="13642" xr:uid="{00000000-0005-0000-0000-00005B350000}"/>
    <cellStyle name="Normal 55 3 2 2 3 2 3" xfId="28736" xr:uid="{00000000-0005-0000-0000-000055700000}"/>
    <cellStyle name="Normal 55 3 2 2 3 3" xfId="8622" xr:uid="{00000000-0005-0000-0000-0000BF210000}"/>
    <cellStyle name="Normal 55 3 2 2 3 3 3" xfId="23719" xr:uid="{00000000-0005-0000-0000-0000BC5C0000}"/>
    <cellStyle name="Normal 55 3 2 2 3 5" xfId="18706" xr:uid="{00000000-0005-0000-0000-000027490000}"/>
    <cellStyle name="Normal 55 3 2 2 4" xfId="5261" xr:uid="{00000000-0005-0000-0000-00009E140000}"/>
    <cellStyle name="Normal 55 3 2 2 4 2" xfId="15313" xr:uid="{00000000-0005-0000-0000-0000E23B0000}"/>
    <cellStyle name="Normal 55 3 2 2 4 2 3" xfId="30407" xr:uid="{00000000-0005-0000-0000-0000DC760000}"/>
    <cellStyle name="Normal 55 3 2 2 4 3" xfId="10293" xr:uid="{00000000-0005-0000-0000-000046280000}"/>
    <cellStyle name="Normal 55 3 2 2 4 3 3" xfId="25390" xr:uid="{00000000-0005-0000-0000-000043630000}"/>
    <cellStyle name="Normal 55 3 2 2 4 5" xfId="20377" xr:uid="{00000000-0005-0000-0000-0000AE4F0000}"/>
    <cellStyle name="Normal 55 3 2 2 5" xfId="11971" xr:uid="{00000000-0005-0000-0000-0000D42E0000}"/>
    <cellStyle name="Normal 55 3 2 2 5 3" xfId="27065" xr:uid="{00000000-0005-0000-0000-0000CE690000}"/>
    <cellStyle name="Normal 55 3 2 2 6" xfId="6950" xr:uid="{00000000-0005-0000-0000-0000371B0000}"/>
    <cellStyle name="Normal 55 3 2 2 6 3" xfId="22048" xr:uid="{00000000-0005-0000-0000-000035560000}"/>
    <cellStyle name="Normal 55 3 2 2 8" xfId="17035" xr:uid="{00000000-0005-0000-0000-0000A0420000}"/>
    <cellStyle name="Normal 55 3 2 3" xfId="2298" xr:uid="{00000000-0005-0000-0000-00000A090000}"/>
    <cellStyle name="Normal 55 3 2 3 2" xfId="3987" xr:uid="{00000000-0005-0000-0000-0000A40F0000}"/>
    <cellStyle name="Normal 55 3 2 3 2 2" xfId="14060" xr:uid="{00000000-0005-0000-0000-0000FD360000}"/>
    <cellStyle name="Normal 55 3 2 3 2 2 3" xfId="29154" xr:uid="{00000000-0005-0000-0000-0000F7710000}"/>
    <cellStyle name="Normal 55 3 2 3 2 3" xfId="9040" xr:uid="{00000000-0005-0000-0000-000061230000}"/>
    <cellStyle name="Normal 55 3 2 3 2 3 3" xfId="24137" xr:uid="{00000000-0005-0000-0000-00005E5E0000}"/>
    <cellStyle name="Normal 55 3 2 3 2 5" xfId="19124" xr:uid="{00000000-0005-0000-0000-0000C94A0000}"/>
    <cellStyle name="Normal 55 3 2 3 3" xfId="5679" xr:uid="{00000000-0005-0000-0000-000040160000}"/>
    <cellStyle name="Normal 55 3 2 3 3 2" xfId="15731" xr:uid="{00000000-0005-0000-0000-0000843D0000}"/>
    <cellStyle name="Normal 55 3 2 3 3 2 3" xfId="30825" xr:uid="{00000000-0005-0000-0000-00007E780000}"/>
    <cellStyle name="Normal 55 3 2 3 3 3" xfId="10711" xr:uid="{00000000-0005-0000-0000-0000E8290000}"/>
    <cellStyle name="Normal 55 3 2 3 3 3 3" xfId="25808" xr:uid="{00000000-0005-0000-0000-0000E5640000}"/>
    <cellStyle name="Normal 55 3 2 3 3 5" xfId="20795" xr:uid="{00000000-0005-0000-0000-000050510000}"/>
    <cellStyle name="Normal 55 3 2 3 4" xfId="12389" xr:uid="{00000000-0005-0000-0000-000076300000}"/>
    <cellStyle name="Normal 55 3 2 3 4 3" xfId="27483" xr:uid="{00000000-0005-0000-0000-0000706B0000}"/>
    <cellStyle name="Normal 55 3 2 3 5" xfId="7368" xr:uid="{00000000-0005-0000-0000-0000D91C0000}"/>
    <cellStyle name="Normal 55 3 2 3 5 3" xfId="22466" xr:uid="{00000000-0005-0000-0000-0000D7570000}"/>
    <cellStyle name="Normal 55 3 2 3 7" xfId="17453" xr:uid="{00000000-0005-0000-0000-000042440000}"/>
    <cellStyle name="Normal 55 3 2 4" xfId="3150" xr:uid="{00000000-0005-0000-0000-00005F0C0000}"/>
    <cellStyle name="Normal 55 3 2 4 2" xfId="13224" xr:uid="{00000000-0005-0000-0000-0000B9330000}"/>
    <cellStyle name="Normal 55 3 2 4 2 3" xfId="28318" xr:uid="{00000000-0005-0000-0000-0000B36E0000}"/>
    <cellStyle name="Normal 55 3 2 4 3" xfId="8204" xr:uid="{00000000-0005-0000-0000-00001D200000}"/>
    <cellStyle name="Normal 55 3 2 4 3 3" xfId="23301" xr:uid="{00000000-0005-0000-0000-00001A5B0000}"/>
    <cellStyle name="Normal 55 3 2 4 5" xfId="18288" xr:uid="{00000000-0005-0000-0000-000085470000}"/>
    <cellStyle name="Normal 55 3 2 5" xfId="4843" xr:uid="{00000000-0005-0000-0000-0000FC120000}"/>
    <cellStyle name="Normal 55 3 2 5 2" xfId="14895" xr:uid="{00000000-0005-0000-0000-0000403A0000}"/>
    <cellStyle name="Normal 55 3 2 5 2 3" xfId="29989" xr:uid="{00000000-0005-0000-0000-00003A750000}"/>
    <cellStyle name="Normal 55 3 2 5 3" xfId="9875" xr:uid="{00000000-0005-0000-0000-0000A4260000}"/>
    <cellStyle name="Normal 55 3 2 5 3 3" xfId="24972" xr:uid="{00000000-0005-0000-0000-0000A1610000}"/>
    <cellStyle name="Normal 55 3 2 5 5" xfId="19959" xr:uid="{00000000-0005-0000-0000-00000C4E0000}"/>
    <cellStyle name="Normal 55 3 2 6" xfId="11553" xr:uid="{00000000-0005-0000-0000-0000322D0000}"/>
    <cellStyle name="Normal 55 3 2 6 3" xfId="26647" xr:uid="{00000000-0005-0000-0000-00002C680000}"/>
    <cellStyle name="Normal 55 3 2 7" xfId="6532" xr:uid="{00000000-0005-0000-0000-000095190000}"/>
    <cellStyle name="Normal 55 3 2 7 3" xfId="21630" xr:uid="{00000000-0005-0000-0000-000093540000}"/>
    <cellStyle name="Normal 55 3 2 9" xfId="16617" xr:uid="{00000000-0005-0000-0000-0000FE400000}"/>
    <cellStyle name="Normal 55 3 3" xfId="1669" xr:uid="{00000000-0005-0000-0000-000095060000}"/>
    <cellStyle name="Normal 55 3 3 2" xfId="2508" xr:uid="{00000000-0005-0000-0000-0000DC090000}"/>
    <cellStyle name="Normal 55 3 3 2 2" xfId="4197" xr:uid="{00000000-0005-0000-0000-000076100000}"/>
    <cellStyle name="Normal 55 3 3 2 2 2" xfId="14270" xr:uid="{00000000-0005-0000-0000-0000CF370000}"/>
    <cellStyle name="Normal 55 3 3 2 2 2 3" xfId="29364" xr:uid="{00000000-0005-0000-0000-0000C9720000}"/>
    <cellStyle name="Normal 55 3 3 2 2 3" xfId="9250" xr:uid="{00000000-0005-0000-0000-000033240000}"/>
    <cellStyle name="Normal 55 3 3 2 2 3 3" xfId="24347" xr:uid="{00000000-0005-0000-0000-0000305F0000}"/>
    <cellStyle name="Normal 55 3 3 2 2 5" xfId="19334" xr:uid="{00000000-0005-0000-0000-00009B4B0000}"/>
    <cellStyle name="Normal 55 3 3 2 3" xfId="5889" xr:uid="{00000000-0005-0000-0000-000012170000}"/>
    <cellStyle name="Normal 55 3 3 2 3 2" xfId="15941" xr:uid="{00000000-0005-0000-0000-0000563E0000}"/>
    <cellStyle name="Normal 55 3 3 2 3 2 3" xfId="31035" xr:uid="{00000000-0005-0000-0000-000050790000}"/>
    <cellStyle name="Normal 55 3 3 2 3 3" xfId="10921" xr:uid="{00000000-0005-0000-0000-0000BA2A0000}"/>
    <cellStyle name="Normal 55 3 3 2 3 3 3" xfId="26018" xr:uid="{00000000-0005-0000-0000-0000B7650000}"/>
    <cellStyle name="Normal 55 3 3 2 3 5" xfId="21005" xr:uid="{00000000-0005-0000-0000-000022520000}"/>
    <cellStyle name="Normal 55 3 3 2 4" xfId="12599" xr:uid="{00000000-0005-0000-0000-000048310000}"/>
    <cellStyle name="Normal 55 3 3 2 4 3" xfId="27693" xr:uid="{00000000-0005-0000-0000-0000426C0000}"/>
    <cellStyle name="Normal 55 3 3 2 5" xfId="7578" xr:uid="{00000000-0005-0000-0000-0000AB1D0000}"/>
    <cellStyle name="Normal 55 3 3 2 5 3" xfId="22676" xr:uid="{00000000-0005-0000-0000-0000A9580000}"/>
    <cellStyle name="Normal 55 3 3 2 7" xfId="17663" xr:uid="{00000000-0005-0000-0000-000014450000}"/>
    <cellStyle name="Normal 55 3 3 3" xfId="3360" xr:uid="{00000000-0005-0000-0000-0000310D0000}"/>
    <cellStyle name="Normal 55 3 3 3 2" xfId="13434" xr:uid="{00000000-0005-0000-0000-00008B340000}"/>
    <cellStyle name="Normal 55 3 3 3 2 3" xfId="28528" xr:uid="{00000000-0005-0000-0000-0000856F0000}"/>
    <cellStyle name="Normal 55 3 3 3 3" xfId="8414" xr:uid="{00000000-0005-0000-0000-0000EF200000}"/>
    <cellStyle name="Normal 55 3 3 3 3 3" xfId="23511" xr:uid="{00000000-0005-0000-0000-0000EC5B0000}"/>
    <cellStyle name="Normal 55 3 3 3 5" xfId="18498" xr:uid="{00000000-0005-0000-0000-000057480000}"/>
    <cellStyle name="Normal 55 3 3 4" xfId="5053" xr:uid="{00000000-0005-0000-0000-0000CE130000}"/>
    <cellStyle name="Normal 55 3 3 4 2" xfId="15105" xr:uid="{00000000-0005-0000-0000-0000123B0000}"/>
    <cellStyle name="Normal 55 3 3 4 2 3" xfId="30199" xr:uid="{00000000-0005-0000-0000-00000C760000}"/>
    <cellStyle name="Normal 55 3 3 4 3" xfId="10085" xr:uid="{00000000-0005-0000-0000-000076270000}"/>
    <cellStyle name="Normal 55 3 3 4 3 3" xfId="25182" xr:uid="{00000000-0005-0000-0000-000073620000}"/>
    <cellStyle name="Normal 55 3 3 4 5" xfId="20169" xr:uid="{00000000-0005-0000-0000-0000DE4E0000}"/>
    <cellStyle name="Normal 55 3 3 5" xfId="11763" xr:uid="{00000000-0005-0000-0000-0000042E0000}"/>
    <cellStyle name="Normal 55 3 3 5 3" xfId="26857" xr:uid="{00000000-0005-0000-0000-0000FE680000}"/>
    <cellStyle name="Normal 55 3 3 6" xfId="6742" xr:uid="{00000000-0005-0000-0000-0000671A0000}"/>
    <cellStyle name="Normal 55 3 3 6 3" xfId="21840" xr:uid="{00000000-0005-0000-0000-000065550000}"/>
    <cellStyle name="Normal 55 3 3 8" xfId="16827" xr:uid="{00000000-0005-0000-0000-0000D0410000}"/>
    <cellStyle name="Normal 55 3 4" xfId="2090" xr:uid="{00000000-0005-0000-0000-00003A080000}"/>
    <cellStyle name="Normal 55 3 4 2" xfId="3779" xr:uid="{00000000-0005-0000-0000-0000D40E0000}"/>
    <cellStyle name="Normal 55 3 4 2 2" xfId="13852" xr:uid="{00000000-0005-0000-0000-00002D360000}"/>
    <cellStyle name="Normal 55 3 4 2 2 3" xfId="28946" xr:uid="{00000000-0005-0000-0000-000027710000}"/>
    <cellStyle name="Normal 55 3 4 2 3" xfId="8832" xr:uid="{00000000-0005-0000-0000-000091220000}"/>
    <cellStyle name="Normal 55 3 4 2 3 3" xfId="23929" xr:uid="{00000000-0005-0000-0000-00008E5D0000}"/>
    <cellStyle name="Normal 55 3 4 2 5" xfId="18916" xr:uid="{00000000-0005-0000-0000-0000F9490000}"/>
    <cellStyle name="Normal 55 3 4 3" xfId="5471" xr:uid="{00000000-0005-0000-0000-000070150000}"/>
    <cellStyle name="Normal 55 3 4 3 2" xfId="15523" xr:uid="{00000000-0005-0000-0000-0000B43C0000}"/>
    <cellStyle name="Normal 55 3 4 3 2 3" xfId="30617" xr:uid="{00000000-0005-0000-0000-0000AE770000}"/>
    <cellStyle name="Normal 55 3 4 3 3" xfId="10503" xr:uid="{00000000-0005-0000-0000-000018290000}"/>
    <cellStyle name="Normal 55 3 4 3 3 3" xfId="25600" xr:uid="{00000000-0005-0000-0000-000015640000}"/>
    <cellStyle name="Normal 55 3 4 3 5" xfId="20587" xr:uid="{00000000-0005-0000-0000-000080500000}"/>
    <cellStyle name="Normal 55 3 4 4" xfId="12181" xr:uid="{00000000-0005-0000-0000-0000A62F0000}"/>
    <cellStyle name="Normal 55 3 4 4 3" xfId="27275" xr:uid="{00000000-0005-0000-0000-0000A06A0000}"/>
    <cellStyle name="Normal 55 3 4 5" xfId="7160" xr:uid="{00000000-0005-0000-0000-0000091C0000}"/>
    <cellStyle name="Normal 55 3 4 5 3" xfId="22258" xr:uid="{00000000-0005-0000-0000-000007570000}"/>
    <cellStyle name="Normal 55 3 4 7" xfId="17245" xr:uid="{00000000-0005-0000-0000-000072430000}"/>
    <cellStyle name="Normal 55 3 5" xfId="2942" xr:uid="{00000000-0005-0000-0000-00008F0B0000}"/>
    <cellStyle name="Normal 55 3 5 2" xfId="13016" xr:uid="{00000000-0005-0000-0000-0000E9320000}"/>
    <cellStyle name="Normal 55 3 5 2 3" xfId="28110" xr:uid="{00000000-0005-0000-0000-0000E36D0000}"/>
    <cellStyle name="Normal 55 3 5 3" xfId="7996" xr:uid="{00000000-0005-0000-0000-00004D1F0000}"/>
    <cellStyle name="Normal 55 3 5 3 3" xfId="23093" xr:uid="{00000000-0005-0000-0000-00004A5A0000}"/>
    <cellStyle name="Normal 55 3 5 5" xfId="18080" xr:uid="{00000000-0005-0000-0000-0000B5460000}"/>
    <cellStyle name="Normal 55 3 6" xfId="4635" xr:uid="{00000000-0005-0000-0000-00002C120000}"/>
    <cellStyle name="Normal 55 3 6 2" xfId="14687" xr:uid="{00000000-0005-0000-0000-000070390000}"/>
    <cellStyle name="Normal 55 3 6 2 3" xfId="29781" xr:uid="{00000000-0005-0000-0000-00006A740000}"/>
    <cellStyle name="Normal 55 3 6 3" xfId="9667" xr:uid="{00000000-0005-0000-0000-0000D4250000}"/>
    <cellStyle name="Normal 55 3 6 3 3" xfId="24764" xr:uid="{00000000-0005-0000-0000-0000D1600000}"/>
    <cellStyle name="Normal 55 3 6 5" xfId="19751" xr:uid="{00000000-0005-0000-0000-00003C4D0000}"/>
    <cellStyle name="Normal 55 3 7" xfId="11345" xr:uid="{00000000-0005-0000-0000-0000622C0000}"/>
    <cellStyle name="Normal 55 3 7 3" xfId="26439" xr:uid="{00000000-0005-0000-0000-00005C670000}"/>
    <cellStyle name="Normal 55 3 8" xfId="6324" xr:uid="{00000000-0005-0000-0000-0000C5180000}"/>
    <cellStyle name="Normal 55 3 8 3" xfId="21422" xr:uid="{00000000-0005-0000-0000-0000C3530000}"/>
    <cellStyle name="Normal 55 4" xfId="1350" xr:uid="{00000000-0005-0000-0000-000056050000}"/>
    <cellStyle name="Normal 55 4 2" xfId="1773" xr:uid="{00000000-0005-0000-0000-0000FD060000}"/>
    <cellStyle name="Normal 55 4 2 2" xfId="2612" xr:uid="{00000000-0005-0000-0000-0000440A0000}"/>
    <cellStyle name="Normal 55 4 2 2 2" xfId="4301" xr:uid="{00000000-0005-0000-0000-0000DE100000}"/>
    <cellStyle name="Normal 55 4 2 2 2 2" xfId="14374" xr:uid="{00000000-0005-0000-0000-000037380000}"/>
    <cellStyle name="Normal 55 4 2 2 2 2 3" xfId="29468" xr:uid="{00000000-0005-0000-0000-000031730000}"/>
    <cellStyle name="Normal 55 4 2 2 2 3" xfId="9354" xr:uid="{00000000-0005-0000-0000-00009B240000}"/>
    <cellStyle name="Normal 55 4 2 2 2 3 3" xfId="24451" xr:uid="{00000000-0005-0000-0000-0000985F0000}"/>
    <cellStyle name="Normal 55 4 2 2 2 5" xfId="19438" xr:uid="{00000000-0005-0000-0000-0000034C0000}"/>
    <cellStyle name="Normal 55 4 2 2 3" xfId="5993" xr:uid="{00000000-0005-0000-0000-00007A170000}"/>
    <cellStyle name="Normal 55 4 2 2 3 2" xfId="16045" xr:uid="{00000000-0005-0000-0000-0000BE3E0000}"/>
    <cellStyle name="Normal 55 4 2 2 3 2 3" xfId="31139" xr:uid="{00000000-0005-0000-0000-0000B8790000}"/>
    <cellStyle name="Normal 55 4 2 2 3 3" xfId="11025" xr:uid="{00000000-0005-0000-0000-0000222B0000}"/>
    <cellStyle name="Normal 55 4 2 2 3 3 3" xfId="26122" xr:uid="{00000000-0005-0000-0000-00001F660000}"/>
    <cellStyle name="Normal 55 4 2 2 3 5" xfId="21109" xr:uid="{00000000-0005-0000-0000-00008A520000}"/>
    <cellStyle name="Normal 55 4 2 2 4" xfId="12703" xr:uid="{00000000-0005-0000-0000-0000B0310000}"/>
    <cellStyle name="Normal 55 4 2 2 4 3" xfId="27797" xr:uid="{00000000-0005-0000-0000-0000AA6C0000}"/>
    <cellStyle name="Normal 55 4 2 2 5" xfId="7682" xr:uid="{00000000-0005-0000-0000-0000131E0000}"/>
    <cellStyle name="Normal 55 4 2 2 5 3" xfId="22780" xr:uid="{00000000-0005-0000-0000-000011590000}"/>
    <cellStyle name="Normal 55 4 2 2 7" xfId="17767" xr:uid="{00000000-0005-0000-0000-00007C450000}"/>
    <cellStyle name="Normal 55 4 2 3" xfId="3464" xr:uid="{00000000-0005-0000-0000-0000990D0000}"/>
    <cellStyle name="Normal 55 4 2 3 2" xfId="13538" xr:uid="{00000000-0005-0000-0000-0000F3340000}"/>
    <cellStyle name="Normal 55 4 2 3 2 3" xfId="28632" xr:uid="{00000000-0005-0000-0000-0000ED6F0000}"/>
    <cellStyle name="Normal 55 4 2 3 3" xfId="8518" xr:uid="{00000000-0005-0000-0000-000057210000}"/>
    <cellStyle name="Normal 55 4 2 3 3 3" xfId="23615" xr:uid="{00000000-0005-0000-0000-0000545C0000}"/>
    <cellStyle name="Normal 55 4 2 3 5" xfId="18602" xr:uid="{00000000-0005-0000-0000-0000BF480000}"/>
    <cellStyle name="Normal 55 4 2 4" xfId="5157" xr:uid="{00000000-0005-0000-0000-000036140000}"/>
    <cellStyle name="Normal 55 4 2 4 2" xfId="15209" xr:uid="{00000000-0005-0000-0000-00007A3B0000}"/>
    <cellStyle name="Normal 55 4 2 4 2 3" xfId="30303" xr:uid="{00000000-0005-0000-0000-000074760000}"/>
    <cellStyle name="Normal 55 4 2 4 3" xfId="10189" xr:uid="{00000000-0005-0000-0000-0000DE270000}"/>
    <cellStyle name="Normal 55 4 2 4 3 3" xfId="25286" xr:uid="{00000000-0005-0000-0000-0000DB620000}"/>
    <cellStyle name="Normal 55 4 2 4 5" xfId="20273" xr:uid="{00000000-0005-0000-0000-0000464F0000}"/>
    <cellStyle name="Normal 55 4 2 5" xfId="11867" xr:uid="{00000000-0005-0000-0000-00006C2E0000}"/>
    <cellStyle name="Normal 55 4 2 5 3" xfId="26961" xr:uid="{00000000-0005-0000-0000-000066690000}"/>
    <cellStyle name="Normal 55 4 2 6" xfId="6846" xr:uid="{00000000-0005-0000-0000-0000CF1A0000}"/>
    <cellStyle name="Normal 55 4 2 6 3" xfId="21944" xr:uid="{00000000-0005-0000-0000-0000CD550000}"/>
    <cellStyle name="Normal 55 4 2 8" xfId="16931" xr:uid="{00000000-0005-0000-0000-000038420000}"/>
    <cellStyle name="Normal 55 4 3" xfId="2194" xr:uid="{00000000-0005-0000-0000-0000A2080000}"/>
    <cellStyle name="Normal 55 4 3 2" xfId="3883" xr:uid="{00000000-0005-0000-0000-00003C0F0000}"/>
    <cellStyle name="Normal 55 4 3 2 2" xfId="13956" xr:uid="{00000000-0005-0000-0000-000095360000}"/>
    <cellStyle name="Normal 55 4 3 2 2 3" xfId="29050" xr:uid="{00000000-0005-0000-0000-00008F710000}"/>
    <cellStyle name="Normal 55 4 3 2 3" xfId="8936" xr:uid="{00000000-0005-0000-0000-0000F9220000}"/>
    <cellStyle name="Normal 55 4 3 2 3 3" xfId="24033" xr:uid="{00000000-0005-0000-0000-0000F65D0000}"/>
    <cellStyle name="Normal 55 4 3 2 5" xfId="19020" xr:uid="{00000000-0005-0000-0000-0000614A0000}"/>
    <cellStyle name="Normal 55 4 3 3" xfId="5575" xr:uid="{00000000-0005-0000-0000-0000D8150000}"/>
    <cellStyle name="Normal 55 4 3 3 2" xfId="15627" xr:uid="{00000000-0005-0000-0000-00001C3D0000}"/>
    <cellStyle name="Normal 55 4 3 3 2 3" xfId="30721" xr:uid="{00000000-0005-0000-0000-000016780000}"/>
    <cellStyle name="Normal 55 4 3 3 3" xfId="10607" xr:uid="{00000000-0005-0000-0000-000080290000}"/>
    <cellStyle name="Normal 55 4 3 3 3 3" xfId="25704" xr:uid="{00000000-0005-0000-0000-00007D640000}"/>
    <cellStyle name="Normal 55 4 3 3 5" xfId="20691" xr:uid="{00000000-0005-0000-0000-0000E8500000}"/>
    <cellStyle name="Normal 55 4 3 4" xfId="12285" xr:uid="{00000000-0005-0000-0000-00000E300000}"/>
    <cellStyle name="Normal 55 4 3 4 3" xfId="27379" xr:uid="{00000000-0005-0000-0000-0000086B0000}"/>
    <cellStyle name="Normal 55 4 3 5" xfId="7264" xr:uid="{00000000-0005-0000-0000-0000711C0000}"/>
    <cellStyle name="Normal 55 4 3 5 3" xfId="22362" xr:uid="{00000000-0005-0000-0000-00006F570000}"/>
    <cellStyle name="Normal 55 4 3 7" xfId="17349" xr:uid="{00000000-0005-0000-0000-0000DA430000}"/>
    <cellStyle name="Normal 55 4 4" xfId="3046" xr:uid="{00000000-0005-0000-0000-0000F70B0000}"/>
    <cellStyle name="Normal 55 4 4 2" xfId="13120" xr:uid="{00000000-0005-0000-0000-000051330000}"/>
    <cellStyle name="Normal 55 4 4 2 3" xfId="28214" xr:uid="{00000000-0005-0000-0000-00004B6E0000}"/>
    <cellStyle name="Normal 55 4 4 3" xfId="8100" xr:uid="{00000000-0005-0000-0000-0000B51F0000}"/>
    <cellStyle name="Normal 55 4 4 3 3" xfId="23197" xr:uid="{00000000-0005-0000-0000-0000B25A0000}"/>
    <cellStyle name="Normal 55 4 4 5" xfId="18184" xr:uid="{00000000-0005-0000-0000-00001D470000}"/>
    <cellStyle name="Normal 55 4 5" xfId="4739" xr:uid="{00000000-0005-0000-0000-000094120000}"/>
    <cellStyle name="Normal 55 4 5 2" xfId="14791" xr:uid="{00000000-0005-0000-0000-0000D8390000}"/>
    <cellStyle name="Normal 55 4 5 2 3" xfId="29885" xr:uid="{00000000-0005-0000-0000-0000D2740000}"/>
    <cellStyle name="Normal 55 4 5 3" xfId="9771" xr:uid="{00000000-0005-0000-0000-00003C260000}"/>
    <cellStyle name="Normal 55 4 5 3 3" xfId="24868" xr:uid="{00000000-0005-0000-0000-000039610000}"/>
    <cellStyle name="Normal 55 4 5 5" xfId="19855" xr:uid="{00000000-0005-0000-0000-0000A44D0000}"/>
    <cellStyle name="Normal 55 4 6" xfId="11449" xr:uid="{00000000-0005-0000-0000-0000CA2C0000}"/>
    <cellStyle name="Normal 55 4 6 3" xfId="26543" xr:uid="{00000000-0005-0000-0000-0000C4670000}"/>
    <cellStyle name="Normal 55 4 7" xfId="6428" xr:uid="{00000000-0005-0000-0000-00002D190000}"/>
    <cellStyle name="Normal 55 4 7 3" xfId="21526" xr:uid="{00000000-0005-0000-0000-00002B540000}"/>
    <cellStyle name="Normal 55 4 9" xfId="16513" xr:uid="{00000000-0005-0000-0000-000096400000}"/>
    <cellStyle name="Normal 55 5" xfId="1563" xr:uid="{00000000-0005-0000-0000-00002B060000}"/>
    <cellStyle name="Normal 55 5 2" xfId="2404" xr:uid="{00000000-0005-0000-0000-000074090000}"/>
    <cellStyle name="Normal 55 5 2 2" xfId="4093" xr:uid="{00000000-0005-0000-0000-00000E100000}"/>
    <cellStyle name="Normal 55 5 2 2 2" xfId="14166" xr:uid="{00000000-0005-0000-0000-000067370000}"/>
    <cellStyle name="Normal 55 5 2 2 2 3" xfId="29260" xr:uid="{00000000-0005-0000-0000-000061720000}"/>
    <cellStyle name="Normal 55 5 2 2 3" xfId="9146" xr:uid="{00000000-0005-0000-0000-0000CB230000}"/>
    <cellStyle name="Normal 55 5 2 2 3 3" xfId="24243" xr:uid="{00000000-0005-0000-0000-0000C85E0000}"/>
    <cellStyle name="Normal 55 5 2 2 5" xfId="19230" xr:uid="{00000000-0005-0000-0000-0000334B0000}"/>
    <cellStyle name="Normal 55 5 2 3" xfId="5785" xr:uid="{00000000-0005-0000-0000-0000AA160000}"/>
    <cellStyle name="Normal 55 5 2 3 2" xfId="15837" xr:uid="{00000000-0005-0000-0000-0000EE3D0000}"/>
    <cellStyle name="Normal 55 5 2 3 2 3" xfId="30931" xr:uid="{00000000-0005-0000-0000-0000E8780000}"/>
    <cellStyle name="Normal 55 5 2 3 3" xfId="10817" xr:uid="{00000000-0005-0000-0000-0000522A0000}"/>
    <cellStyle name="Normal 55 5 2 3 3 3" xfId="25914" xr:uid="{00000000-0005-0000-0000-00004F650000}"/>
    <cellStyle name="Normal 55 5 2 3 5" xfId="20901" xr:uid="{00000000-0005-0000-0000-0000BA510000}"/>
    <cellStyle name="Normal 55 5 2 4" xfId="12495" xr:uid="{00000000-0005-0000-0000-0000E0300000}"/>
    <cellStyle name="Normal 55 5 2 4 3" xfId="27589" xr:uid="{00000000-0005-0000-0000-0000DA6B0000}"/>
    <cellStyle name="Normal 55 5 2 5" xfId="7474" xr:uid="{00000000-0005-0000-0000-0000431D0000}"/>
    <cellStyle name="Normal 55 5 2 5 3" xfId="22572" xr:uid="{00000000-0005-0000-0000-000041580000}"/>
    <cellStyle name="Normal 55 5 2 7" xfId="17559" xr:uid="{00000000-0005-0000-0000-0000AC440000}"/>
    <cellStyle name="Normal 55 5 3" xfId="3256" xr:uid="{00000000-0005-0000-0000-0000C90C0000}"/>
    <cellStyle name="Normal 55 5 3 2" xfId="13330" xr:uid="{00000000-0005-0000-0000-000023340000}"/>
    <cellStyle name="Normal 55 5 3 2 3" xfId="28424" xr:uid="{00000000-0005-0000-0000-00001D6F0000}"/>
    <cellStyle name="Normal 55 5 3 3" xfId="8310" xr:uid="{00000000-0005-0000-0000-000087200000}"/>
    <cellStyle name="Normal 55 5 3 3 3" xfId="23407" xr:uid="{00000000-0005-0000-0000-0000845B0000}"/>
    <cellStyle name="Normal 55 5 3 5" xfId="18394" xr:uid="{00000000-0005-0000-0000-0000EF470000}"/>
    <cellStyle name="Normal 55 5 4" xfId="4949" xr:uid="{00000000-0005-0000-0000-000066130000}"/>
    <cellStyle name="Normal 55 5 4 2" xfId="15001" xr:uid="{00000000-0005-0000-0000-0000AA3A0000}"/>
    <cellStyle name="Normal 55 5 4 2 3" xfId="30095" xr:uid="{00000000-0005-0000-0000-0000A4750000}"/>
    <cellStyle name="Normal 55 5 4 3" xfId="9981" xr:uid="{00000000-0005-0000-0000-00000E270000}"/>
    <cellStyle name="Normal 55 5 4 3 3" xfId="25078" xr:uid="{00000000-0005-0000-0000-00000B620000}"/>
    <cellStyle name="Normal 55 5 4 5" xfId="20065" xr:uid="{00000000-0005-0000-0000-0000764E0000}"/>
    <cellStyle name="Normal 55 5 5" xfId="11659" xr:uid="{00000000-0005-0000-0000-00009C2D0000}"/>
    <cellStyle name="Normal 55 5 5 3" xfId="26753" xr:uid="{00000000-0005-0000-0000-000096680000}"/>
    <cellStyle name="Normal 55 5 6" xfId="6638" xr:uid="{00000000-0005-0000-0000-0000FF190000}"/>
    <cellStyle name="Normal 55 5 6 3" xfId="21736" xr:uid="{00000000-0005-0000-0000-0000FD540000}"/>
    <cellStyle name="Normal 55 5 8" xfId="16723" xr:uid="{00000000-0005-0000-0000-000068410000}"/>
    <cellStyle name="Normal 55 6" xfId="1984" xr:uid="{00000000-0005-0000-0000-0000D0070000}"/>
    <cellStyle name="Normal 55 6 2" xfId="3675" xr:uid="{00000000-0005-0000-0000-00006C0E0000}"/>
    <cellStyle name="Normal 55 6 2 2" xfId="13748" xr:uid="{00000000-0005-0000-0000-0000C5350000}"/>
    <cellStyle name="Normal 55 6 2 2 3" xfId="28842" xr:uid="{00000000-0005-0000-0000-0000BF700000}"/>
    <cellStyle name="Normal 55 6 2 3" xfId="8728" xr:uid="{00000000-0005-0000-0000-000029220000}"/>
    <cellStyle name="Normal 55 6 2 3 3" xfId="23825" xr:uid="{00000000-0005-0000-0000-0000265D0000}"/>
    <cellStyle name="Normal 55 6 2 5" xfId="18812" xr:uid="{00000000-0005-0000-0000-000091490000}"/>
    <cellStyle name="Normal 55 6 3" xfId="5367" xr:uid="{00000000-0005-0000-0000-000008150000}"/>
    <cellStyle name="Normal 55 6 3 2" xfId="15419" xr:uid="{00000000-0005-0000-0000-00004C3C0000}"/>
    <cellStyle name="Normal 55 6 3 2 3" xfId="30513" xr:uid="{00000000-0005-0000-0000-000046770000}"/>
    <cellStyle name="Normal 55 6 3 3" xfId="10399" xr:uid="{00000000-0005-0000-0000-0000B0280000}"/>
    <cellStyle name="Normal 55 6 3 3 3" xfId="25496" xr:uid="{00000000-0005-0000-0000-0000AD630000}"/>
    <cellStyle name="Normal 55 6 3 5" xfId="20483" xr:uid="{00000000-0005-0000-0000-000018500000}"/>
    <cellStyle name="Normal 55 6 4" xfId="12077" xr:uid="{00000000-0005-0000-0000-00003E2F0000}"/>
    <cellStyle name="Normal 55 6 4 3" xfId="27171" xr:uid="{00000000-0005-0000-0000-0000386A0000}"/>
    <cellStyle name="Normal 55 6 5" xfId="7056" xr:uid="{00000000-0005-0000-0000-0000A11B0000}"/>
    <cellStyle name="Normal 55 6 5 3" xfId="22154" xr:uid="{00000000-0005-0000-0000-00009F560000}"/>
    <cellStyle name="Normal 55 6 7" xfId="17141" xr:uid="{00000000-0005-0000-0000-00000A430000}"/>
    <cellStyle name="Normal 55 7" xfId="2834" xr:uid="{00000000-0005-0000-0000-0000230B0000}"/>
    <cellStyle name="Normal 55 7 2" xfId="12912" xr:uid="{00000000-0005-0000-0000-000081320000}"/>
    <cellStyle name="Normal 55 7 2 3" xfId="28006" xr:uid="{00000000-0005-0000-0000-00007B6D0000}"/>
    <cellStyle name="Normal 55 7 3" xfId="7892" xr:uid="{00000000-0005-0000-0000-0000E51E0000}"/>
    <cellStyle name="Normal 55 7 3 3" xfId="22989" xr:uid="{00000000-0005-0000-0000-0000E2590000}"/>
    <cellStyle name="Normal 55 7 5" xfId="17976" xr:uid="{00000000-0005-0000-0000-00004D460000}"/>
    <cellStyle name="Normal 55 8" xfId="4528" xr:uid="{00000000-0005-0000-0000-0000C1110000}"/>
    <cellStyle name="Normal 55 8 2" xfId="14583" xr:uid="{00000000-0005-0000-0000-000008390000}"/>
    <cellStyle name="Normal 55 8 2 3" xfId="29677" xr:uid="{00000000-0005-0000-0000-000002740000}"/>
    <cellStyle name="Normal 55 8 3" xfId="9563" xr:uid="{00000000-0005-0000-0000-00006C250000}"/>
    <cellStyle name="Normal 55 8 3 3" xfId="24660" xr:uid="{00000000-0005-0000-0000-000069600000}"/>
    <cellStyle name="Normal 55 8 5" xfId="19647" xr:uid="{00000000-0005-0000-0000-0000D44C0000}"/>
    <cellStyle name="Normal 55 9" xfId="11239" xr:uid="{00000000-0005-0000-0000-0000F82B0000}"/>
    <cellStyle name="Normal 55 9 3" xfId="26335" xr:uid="{00000000-0005-0000-0000-0000F4660000}"/>
    <cellStyle name="Normal 56" xfId="863" xr:uid="{00000000-0005-0000-0000-00006E030000}"/>
    <cellStyle name="Normal 56 10" xfId="6219" xr:uid="{00000000-0005-0000-0000-00005C180000}"/>
    <cellStyle name="Normal 56 10 3" xfId="21319" xr:uid="{00000000-0005-0000-0000-00005C530000}"/>
    <cellStyle name="Normal 56 12" xfId="16304" xr:uid="{00000000-0005-0000-0000-0000C53F0000}"/>
    <cellStyle name="Normal 56 2" xfId="1184" xr:uid="{00000000-0005-0000-0000-0000B0040000}"/>
    <cellStyle name="Normal 56 2 11" xfId="16358" xr:uid="{00000000-0005-0000-0000-0000FB3F0000}"/>
    <cellStyle name="Normal 56 2 2" xfId="1292" xr:uid="{00000000-0005-0000-0000-00001C050000}"/>
    <cellStyle name="Normal 56 2 2 10" xfId="16462" xr:uid="{00000000-0005-0000-0000-000063400000}"/>
    <cellStyle name="Normal 56 2 2 2" xfId="1509" xr:uid="{00000000-0005-0000-0000-0000F5050000}"/>
    <cellStyle name="Normal 56 2 2 2 2" xfId="1930" xr:uid="{00000000-0005-0000-0000-00009A070000}"/>
    <cellStyle name="Normal 56 2 2 2 2 2" xfId="2769" xr:uid="{00000000-0005-0000-0000-0000E10A0000}"/>
    <cellStyle name="Normal 56 2 2 2 2 2 2" xfId="4458" xr:uid="{00000000-0005-0000-0000-00007B110000}"/>
    <cellStyle name="Normal 56 2 2 2 2 2 2 2" xfId="14531" xr:uid="{00000000-0005-0000-0000-0000D4380000}"/>
    <cellStyle name="Normal 56 2 2 2 2 2 2 2 3" xfId="29625" xr:uid="{00000000-0005-0000-0000-0000CE730000}"/>
    <cellStyle name="Normal 56 2 2 2 2 2 2 3" xfId="9511" xr:uid="{00000000-0005-0000-0000-000038250000}"/>
    <cellStyle name="Normal 56 2 2 2 2 2 2 3 3" xfId="24608" xr:uid="{00000000-0005-0000-0000-000035600000}"/>
    <cellStyle name="Normal 56 2 2 2 2 2 2 5" xfId="19595" xr:uid="{00000000-0005-0000-0000-0000A04C0000}"/>
    <cellStyle name="Normal 56 2 2 2 2 2 3" xfId="6150" xr:uid="{00000000-0005-0000-0000-000017180000}"/>
    <cellStyle name="Normal 56 2 2 2 2 2 3 2" xfId="16202" xr:uid="{00000000-0005-0000-0000-00005B3F0000}"/>
    <cellStyle name="Normal 56 2 2 2 2 2 3 3" xfId="11182" xr:uid="{00000000-0005-0000-0000-0000BF2B0000}"/>
    <cellStyle name="Normal 56 2 2 2 2 2 3 3 3" xfId="26279" xr:uid="{00000000-0005-0000-0000-0000BC660000}"/>
    <cellStyle name="Normal 56 2 2 2 2 2 3 5" xfId="21266" xr:uid="{00000000-0005-0000-0000-000027530000}"/>
    <cellStyle name="Normal 56 2 2 2 2 2 4" xfId="12860" xr:uid="{00000000-0005-0000-0000-00004D320000}"/>
    <cellStyle name="Normal 56 2 2 2 2 2 4 3" xfId="27954" xr:uid="{00000000-0005-0000-0000-0000476D0000}"/>
    <cellStyle name="Normal 56 2 2 2 2 2 5" xfId="7839" xr:uid="{00000000-0005-0000-0000-0000B01E0000}"/>
    <cellStyle name="Normal 56 2 2 2 2 2 5 3" xfId="22937" xr:uid="{00000000-0005-0000-0000-0000AE590000}"/>
    <cellStyle name="Normal 56 2 2 2 2 2 7" xfId="17924" xr:uid="{00000000-0005-0000-0000-000019460000}"/>
    <cellStyle name="Normal 56 2 2 2 2 3" xfId="3621" xr:uid="{00000000-0005-0000-0000-0000360E0000}"/>
    <cellStyle name="Normal 56 2 2 2 2 3 2" xfId="13695" xr:uid="{00000000-0005-0000-0000-000090350000}"/>
    <cellStyle name="Normal 56 2 2 2 2 3 2 3" xfId="28789" xr:uid="{00000000-0005-0000-0000-00008A700000}"/>
    <cellStyle name="Normal 56 2 2 2 2 3 3" xfId="8675" xr:uid="{00000000-0005-0000-0000-0000F4210000}"/>
    <cellStyle name="Normal 56 2 2 2 2 3 3 3" xfId="23772" xr:uid="{00000000-0005-0000-0000-0000F15C0000}"/>
    <cellStyle name="Normal 56 2 2 2 2 3 5" xfId="18759" xr:uid="{00000000-0005-0000-0000-00005C490000}"/>
    <cellStyle name="Normal 56 2 2 2 2 4" xfId="5314" xr:uid="{00000000-0005-0000-0000-0000D3140000}"/>
    <cellStyle name="Normal 56 2 2 2 2 4 2" xfId="15366" xr:uid="{00000000-0005-0000-0000-0000173C0000}"/>
    <cellStyle name="Normal 56 2 2 2 2 4 2 3" xfId="30460" xr:uid="{00000000-0005-0000-0000-000011770000}"/>
    <cellStyle name="Normal 56 2 2 2 2 4 3" xfId="10346" xr:uid="{00000000-0005-0000-0000-00007B280000}"/>
    <cellStyle name="Normal 56 2 2 2 2 4 3 3" xfId="25443" xr:uid="{00000000-0005-0000-0000-000078630000}"/>
    <cellStyle name="Normal 56 2 2 2 2 4 5" xfId="20430" xr:uid="{00000000-0005-0000-0000-0000E34F0000}"/>
    <cellStyle name="Normal 56 2 2 2 2 5" xfId="12024" xr:uid="{00000000-0005-0000-0000-0000092F0000}"/>
    <cellStyle name="Normal 56 2 2 2 2 5 3" xfId="27118" xr:uid="{00000000-0005-0000-0000-0000036A0000}"/>
    <cellStyle name="Normal 56 2 2 2 2 6" xfId="7003" xr:uid="{00000000-0005-0000-0000-00006C1B0000}"/>
    <cellStyle name="Normal 56 2 2 2 2 6 3" xfId="22101" xr:uid="{00000000-0005-0000-0000-00006A560000}"/>
    <cellStyle name="Normal 56 2 2 2 2 8" xfId="17088" xr:uid="{00000000-0005-0000-0000-0000D5420000}"/>
    <cellStyle name="Normal 56 2 2 2 3" xfId="2351" xr:uid="{00000000-0005-0000-0000-00003F090000}"/>
    <cellStyle name="Normal 56 2 2 2 3 2" xfId="4040" xr:uid="{00000000-0005-0000-0000-0000D90F0000}"/>
    <cellStyle name="Normal 56 2 2 2 3 2 2" xfId="14113" xr:uid="{00000000-0005-0000-0000-000032370000}"/>
    <cellStyle name="Normal 56 2 2 2 3 2 2 3" xfId="29207" xr:uid="{00000000-0005-0000-0000-00002C720000}"/>
    <cellStyle name="Normal 56 2 2 2 3 2 3" xfId="9093" xr:uid="{00000000-0005-0000-0000-000096230000}"/>
    <cellStyle name="Normal 56 2 2 2 3 2 3 3" xfId="24190" xr:uid="{00000000-0005-0000-0000-0000935E0000}"/>
    <cellStyle name="Normal 56 2 2 2 3 2 5" xfId="19177" xr:uid="{00000000-0005-0000-0000-0000FE4A0000}"/>
    <cellStyle name="Normal 56 2 2 2 3 3" xfId="5732" xr:uid="{00000000-0005-0000-0000-000075160000}"/>
    <cellStyle name="Normal 56 2 2 2 3 3 2" xfId="15784" xr:uid="{00000000-0005-0000-0000-0000B93D0000}"/>
    <cellStyle name="Normal 56 2 2 2 3 3 2 3" xfId="30878" xr:uid="{00000000-0005-0000-0000-0000B3780000}"/>
    <cellStyle name="Normal 56 2 2 2 3 3 3" xfId="10764" xr:uid="{00000000-0005-0000-0000-00001D2A0000}"/>
    <cellStyle name="Normal 56 2 2 2 3 3 3 3" xfId="25861" xr:uid="{00000000-0005-0000-0000-00001A650000}"/>
    <cellStyle name="Normal 56 2 2 2 3 3 5" xfId="20848" xr:uid="{00000000-0005-0000-0000-000085510000}"/>
    <cellStyle name="Normal 56 2 2 2 3 4" xfId="12442" xr:uid="{00000000-0005-0000-0000-0000AB300000}"/>
    <cellStyle name="Normal 56 2 2 2 3 4 3" xfId="27536" xr:uid="{00000000-0005-0000-0000-0000A56B0000}"/>
    <cellStyle name="Normal 56 2 2 2 3 5" xfId="7421" xr:uid="{00000000-0005-0000-0000-00000E1D0000}"/>
    <cellStyle name="Normal 56 2 2 2 3 5 3" xfId="22519" xr:uid="{00000000-0005-0000-0000-00000C580000}"/>
    <cellStyle name="Normal 56 2 2 2 3 7" xfId="17506" xr:uid="{00000000-0005-0000-0000-000077440000}"/>
    <cellStyle name="Normal 56 2 2 2 4" xfId="3203" xr:uid="{00000000-0005-0000-0000-0000940C0000}"/>
    <cellStyle name="Normal 56 2 2 2 4 2" xfId="13277" xr:uid="{00000000-0005-0000-0000-0000EE330000}"/>
    <cellStyle name="Normal 56 2 2 2 4 2 3" xfId="28371" xr:uid="{00000000-0005-0000-0000-0000E86E0000}"/>
    <cellStyle name="Normal 56 2 2 2 4 3" xfId="8257" xr:uid="{00000000-0005-0000-0000-000052200000}"/>
    <cellStyle name="Normal 56 2 2 2 4 3 3" xfId="23354" xr:uid="{00000000-0005-0000-0000-00004F5B0000}"/>
    <cellStyle name="Normal 56 2 2 2 4 5" xfId="18341" xr:uid="{00000000-0005-0000-0000-0000BA470000}"/>
    <cellStyle name="Normal 56 2 2 2 5" xfId="4896" xr:uid="{00000000-0005-0000-0000-000031130000}"/>
    <cellStyle name="Normal 56 2 2 2 5 2" xfId="14948" xr:uid="{00000000-0005-0000-0000-0000753A0000}"/>
    <cellStyle name="Normal 56 2 2 2 5 2 3" xfId="30042" xr:uid="{00000000-0005-0000-0000-00006F750000}"/>
    <cellStyle name="Normal 56 2 2 2 5 3" xfId="9928" xr:uid="{00000000-0005-0000-0000-0000D9260000}"/>
    <cellStyle name="Normal 56 2 2 2 5 3 3" xfId="25025" xr:uid="{00000000-0005-0000-0000-0000D6610000}"/>
    <cellStyle name="Normal 56 2 2 2 5 5" xfId="20012" xr:uid="{00000000-0005-0000-0000-0000414E0000}"/>
    <cellStyle name="Normal 56 2 2 2 6" xfId="11606" xr:uid="{00000000-0005-0000-0000-0000672D0000}"/>
    <cellStyle name="Normal 56 2 2 2 6 3" xfId="26700" xr:uid="{00000000-0005-0000-0000-000061680000}"/>
    <cellStyle name="Normal 56 2 2 2 7" xfId="6585" xr:uid="{00000000-0005-0000-0000-0000CA190000}"/>
    <cellStyle name="Normal 56 2 2 2 7 3" xfId="21683" xr:uid="{00000000-0005-0000-0000-0000C8540000}"/>
    <cellStyle name="Normal 56 2 2 2 9" xfId="16670" xr:uid="{00000000-0005-0000-0000-000033410000}"/>
    <cellStyle name="Normal 56 2 2 3" xfId="1722" xr:uid="{00000000-0005-0000-0000-0000CA060000}"/>
    <cellStyle name="Normal 56 2 2 3 2" xfId="2561" xr:uid="{00000000-0005-0000-0000-0000110A0000}"/>
    <cellStyle name="Normal 56 2 2 3 2 2" xfId="4250" xr:uid="{00000000-0005-0000-0000-0000AB100000}"/>
    <cellStyle name="Normal 56 2 2 3 2 2 2" xfId="14323" xr:uid="{00000000-0005-0000-0000-000004380000}"/>
    <cellStyle name="Normal 56 2 2 3 2 2 2 3" xfId="29417" xr:uid="{00000000-0005-0000-0000-0000FE720000}"/>
    <cellStyle name="Normal 56 2 2 3 2 2 3" xfId="9303" xr:uid="{00000000-0005-0000-0000-000068240000}"/>
    <cellStyle name="Normal 56 2 2 3 2 2 3 3" xfId="24400" xr:uid="{00000000-0005-0000-0000-0000655F0000}"/>
    <cellStyle name="Normal 56 2 2 3 2 2 5" xfId="19387" xr:uid="{00000000-0005-0000-0000-0000D04B0000}"/>
    <cellStyle name="Normal 56 2 2 3 2 3" xfId="5942" xr:uid="{00000000-0005-0000-0000-000047170000}"/>
    <cellStyle name="Normal 56 2 2 3 2 3 2" xfId="15994" xr:uid="{00000000-0005-0000-0000-00008B3E0000}"/>
    <cellStyle name="Normal 56 2 2 3 2 3 2 3" xfId="31088" xr:uid="{00000000-0005-0000-0000-000085790000}"/>
    <cellStyle name="Normal 56 2 2 3 2 3 3" xfId="10974" xr:uid="{00000000-0005-0000-0000-0000EF2A0000}"/>
    <cellStyle name="Normal 56 2 2 3 2 3 3 3" xfId="26071" xr:uid="{00000000-0005-0000-0000-0000EC650000}"/>
    <cellStyle name="Normal 56 2 2 3 2 3 5" xfId="21058" xr:uid="{00000000-0005-0000-0000-000057520000}"/>
    <cellStyle name="Normal 56 2 2 3 2 4" xfId="12652" xr:uid="{00000000-0005-0000-0000-00007D310000}"/>
    <cellStyle name="Normal 56 2 2 3 2 4 3" xfId="27746" xr:uid="{00000000-0005-0000-0000-0000776C0000}"/>
    <cellStyle name="Normal 56 2 2 3 2 5" xfId="7631" xr:uid="{00000000-0005-0000-0000-0000E01D0000}"/>
    <cellStyle name="Normal 56 2 2 3 2 5 3" xfId="22729" xr:uid="{00000000-0005-0000-0000-0000DE580000}"/>
    <cellStyle name="Normal 56 2 2 3 2 7" xfId="17716" xr:uid="{00000000-0005-0000-0000-000049450000}"/>
    <cellStyle name="Normal 56 2 2 3 3" xfId="3413" xr:uid="{00000000-0005-0000-0000-0000660D0000}"/>
    <cellStyle name="Normal 56 2 2 3 3 2" xfId="13487" xr:uid="{00000000-0005-0000-0000-0000C0340000}"/>
    <cellStyle name="Normal 56 2 2 3 3 2 3" xfId="28581" xr:uid="{00000000-0005-0000-0000-0000BA6F0000}"/>
    <cellStyle name="Normal 56 2 2 3 3 3" xfId="8467" xr:uid="{00000000-0005-0000-0000-000024210000}"/>
    <cellStyle name="Normal 56 2 2 3 3 3 3" xfId="23564" xr:uid="{00000000-0005-0000-0000-0000215C0000}"/>
    <cellStyle name="Normal 56 2 2 3 3 5" xfId="18551" xr:uid="{00000000-0005-0000-0000-00008C480000}"/>
    <cellStyle name="Normal 56 2 2 3 4" xfId="5106" xr:uid="{00000000-0005-0000-0000-000003140000}"/>
    <cellStyle name="Normal 56 2 2 3 4 2" xfId="15158" xr:uid="{00000000-0005-0000-0000-0000473B0000}"/>
    <cellStyle name="Normal 56 2 2 3 4 2 3" xfId="30252" xr:uid="{00000000-0005-0000-0000-000041760000}"/>
    <cellStyle name="Normal 56 2 2 3 4 3" xfId="10138" xr:uid="{00000000-0005-0000-0000-0000AB270000}"/>
    <cellStyle name="Normal 56 2 2 3 4 3 3" xfId="25235" xr:uid="{00000000-0005-0000-0000-0000A8620000}"/>
    <cellStyle name="Normal 56 2 2 3 4 5" xfId="20222" xr:uid="{00000000-0005-0000-0000-0000134F0000}"/>
    <cellStyle name="Normal 56 2 2 3 5" xfId="11816" xr:uid="{00000000-0005-0000-0000-0000392E0000}"/>
    <cellStyle name="Normal 56 2 2 3 5 3" xfId="26910" xr:uid="{00000000-0005-0000-0000-000033690000}"/>
    <cellStyle name="Normal 56 2 2 3 6" xfId="6795" xr:uid="{00000000-0005-0000-0000-00009C1A0000}"/>
    <cellStyle name="Normal 56 2 2 3 6 3" xfId="21893" xr:uid="{00000000-0005-0000-0000-00009A550000}"/>
    <cellStyle name="Normal 56 2 2 3 8" xfId="16880" xr:uid="{00000000-0005-0000-0000-000005420000}"/>
    <cellStyle name="Normal 56 2 2 4" xfId="2143" xr:uid="{00000000-0005-0000-0000-00006F080000}"/>
    <cellStyle name="Normal 56 2 2 4 2" xfId="3832" xr:uid="{00000000-0005-0000-0000-0000090F0000}"/>
    <cellStyle name="Normal 56 2 2 4 2 2" xfId="13905" xr:uid="{00000000-0005-0000-0000-000062360000}"/>
    <cellStyle name="Normal 56 2 2 4 2 2 3" xfId="28999" xr:uid="{00000000-0005-0000-0000-00005C710000}"/>
    <cellStyle name="Normal 56 2 2 4 2 3" xfId="8885" xr:uid="{00000000-0005-0000-0000-0000C6220000}"/>
    <cellStyle name="Normal 56 2 2 4 2 3 3" xfId="23982" xr:uid="{00000000-0005-0000-0000-0000C35D0000}"/>
    <cellStyle name="Normal 56 2 2 4 2 5" xfId="18969" xr:uid="{00000000-0005-0000-0000-00002E4A0000}"/>
    <cellStyle name="Normal 56 2 2 4 3" xfId="5524" xr:uid="{00000000-0005-0000-0000-0000A5150000}"/>
    <cellStyle name="Normal 56 2 2 4 3 2" xfId="15576" xr:uid="{00000000-0005-0000-0000-0000E93C0000}"/>
    <cellStyle name="Normal 56 2 2 4 3 2 3" xfId="30670" xr:uid="{00000000-0005-0000-0000-0000E3770000}"/>
    <cellStyle name="Normal 56 2 2 4 3 3" xfId="10556" xr:uid="{00000000-0005-0000-0000-00004D290000}"/>
    <cellStyle name="Normal 56 2 2 4 3 3 3" xfId="25653" xr:uid="{00000000-0005-0000-0000-00004A640000}"/>
    <cellStyle name="Normal 56 2 2 4 3 5" xfId="20640" xr:uid="{00000000-0005-0000-0000-0000B5500000}"/>
    <cellStyle name="Normal 56 2 2 4 4" xfId="12234" xr:uid="{00000000-0005-0000-0000-0000DB2F0000}"/>
    <cellStyle name="Normal 56 2 2 4 4 3" xfId="27328" xr:uid="{00000000-0005-0000-0000-0000D56A0000}"/>
    <cellStyle name="Normal 56 2 2 4 5" xfId="7213" xr:uid="{00000000-0005-0000-0000-00003E1C0000}"/>
    <cellStyle name="Normal 56 2 2 4 5 3" xfId="22311" xr:uid="{00000000-0005-0000-0000-00003C570000}"/>
    <cellStyle name="Normal 56 2 2 4 7" xfId="17298" xr:uid="{00000000-0005-0000-0000-0000A7430000}"/>
    <cellStyle name="Normal 56 2 2 5" xfId="2995" xr:uid="{00000000-0005-0000-0000-0000C40B0000}"/>
    <cellStyle name="Normal 56 2 2 5 2" xfId="13069" xr:uid="{00000000-0005-0000-0000-00001E330000}"/>
    <cellStyle name="Normal 56 2 2 5 2 3" xfId="28163" xr:uid="{00000000-0005-0000-0000-0000186E0000}"/>
    <cellStyle name="Normal 56 2 2 5 3" xfId="8049" xr:uid="{00000000-0005-0000-0000-0000821F0000}"/>
    <cellStyle name="Normal 56 2 2 5 3 3" xfId="23146" xr:uid="{00000000-0005-0000-0000-00007F5A0000}"/>
    <cellStyle name="Normal 56 2 2 5 5" xfId="18133" xr:uid="{00000000-0005-0000-0000-0000EA460000}"/>
    <cellStyle name="Normal 56 2 2 6" xfId="4688" xr:uid="{00000000-0005-0000-0000-000061120000}"/>
    <cellStyle name="Normal 56 2 2 6 2" xfId="14740" xr:uid="{00000000-0005-0000-0000-0000A5390000}"/>
    <cellStyle name="Normal 56 2 2 6 2 3" xfId="29834" xr:uid="{00000000-0005-0000-0000-00009F740000}"/>
    <cellStyle name="Normal 56 2 2 6 3" xfId="9720" xr:uid="{00000000-0005-0000-0000-000009260000}"/>
    <cellStyle name="Normal 56 2 2 6 3 3" xfId="24817" xr:uid="{00000000-0005-0000-0000-000006610000}"/>
    <cellStyle name="Normal 56 2 2 6 5" xfId="19804" xr:uid="{00000000-0005-0000-0000-0000714D0000}"/>
    <cellStyle name="Normal 56 2 2 7" xfId="11398" xr:uid="{00000000-0005-0000-0000-0000972C0000}"/>
    <cellStyle name="Normal 56 2 2 7 3" xfId="26492" xr:uid="{00000000-0005-0000-0000-000091670000}"/>
    <cellStyle name="Normal 56 2 2 8" xfId="6377" xr:uid="{00000000-0005-0000-0000-0000FA180000}"/>
    <cellStyle name="Normal 56 2 2 8 3" xfId="21475" xr:uid="{00000000-0005-0000-0000-0000F8530000}"/>
    <cellStyle name="Normal 56 2 3" xfId="1405" xr:uid="{00000000-0005-0000-0000-00008D050000}"/>
    <cellStyle name="Normal 56 2 3 2" xfId="1826" xr:uid="{00000000-0005-0000-0000-000032070000}"/>
    <cellStyle name="Normal 56 2 3 2 2" xfId="2665" xr:uid="{00000000-0005-0000-0000-0000790A0000}"/>
    <cellStyle name="Normal 56 2 3 2 2 2" xfId="4354" xr:uid="{00000000-0005-0000-0000-000013110000}"/>
    <cellStyle name="Normal 56 2 3 2 2 2 2" xfId="14427" xr:uid="{00000000-0005-0000-0000-00006C380000}"/>
    <cellStyle name="Normal 56 2 3 2 2 2 2 3" xfId="29521" xr:uid="{00000000-0005-0000-0000-000066730000}"/>
    <cellStyle name="Normal 56 2 3 2 2 2 3" xfId="9407" xr:uid="{00000000-0005-0000-0000-0000D0240000}"/>
    <cellStyle name="Normal 56 2 3 2 2 2 3 3" xfId="24504" xr:uid="{00000000-0005-0000-0000-0000CD5F0000}"/>
    <cellStyle name="Normal 56 2 3 2 2 2 5" xfId="19491" xr:uid="{00000000-0005-0000-0000-0000384C0000}"/>
    <cellStyle name="Normal 56 2 3 2 2 3" xfId="6046" xr:uid="{00000000-0005-0000-0000-0000AF170000}"/>
    <cellStyle name="Normal 56 2 3 2 2 3 2" xfId="16098" xr:uid="{00000000-0005-0000-0000-0000F33E0000}"/>
    <cellStyle name="Normal 56 2 3 2 2 3 2 3" xfId="31192" xr:uid="{00000000-0005-0000-0000-0000ED790000}"/>
    <cellStyle name="Normal 56 2 3 2 2 3 3" xfId="11078" xr:uid="{00000000-0005-0000-0000-0000572B0000}"/>
    <cellStyle name="Normal 56 2 3 2 2 3 3 3" xfId="26175" xr:uid="{00000000-0005-0000-0000-000054660000}"/>
    <cellStyle name="Normal 56 2 3 2 2 3 5" xfId="21162" xr:uid="{00000000-0005-0000-0000-0000BF520000}"/>
    <cellStyle name="Normal 56 2 3 2 2 4" xfId="12756" xr:uid="{00000000-0005-0000-0000-0000E5310000}"/>
    <cellStyle name="Normal 56 2 3 2 2 4 3" xfId="27850" xr:uid="{00000000-0005-0000-0000-0000DF6C0000}"/>
    <cellStyle name="Normal 56 2 3 2 2 5" xfId="7735" xr:uid="{00000000-0005-0000-0000-0000481E0000}"/>
    <cellStyle name="Normal 56 2 3 2 2 5 3" xfId="22833" xr:uid="{00000000-0005-0000-0000-000046590000}"/>
    <cellStyle name="Normal 56 2 3 2 2 7" xfId="17820" xr:uid="{00000000-0005-0000-0000-0000B1450000}"/>
    <cellStyle name="Normal 56 2 3 2 3" xfId="3517" xr:uid="{00000000-0005-0000-0000-0000CE0D0000}"/>
    <cellStyle name="Normal 56 2 3 2 3 2" xfId="13591" xr:uid="{00000000-0005-0000-0000-000028350000}"/>
    <cellStyle name="Normal 56 2 3 2 3 2 3" xfId="28685" xr:uid="{00000000-0005-0000-0000-000022700000}"/>
    <cellStyle name="Normal 56 2 3 2 3 3" xfId="8571" xr:uid="{00000000-0005-0000-0000-00008C210000}"/>
    <cellStyle name="Normal 56 2 3 2 3 3 3" xfId="23668" xr:uid="{00000000-0005-0000-0000-0000895C0000}"/>
    <cellStyle name="Normal 56 2 3 2 3 5" xfId="18655" xr:uid="{00000000-0005-0000-0000-0000F4480000}"/>
    <cellStyle name="Normal 56 2 3 2 4" xfId="5210" xr:uid="{00000000-0005-0000-0000-00006B140000}"/>
    <cellStyle name="Normal 56 2 3 2 4 2" xfId="15262" xr:uid="{00000000-0005-0000-0000-0000AF3B0000}"/>
    <cellStyle name="Normal 56 2 3 2 4 2 3" xfId="30356" xr:uid="{00000000-0005-0000-0000-0000A9760000}"/>
    <cellStyle name="Normal 56 2 3 2 4 3" xfId="10242" xr:uid="{00000000-0005-0000-0000-000013280000}"/>
    <cellStyle name="Normal 56 2 3 2 4 3 3" xfId="25339" xr:uid="{00000000-0005-0000-0000-000010630000}"/>
    <cellStyle name="Normal 56 2 3 2 4 5" xfId="20326" xr:uid="{00000000-0005-0000-0000-00007B4F0000}"/>
    <cellStyle name="Normal 56 2 3 2 5" xfId="11920" xr:uid="{00000000-0005-0000-0000-0000A12E0000}"/>
    <cellStyle name="Normal 56 2 3 2 5 3" xfId="27014" xr:uid="{00000000-0005-0000-0000-00009B690000}"/>
    <cellStyle name="Normal 56 2 3 2 6" xfId="6899" xr:uid="{00000000-0005-0000-0000-0000041B0000}"/>
    <cellStyle name="Normal 56 2 3 2 6 3" xfId="21997" xr:uid="{00000000-0005-0000-0000-000002560000}"/>
    <cellStyle name="Normal 56 2 3 2 8" xfId="16984" xr:uid="{00000000-0005-0000-0000-00006D420000}"/>
    <cellStyle name="Normal 56 2 3 3" xfId="2247" xr:uid="{00000000-0005-0000-0000-0000D7080000}"/>
    <cellStyle name="Normal 56 2 3 3 2" xfId="3936" xr:uid="{00000000-0005-0000-0000-0000710F0000}"/>
    <cellStyle name="Normal 56 2 3 3 2 2" xfId="14009" xr:uid="{00000000-0005-0000-0000-0000CA360000}"/>
    <cellStyle name="Normal 56 2 3 3 2 2 3" xfId="29103" xr:uid="{00000000-0005-0000-0000-0000C4710000}"/>
    <cellStyle name="Normal 56 2 3 3 2 3" xfId="8989" xr:uid="{00000000-0005-0000-0000-00002E230000}"/>
    <cellStyle name="Normal 56 2 3 3 2 3 3" xfId="24086" xr:uid="{00000000-0005-0000-0000-00002B5E0000}"/>
    <cellStyle name="Normal 56 2 3 3 2 5" xfId="19073" xr:uid="{00000000-0005-0000-0000-0000964A0000}"/>
    <cellStyle name="Normal 56 2 3 3 3" xfId="5628" xr:uid="{00000000-0005-0000-0000-00000D160000}"/>
    <cellStyle name="Normal 56 2 3 3 3 2" xfId="15680" xr:uid="{00000000-0005-0000-0000-0000513D0000}"/>
    <cellStyle name="Normal 56 2 3 3 3 2 3" xfId="30774" xr:uid="{00000000-0005-0000-0000-00004B780000}"/>
    <cellStyle name="Normal 56 2 3 3 3 3" xfId="10660" xr:uid="{00000000-0005-0000-0000-0000B5290000}"/>
    <cellStyle name="Normal 56 2 3 3 3 3 3" xfId="25757" xr:uid="{00000000-0005-0000-0000-0000B2640000}"/>
    <cellStyle name="Normal 56 2 3 3 3 5" xfId="20744" xr:uid="{00000000-0005-0000-0000-00001D510000}"/>
    <cellStyle name="Normal 56 2 3 3 4" xfId="12338" xr:uid="{00000000-0005-0000-0000-000043300000}"/>
    <cellStyle name="Normal 56 2 3 3 4 3" xfId="27432" xr:uid="{00000000-0005-0000-0000-00003D6B0000}"/>
    <cellStyle name="Normal 56 2 3 3 5" xfId="7317" xr:uid="{00000000-0005-0000-0000-0000A61C0000}"/>
    <cellStyle name="Normal 56 2 3 3 5 3" xfId="22415" xr:uid="{00000000-0005-0000-0000-0000A4570000}"/>
    <cellStyle name="Normal 56 2 3 3 7" xfId="17402" xr:uid="{00000000-0005-0000-0000-00000F440000}"/>
    <cellStyle name="Normal 56 2 3 4" xfId="3099" xr:uid="{00000000-0005-0000-0000-00002C0C0000}"/>
    <cellStyle name="Normal 56 2 3 4 2" xfId="13173" xr:uid="{00000000-0005-0000-0000-000086330000}"/>
    <cellStyle name="Normal 56 2 3 4 2 3" xfId="28267" xr:uid="{00000000-0005-0000-0000-0000806E0000}"/>
    <cellStyle name="Normal 56 2 3 4 3" xfId="8153" xr:uid="{00000000-0005-0000-0000-0000EA1F0000}"/>
    <cellStyle name="Normal 56 2 3 4 3 3" xfId="23250" xr:uid="{00000000-0005-0000-0000-0000E75A0000}"/>
    <cellStyle name="Normal 56 2 3 4 5" xfId="18237" xr:uid="{00000000-0005-0000-0000-000052470000}"/>
    <cellStyle name="Normal 56 2 3 5" xfId="4792" xr:uid="{00000000-0005-0000-0000-0000C9120000}"/>
    <cellStyle name="Normal 56 2 3 5 2" xfId="14844" xr:uid="{00000000-0005-0000-0000-00000D3A0000}"/>
    <cellStyle name="Normal 56 2 3 5 2 3" xfId="29938" xr:uid="{00000000-0005-0000-0000-000007750000}"/>
    <cellStyle name="Normal 56 2 3 5 3" xfId="9824" xr:uid="{00000000-0005-0000-0000-000071260000}"/>
    <cellStyle name="Normal 56 2 3 5 3 3" xfId="24921" xr:uid="{00000000-0005-0000-0000-00006E610000}"/>
    <cellStyle name="Normal 56 2 3 5 5" xfId="19908" xr:uid="{00000000-0005-0000-0000-0000D94D0000}"/>
    <cellStyle name="Normal 56 2 3 6" xfId="11502" xr:uid="{00000000-0005-0000-0000-0000FF2C0000}"/>
    <cellStyle name="Normal 56 2 3 6 3" xfId="26596" xr:uid="{00000000-0005-0000-0000-0000F9670000}"/>
    <cellStyle name="Normal 56 2 3 7" xfId="6481" xr:uid="{00000000-0005-0000-0000-000062190000}"/>
    <cellStyle name="Normal 56 2 3 7 3" xfId="21579" xr:uid="{00000000-0005-0000-0000-000060540000}"/>
    <cellStyle name="Normal 56 2 3 9" xfId="16566" xr:uid="{00000000-0005-0000-0000-0000CB400000}"/>
    <cellStyle name="Normal 56 2 4" xfId="1618" xr:uid="{00000000-0005-0000-0000-000062060000}"/>
    <cellStyle name="Normal 56 2 4 2" xfId="2457" xr:uid="{00000000-0005-0000-0000-0000A9090000}"/>
    <cellStyle name="Normal 56 2 4 2 2" xfId="4146" xr:uid="{00000000-0005-0000-0000-000043100000}"/>
    <cellStyle name="Normal 56 2 4 2 2 2" xfId="14219" xr:uid="{00000000-0005-0000-0000-00009C370000}"/>
    <cellStyle name="Normal 56 2 4 2 2 2 3" xfId="29313" xr:uid="{00000000-0005-0000-0000-000096720000}"/>
    <cellStyle name="Normal 56 2 4 2 2 3" xfId="9199" xr:uid="{00000000-0005-0000-0000-000000240000}"/>
    <cellStyle name="Normal 56 2 4 2 2 3 3" xfId="24296" xr:uid="{00000000-0005-0000-0000-0000FD5E0000}"/>
    <cellStyle name="Normal 56 2 4 2 2 5" xfId="19283" xr:uid="{00000000-0005-0000-0000-0000684B0000}"/>
    <cellStyle name="Normal 56 2 4 2 3" xfId="5838" xr:uid="{00000000-0005-0000-0000-0000DF160000}"/>
    <cellStyle name="Normal 56 2 4 2 3 2" xfId="15890" xr:uid="{00000000-0005-0000-0000-0000233E0000}"/>
    <cellStyle name="Normal 56 2 4 2 3 2 3" xfId="30984" xr:uid="{00000000-0005-0000-0000-00001D790000}"/>
    <cellStyle name="Normal 56 2 4 2 3 3" xfId="10870" xr:uid="{00000000-0005-0000-0000-0000872A0000}"/>
    <cellStyle name="Normal 56 2 4 2 3 3 3" xfId="25967" xr:uid="{00000000-0005-0000-0000-000084650000}"/>
    <cellStyle name="Normal 56 2 4 2 3 5" xfId="20954" xr:uid="{00000000-0005-0000-0000-0000EF510000}"/>
    <cellStyle name="Normal 56 2 4 2 4" xfId="12548" xr:uid="{00000000-0005-0000-0000-000015310000}"/>
    <cellStyle name="Normal 56 2 4 2 4 3" xfId="27642" xr:uid="{00000000-0005-0000-0000-00000F6C0000}"/>
    <cellStyle name="Normal 56 2 4 2 5" xfId="7527" xr:uid="{00000000-0005-0000-0000-0000781D0000}"/>
    <cellStyle name="Normal 56 2 4 2 5 3" xfId="22625" xr:uid="{00000000-0005-0000-0000-000076580000}"/>
    <cellStyle name="Normal 56 2 4 2 7" xfId="17612" xr:uid="{00000000-0005-0000-0000-0000E1440000}"/>
    <cellStyle name="Normal 56 2 4 3" xfId="3309" xr:uid="{00000000-0005-0000-0000-0000FE0C0000}"/>
    <cellStyle name="Normal 56 2 4 3 2" xfId="13383" xr:uid="{00000000-0005-0000-0000-000058340000}"/>
    <cellStyle name="Normal 56 2 4 3 2 3" xfId="28477" xr:uid="{00000000-0005-0000-0000-0000526F0000}"/>
    <cellStyle name="Normal 56 2 4 3 3" xfId="8363" xr:uid="{00000000-0005-0000-0000-0000BC200000}"/>
    <cellStyle name="Normal 56 2 4 3 3 3" xfId="23460" xr:uid="{00000000-0005-0000-0000-0000B95B0000}"/>
    <cellStyle name="Normal 56 2 4 3 5" xfId="18447" xr:uid="{00000000-0005-0000-0000-000024480000}"/>
    <cellStyle name="Normal 56 2 4 4" xfId="5002" xr:uid="{00000000-0005-0000-0000-00009B130000}"/>
    <cellStyle name="Normal 56 2 4 4 2" xfId="15054" xr:uid="{00000000-0005-0000-0000-0000DF3A0000}"/>
    <cellStyle name="Normal 56 2 4 4 2 3" xfId="30148" xr:uid="{00000000-0005-0000-0000-0000D9750000}"/>
    <cellStyle name="Normal 56 2 4 4 3" xfId="10034" xr:uid="{00000000-0005-0000-0000-000043270000}"/>
    <cellStyle name="Normal 56 2 4 4 3 3" xfId="25131" xr:uid="{00000000-0005-0000-0000-000040620000}"/>
    <cellStyle name="Normal 56 2 4 4 5" xfId="20118" xr:uid="{00000000-0005-0000-0000-0000AB4E0000}"/>
    <cellStyle name="Normal 56 2 4 5" xfId="11712" xr:uid="{00000000-0005-0000-0000-0000D12D0000}"/>
    <cellStyle name="Normal 56 2 4 5 3" xfId="26806" xr:uid="{00000000-0005-0000-0000-0000CB680000}"/>
    <cellStyle name="Normal 56 2 4 6" xfId="6691" xr:uid="{00000000-0005-0000-0000-0000341A0000}"/>
    <cellStyle name="Normal 56 2 4 6 3" xfId="21789" xr:uid="{00000000-0005-0000-0000-000032550000}"/>
    <cellStyle name="Normal 56 2 4 8" xfId="16776" xr:uid="{00000000-0005-0000-0000-00009D410000}"/>
    <cellStyle name="Normal 56 2 5" xfId="2039" xr:uid="{00000000-0005-0000-0000-000007080000}"/>
    <cellStyle name="Normal 56 2 5 2" xfId="3728" xr:uid="{00000000-0005-0000-0000-0000A10E0000}"/>
    <cellStyle name="Normal 56 2 5 2 2" xfId="13801" xr:uid="{00000000-0005-0000-0000-0000FA350000}"/>
    <cellStyle name="Normal 56 2 5 2 2 3" xfId="28895" xr:uid="{00000000-0005-0000-0000-0000F4700000}"/>
    <cellStyle name="Normal 56 2 5 2 3" xfId="8781" xr:uid="{00000000-0005-0000-0000-00005E220000}"/>
    <cellStyle name="Normal 56 2 5 2 3 3" xfId="23878" xr:uid="{00000000-0005-0000-0000-00005B5D0000}"/>
    <cellStyle name="Normal 56 2 5 2 5" xfId="18865" xr:uid="{00000000-0005-0000-0000-0000C6490000}"/>
    <cellStyle name="Normal 56 2 5 3" xfId="5420" xr:uid="{00000000-0005-0000-0000-00003D150000}"/>
    <cellStyle name="Normal 56 2 5 3 2" xfId="15472" xr:uid="{00000000-0005-0000-0000-0000813C0000}"/>
    <cellStyle name="Normal 56 2 5 3 2 3" xfId="30566" xr:uid="{00000000-0005-0000-0000-00007B770000}"/>
    <cellStyle name="Normal 56 2 5 3 3" xfId="10452" xr:uid="{00000000-0005-0000-0000-0000E5280000}"/>
    <cellStyle name="Normal 56 2 5 3 3 3" xfId="25549" xr:uid="{00000000-0005-0000-0000-0000E2630000}"/>
    <cellStyle name="Normal 56 2 5 3 5" xfId="20536" xr:uid="{00000000-0005-0000-0000-00004D500000}"/>
    <cellStyle name="Normal 56 2 5 4" xfId="12130" xr:uid="{00000000-0005-0000-0000-0000732F0000}"/>
    <cellStyle name="Normal 56 2 5 4 3" xfId="27224" xr:uid="{00000000-0005-0000-0000-00006D6A0000}"/>
    <cellStyle name="Normal 56 2 5 5" xfId="7109" xr:uid="{00000000-0005-0000-0000-0000D61B0000}"/>
    <cellStyle name="Normal 56 2 5 5 3" xfId="22207" xr:uid="{00000000-0005-0000-0000-0000D4560000}"/>
    <cellStyle name="Normal 56 2 5 7" xfId="17194" xr:uid="{00000000-0005-0000-0000-00003F430000}"/>
    <cellStyle name="Normal 56 2 6" xfId="2891" xr:uid="{00000000-0005-0000-0000-00005C0B0000}"/>
    <cellStyle name="Normal 56 2 6 2" xfId="12965" xr:uid="{00000000-0005-0000-0000-0000B6320000}"/>
    <cellStyle name="Normal 56 2 6 2 3" xfId="28059" xr:uid="{00000000-0005-0000-0000-0000B06D0000}"/>
    <cellStyle name="Normal 56 2 6 3" xfId="7945" xr:uid="{00000000-0005-0000-0000-00001A1F0000}"/>
    <cellStyle name="Normal 56 2 6 3 3" xfId="23042" xr:uid="{00000000-0005-0000-0000-0000175A0000}"/>
    <cellStyle name="Normal 56 2 6 5" xfId="18029" xr:uid="{00000000-0005-0000-0000-000082460000}"/>
    <cellStyle name="Normal 56 2 7" xfId="4584" xr:uid="{00000000-0005-0000-0000-0000F9110000}"/>
    <cellStyle name="Normal 56 2 7 2" xfId="14636" xr:uid="{00000000-0005-0000-0000-00003D390000}"/>
    <cellStyle name="Normal 56 2 7 2 3" xfId="29730" xr:uid="{00000000-0005-0000-0000-000037740000}"/>
    <cellStyle name="Normal 56 2 7 3" xfId="9616" xr:uid="{00000000-0005-0000-0000-0000A1250000}"/>
    <cellStyle name="Normal 56 2 7 3 3" xfId="24713" xr:uid="{00000000-0005-0000-0000-00009E600000}"/>
    <cellStyle name="Normal 56 2 7 5" xfId="19700" xr:uid="{00000000-0005-0000-0000-0000094D0000}"/>
    <cellStyle name="Normal 56 2 8" xfId="11294" xr:uid="{00000000-0005-0000-0000-00002F2C0000}"/>
    <cellStyle name="Normal 56 2 8 3" xfId="26388" xr:uid="{00000000-0005-0000-0000-000029670000}"/>
    <cellStyle name="Normal 56 2 9" xfId="6273" xr:uid="{00000000-0005-0000-0000-000092180000}"/>
    <cellStyle name="Normal 56 2 9 3" xfId="21371" xr:uid="{00000000-0005-0000-0000-000090530000}"/>
    <cellStyle name="Normal 56 3" xfId="1238" xr:uid="{00000000-0005-0000-0000-0000E6040000}"/>
    <cellStyle name="Normal 56 3 10" xfId="16410" xr:uid="{00000000-0005-0000-0000-00002F400000}"/>
    <cellStyle name="Normal 56 3 2" xfId="1457" xr:uid="{00000000-0005-0000-0000-0000C1050000}"/>
    <cellStyle name="Normal 56 3 2 2" xfId="1878" xr:uid="{00000000-0005-0000-0000-000066070000}"/>
    <cellStyle name="Normal 56 3 2 2 2" xfId="2717" xr:uid="{00000000-0005-0000-0000-0000AD0A0000}"/>
    <cellStyle name="Normal 56 3 2 2 2 2" xfId="4406" xr:uid="{00000000-0005-0000-0000-000047110000}"/>
    <cellStyle name="Normal 56 3 2 2 2 2 2" xfId="14479" xr:uid="{00000000-0005-0000-0000-0000A0380000}"/>
    <cellStyle name="Normal 56 3 2 2 2 2 2 3" xfId="29573" xr:uid="{00000000-0005-0000-0000-00009A730000}"/>
    <cellStyle name="Normal 56 3 2 2 2 2 3" xfId="9459" xr:uid="{00000000-0005-0000-0000-000004250000}"/>
    <cellStyle name="Normal 56 3 2 2 2 2 3 3" xfId="24556" xr:uid="{00000000-0005-0000-0000-000001600000}"/>
    <cellStyle name="Normal 56 3 2 2 2 2 5" xfId="19543" xr:uid="{00000000-0005-0000-0000-00006C4C0000}"/>
    <cellStyle name="Normal 56 3 2 2 2 3" xfId="6098" xr:uid="{00000000-0005-0000-0000-0000E3170000}"/>
    <cellStyle name="Normal 56 3 2 2 2 3 2" xfId="16150" xr:uid="{00000000-0005-0000-0000-0000273F0000}"/>
    <cellStyle name="Normal 56 3 2 2 2 3 2 3" xfId="31244" xr:uid="{00000000-0005-0000-0000-0000217A0000}"/>
    <cellStyle name="Normal 56 3 2 2 2 3 3" xfId="11130" xr:uid="{00000000-0005-0000-0000-00008B2B0000}"/>
    <cellStyle name="Normal 56 3 2 2 2 3 3 3" xfId="26227" xr:uid="{00000000-0005-0000-0000-000088660000}"/>
    <cellStyle name="Normal 56 3 2 2 2 3 5" xfId="21214" xr:uid="{00000000-0005-0000-0000-0000F3520000}"/>
    <cellStyle name="Normal 56 3 2 2 2 4" xfId="12808" xr:uid="{00000000-0005-0000-0000-000019320000}"/>
    <cellStyle name="Normal 56 3 2 2 2 4 3" xfId="27902" xr:uid="{00000000-0005-0000-0000-0000136D0000}"/>
    <cellStyle name="Normal 56 3 2 2 2 5" xfId="7787" xr:uid="{00000000-0005-0000-0000-00007C1E0000}"/>
    <cellStyle name="Normal 56 3 2 2 2 5 3" xfId="22885" xr:uid="{00000000-0005-0000-0000-00007A590000}"/>
    <cellStyle name="Normal 56 3 2 2 2 7" xfId="17872" xr:uid="{00000000-0005-0000-0000-0000E5450000}"/>
    <cellStyle name="Normal 56 3 2 2 3" xfId="3569" xr:uid="{00000000-0005-0000-0000-0000020E0000}"/>
    <cellStyle name="Normal 56 3 2 2 3 2" xfId="13643" xr:uid="{00000000-0005-0000-0000-00005C350000}"/>
    <cellStyle name="Normal 56 3 2 2 3 2 3" xfId="28737" xr:uid="{00000000-0005-0000-0000-000056700000}"/>
    <cellStyle name="Normal 56 3 2 2 3 3" xfId="8623" xr:uid="{00000000-0005-0000-0000-0000C0210000}"/>
    <cellStyle name="Normal 56 3 2 2 3 3 3" xfId="23720" xr:uid="{00000000-0005-0000-0000-0000BD5C0000}"/>
    <cellStyle name="Normal 56 3 2 2 3 5" xfId="18707" xr:uid="{00000000-0005-0000-0000-000028490000}"/>
    <cellStyle name="Normal 56 3 2 2 4" xfId="5262" xr:uid="{00000000-0005-0000-0000-00009F140000}"/>
    <cellStyle name="Normal 56 3 2 2 4 2" xfId="15314" xr:uid="{00000000-0005-0000-0000-0000E33B0000}"/>
    <cellStyle name="Normal 56 3 2 2 4 2 3" xfId="30408" xr:uid="{00000000-0005-0000-0000-0000DD760000}"/>
    <cellStyle name="Normal 56 3 2 2 4 3" xfId="10294" xr:uid="{00000000-0005-0000-0000-000047280000}"/>
    <cellStyle name="Normal 56 3 2 2 4 3 3" xfId="25391" xr:uid="{00000000-0005-0000-0000-000044630000}"/>
    <cellStyle name="Normal 56 3 2 2 4 5" xfId="20378" xr:uid="{00000000-0005-0000-0000-0000AF4F0000}"/>
    <cellStyle name="Normal 56 3 2 2 5" xfId="11972" xr:uid="{00000000-0005-0000-0000-0000D52E0000}"/>
    <cellStyle name="Normal 56 3 2 2 5 3" xfId="27066" xr:uid="{00000000-0005-0000-0000-0000CF690000}"/>
    <cellStyle name="Normal 56 3 2 2 6" xfId="6951" xr:uid="{00000000-0005-0000-0000-0000381B0000}"/>
    <cellStyle name="Normal 56 3 2 2 6 3" xfId="22049" xr:uid="{00000000-0005-0000-0000-000036560000}"/>
    <cellStyle name="Normal 56 3 2 2 8" xfId="17036" xr:uid="{00000000-0005-0000-0000-0000A1420000}"/>
    <cellStyle name="Normal 56 3 2 3" xfId="2299" xr:uid="{00000000-0005-0000-0000-00000B090000}"/>
    <cellStyle name="Normal 56 3 2 3 2" xfId="3988" xr:uid="{00000000-0005-0000-0000-0000A50F0000}"/>
    <cellStyle name="Normal 56 3 2 3 2 2" xfId="14061" xr:uid="{00000000-0005-0000-0000-0000FE360000}"/>
    <cellStyle name="Normal 56 3 2 3 2 2 3" xfId="29155" xr:uid="{00000000-0005-0000-0000-0000F8710000}"/>
    <cellStyle name="Normal 56 3 2 3 2 3" xfId="9041" xr:uid="{00000000-0005-0000-0000-000062230000}"/>
    <cellStyle name="Normal 56 3 2 3 2 3 3" xfId="24138" xr:uid="{00000000-0005-0000-0000-00005F5E0000}"/>
    <cellStyle name="Normal 56 3 2 3 2 5" xfId="19125" xr:uid="{00000000-0005-0000-0000-0000CA4A0000}"/>
    <cellStyle name="Normal 56 3 2 3 3" xfId="5680" xr:uid="{00000000-0005-0000-0000-000041160000}"/>
    <cellStyle name="Normal 56 3 2 3 3 2" xfId="15732" xr:uid="{00000000-0005-0000-0000-0000853D0000}"/>
    <cellStyle name="Normal 56 3 2 3 3 2 3" xfId="30826" xr:uid="{00000000-0005-0000-0000-00007F780000}"/>
    <cellStyle name="Normal 56 3 2 3 3 3" xfId="10712" xr:uid="{00000000-0005-0000-0000-0000E9290000}"/>
    <cellStyle name="Normal 56 3 2 3 3 3 3" xfId="25809" xr:uid="{00000000-0005-0000-0000-0000E6640000}"/>
    <cellStyle name="Normal 56 3 2 3 3 5" xfId="20796" xr:uid="{00000000-0005-0000-0000-000051510000}"/>
    <cellStyle name="Normal 56 3 2 3 4" xfId="12390" xr:uid="{00000000-0005-0000-0000-000077300000}"/>
    <cellStyle name="Normal 56 3 2 3 4 3" xfId="27484" xr:uid="{00000000-0005-0000-0000-0000716B0000}"/>
    <cellStyle name="Normal 56 3 2 3 5" xfId="7369" xr:uid="{00000000-0005-0000-0000-0000DA1C0000}"/>
    <cellStyle name="Normal 56 3 2 3 5 3" xfId="22467" xr:uid="{00000000-0005-0000-0000-0000D8570000}"/>
    <cellStyle name="Normal 56 3 2 3 7" xfId="17454" xr:uid="{00000000-0005-0000-0000-000043440000}"/>
    <cellStyle name="Normal 56 3 2 4" xfId="3151" xr:uid="{00000000-0005-0000-0000-0000600C0000}"/>
    <cellStyle name="Normal 56 3 2 4 2" xfId="13225" xr:uid="{00000000-0005-0000-0000-0000BA330000}"/>
    <cellStyle name="Normal 56 3 2 4 2 3" xfId="28319" xr:uid="{00000000-0005-0000-0000-0000B46E0000}"/>
    <cellStyle name="Normal 56 3 2 4 3" xfId="8205" xr:uid="{00000000-0005-0000-0000-00001E200000}"/>
    <cellStyle name="Normal 56 3 2 4 3 3" xfId="23302" xr:uid="{00000000-0005-0000-0000-00001B5B0000}"/>
    <cellStyle name="Normal 56 3 2 4 5" xfId="18289" xr:uid="{00000000-0005-0000-0000-000086470000}"/>
    <cellStyle name="Normal 56 3 2 5" xfId="4844" xr:uid="{00000000-0005-0000-0000-0000FD120000}"/>
    <cellStyle name="Normal 56 3 2 5 2" xfId="14896" xr:uid="{00000000-0005-0000-0000-0000413A0000}"/>
    <cellStyle name="Normal 56 3 2 5 2 3" xfId="29990" xr:uid="{00000000-0005-0000-0000-00003B750000}"/>
    <cellStyle name="Normal 56 3 2 5 3" xfId="9876" xr:uid="{00000000-0005-0000-0000-0000A5260000}"/>
    <cellStyle name="Normal 56 3 2 5 3 3" xfId="24973" xr:uid="{00000000-0005-0000-0000-0000A2610000}"/>
    <cellStyle name="Normal 56 3 2 5 5" xfId="19960" xr:uid="{00000000-0005-0000-0000-00000D4E0000}"/>
    <cellStyle name="Normal 56 3 2 6" xfId="11554" xr:uid="{00000000-0005-0000-0000-0000332D0000}"/>
    <cellStyle name="Normal 56 3 2 6 3" xfId="26648" xr:uid="{00000000-0005-0000-0000-00002D680000}"/>
    <cellStyle name="Normal 56 3 2 7" xfId="6533" xr:uid="{00000000-0005-0000-0000-000096190000}"/>
    <cellStyle name="Normal 56 3 2 7 3" xfId="21631" xr:uid="{00000000-0005-0000-0000-000094540000}"/>
    <cellStyle name="Normal 56 3 2 9" xfId="16618" xr:uid="{00000000-0005-0000-0000-0000FF400000}"/>
    <cellStyle name="Normal 56 3 3" xfId="1670" xr:uid="{00000000-0005-0000-0000-000096060000}"/>
    <cellStyle name="Normal 56 3 3 2" xfId="2509" xr:uid="{00000000-0005-0000-0000-0000DD090000}"/>
    <cellStyle name="Normal 56 3 3 2 2" xfId="4198" xr:uid="{00000000-0005-0000-0000-000077100000}"/>
    <cellStyle name="Normal 56 3 3 2 2 2" xfId="14271" xr:uid="{00000000-0005-0000-0000-0000D0370000}"/>
    <cellStyle name="Normal 56 3 3 2 2 2 3" xfId="29365" xr:uid="{00000000-0005-0000-0000-0000CA720000}"/>
    <cellStyle name="Normal 56 3 3 2 2 3" xfId="9251" xr:uid="{00000000-0005-0000-0000-000034240000}"/>
    <cellStyle name="Normal 56 3 3 2 2 3 3" xfId="24348" xr:uid="{00000000-0005-0000-0000-0000315F0000}"/>
    <cellStyle name="Normal 56 3 3 2 2 5" xfId="19335" xr:uid="{00000000-0005-0000-0000-00009C4B0000}"/>
    <cellStyle name="Normal 56 3 3 2 3" xfId="5890" xr:uid="{00000000-0005-0000-0000-000013170000}"/>
    <cellStyle name="Normal 56 3 3 2 3 2" xfId="15942" xr:uid="{00000000-0005-0000-0000-0000573E0000}"/>
    <cellStyle name="Normal 56 3 3 2 3 2 3" xfId="31036" xr:uid="{00000000-0005-0000-0000-000051790000}"/>
    <cellStyle name="Normal 56 3 3 2 3 3" xfId="10922" xr:uid="{00000000-0005-0000-0000-0000BB2A0000}"/>
    <cellStyle name="Normal 56 3 3 2 3 3 3" xfId="26019" xr:uid="{00000000-0005-0000-0000-0000B8650000}"/>
    <cellStyle name="Normal 56 3 3 2 3 5" xfId="21006" xr:uid="{00000000-0005-0000-0000-000023520000}"/>
    <cellStyle name="Normal 56 3 3 2 4" xfId="12600" xr:uid="{00000000-0005-0000-0000-000049310000}"/>
    <cellStyle name="Normal 56 3 3 2 4 3" xfId="27694" xr:uid="{00000000-0005-0000-0000-0000436C0000}"/>
    <cellStyle name="Normal 56 3 3 2 5" xfId="7579" xr:uid="{00000000-0005-0000-0000-0000AC1D0000}"/>
    <cellStyle name="Normal 56 3 3 2 5 3" xfId="22677" xr:uid="{00000000-0005-0000-0000-0000AA580000}"/>
    <cellStyle name="Normal 56 3 3 2 7" xfId="17664" xr:uid="{00000000-0005-0000-0000-000015450000}"/>
    <cellStyle name="Normal 56 3 3 3" xfId="3361" xr:uid="{00000000-0005-0000-0000-0000320D0000}"/>
    <cellStyle name="Normal 56 3 3 3 2" xfId="13435" xr:uid="{00000000-0005-0000-0000-00008C340000}"/>
    <cellStyle name="Normal 56 3 3 3 2 3" xfId="28529" xr:uid="{00000000-0005-0000-0000-0000866F0000}"/>
    <cellStyle name="Normal 56 3 3 3 3" xfId="8415" xr:uid="{00000000-0005-0000-0000-0000F0200000}"/>
    <cellStyle name="Normal 56 3 3 3 3 3" xfId="23512" xr:uid="{00000000-0005-0000-0000-0000ED5B0000}"/>
    <cellStyle name="Normal 56 3 3 3 5" xfId="18499" xr:uid="{00000000-0005-0000-0000-000058480000}"/>
    <cellStyle name="Normal 56 3 3 4" xfId="5054" xr:uid="{00000000-0005-0000-0000-0000CF130000}"/>
    <cellStyle name="Normal 56 3 3 4 2" xfId="15106" xr:uid="{00000000-0005-0000-0000-0000133B0000}"/>
    <cellStyle name="Normal 56 3 3 4 2 3" xfId="30200" xr:uid="{00000000-0005-0000-0000-00000D760000}"/>
    <cellStyle name="Normal 56 3 3 4 3" xfId="10086" xr:uid="{00000000-0005-0000-0000-000077270000}"/>
    <cellStyle name="Normal 56 3 3 4 3 3" xfId="25183" xr:uid="{00000000-0005-0000-0000-000074620000}"/>
    <cellStyle name="Normal 56 3 3 4 5" xfId="20170" xr:uid="{00000000-0005-0000-0000-0000DF4E0000}"/>
    <cellStyle name="Normal 56 3 3 5" xfId="11764" xr:uid="{00000000-0005-0000-0000-0000052E0000}"/>
    <cellStyle name="Normal 56 3 3 5 3" xfId="26858" xr:uid="{00000000-0005-0000-0000-0000FF680000}"/>
    <cellStyle name="Normal 56 3 3 6" xfId="6743" xr:uid="{00000000-0005-0000-0000-0000681A0000}"/>
    <cellStyle name="Normal 56 3 3 6 3" xfId="21841" xr:uid="{00000000-0005-0000-0000-000066550000}"/>
    <cellStyle name="Normal 56 3 3 8" xfId="16828" xr:uid="{00000000-0005-0000-0000-0000D1410000}"/>
    <cellStyle name="Normal 56 3 4" xfId="2091" xr:uid="{00000000-0005-0000-0000-00003B080000}"/>
    <cellStyle name="Normal 56 3 4 2" xfId="3780" xr:uid="{00000000-0005-0000-0000-0000D50E0000}"/>
    <cellStyle name="Normal 56 3 4 2 2" xfId="13853" xr:uid="{00000000-0005-0000-0000-00002E360000}"/>
    <cellStyle name="Normal 56 3 4 2 2 3" xfId="28947" xr:uid="{00000000-0005-0000-0000-000028710000}"/>
    <cellStyle name="Normal 56 3 4 2 3" xfId="8833" xr:uid="{00000000-0005-0000-0000-000092220000}"/>
    <cellStyle name="Normal 56 3 4 2 3 3" xfId="23930" xr:uid="{00000000-0005-0000-0000-00008F5D0000}"/>
    <cellStyle name="Normal 56 3 4 2 5" xfId="18917" xr:uid="{00000000-0005-0000-0000-0000FA490000}"/>
    <cellStyle name="Normal 56 3 4 3" xfId="5472" xr:uid="{00000000-0005-0000-0000-000071150000}"/>
    <cellStyle name="Normal 56 3 4 3 2" xfId="15524" xr:uid="{00000000-0005-0000-0000-0000B53C0000}"/>
    <cellStyle name="Normal 56 3 4 3 2 3" xfId="30618" xr:uid="{00000000-0005-0000-0000-0000AF770000}"/>
    <cellStyle name="Normal 56 3 4 3 3" xfId="10504" xr:uid="{00000000-0005-0000-0000-000019290000}"/>
    <cellStyle name="Normal 56 3 4 3 3 3" xfId="25601" xr:uid="{00000000-0005-0000-0000-000016640000}"/>
    <cellStyle name="Normal 56 3 4 3 5" xfId="20588" xr:uid="{00000000-0005-0000-0000-000081500000}"/>
    <cellStyle name="Normal 56 3 4 4" xfId="12182" xr:uid="{00000000-0005-0000-0000-0000A72F0000}"/>
    <cellStyle name="Normal 56 3 4 4 3" xfId="27276" xr:uid="{00000000-0005-0000-0000-0000A16A0000}"/>
    <cellStyle name="Normal 56 3 4 5" xfId="7161" xr:uid="{00000000-0005-0000-0000-00000A1C0000}"/>
    <cellStyle name="Normal 56 3 4 5 3" xfId="22259" xr:uid="{00000000-0005-0000-0000-000008570000}"/>
    <cellStyle name="Normal 56 3 4 7" xfId="17246" xr:uid="{00000000-0005-0000-0000-000073430000}"/>
    <cellStyle name="Normal 56 3 5" xfId="2943" xr:uid="{00000000-0005-0000-0000-0000900B0000}"/>
    <cellStyle name="Normal 56 3 5 2" xfId="13017" xr:uid="{00000000-0005-0000-0000-0000EA320000}"/>
    <cellStyle name="Normal 56 3 5 2 3" xfId="28111" xr:uid="{00000000-0005-0000-0000-0000E46D0000}"/>
    <cellStyle name="Normal 56 3 5 3" xfId="7997" xr:uid="{00000000-0005-0000-0000-00004E1F0000}"/>
    <cellStyle name="Normal 56 3 5 3 3" xfId="23094" xr:uid="{00000000-0005-0000-0000-00004B5A0000}"/>
    <cellStyle name="Normal 56 3 5 5" xfId="18081" xr:uid="{00000000-0005-0000-0000-0000B6460000}"/>
    <cellStyle name="Normal 56 3 6" xfId="4636" xr:uid="{00000000-0005-0000-0000-00002D120000}"/>
    <cellStyle name="Normal 56 3 6 2" xfId="14688" xr:uid="{00000000-0005-0000-0000-000071390000}"/>
    <cellStyle name="Normal 56 3 6 2 3" xfId="29782" xr:uid="{00000000-0005-0000-0000-00006B740000}"/>
    <cellStyle name="Normal 56 3 6 3" xfId="9668" xr:uid="{00000000-0005-0000-0000-0000D5250000}"/>
    <cellStyle name="Normal 56 3 6 3 3" xfId="24765" xr:uid="{00000000-0005-0000-0000-0000D2600000}"/>
    <cellStyle name="Normal 56 3 6 5" xfId="19752" xr:uid="{00000000-0005-0000-0000-00003D4D0000}"/>
    <cellStyle name="Normal 56 3 7" xfId="11346" xr:uid="{00000000-0005-0000-0000-0000632C0000}"/>
    <cellStyle name="Normal 56 3 7 3" xfId="26440" xr:uid="{00000000-0005-0000-0000-00005D670000}"/>
    <cellStyle name="Normal 56 3 8" xfId="6325" xr:uid="{00000000-0005-0000-0000-0000C6180000}"/>
    <cellStyle name="Normal 56 3 8 3" xfId="21423" xr:uid="{00000000-0005-0000-0000-0000C4530000}"/>
    <cellStyle name="Normal 56 4" xfId="1351" xr:uid="{00000000-0005-0000-0000-000057050000}"/>
    <cellStyle name="Normal 56 4 2" xfId="1774" xr:uid="{00000000-0005-0000-0000-0000FE060000}"/>
    <cellStyle name="Normal 56 4 2 2" xfId="2613" xr:uid="{00000000-0005-0000-0000-0000450A0000}"/>
    <cellStyle name="Normal 56 4 2 2 2" xfId="4302" xr:uid="{00000000-0005-0000-0000-0000DF100000}"/>
    <cellStyle name="Normal 56 4 2 2 2 2" xfId="14375" xr:uid="{00000000-0005-0000-0000-000038380000}"/>
    <cellStyle name="Normal 56 4 2 2 2 2 3" xfId="29469" xr:uid="{00000000-0005-0000-0000-000032730000}"/>
    <cellStyle name="Normal 56 4 2 2 2 3" xfId="9355" xr:uid="{00000000-0005-0000-0000-00009C240000}"/>
    <cellStyle name="Normal 56 4 2 2 2 3 3" xfId="24452" xr:uid="{00000000-0005-0000-0000-0000995F0000}"/>
    <cellStyle name="Normal 56 4 2 2 2 5" xfId="19439" xr:uid="{00000000-0005-0000-0000-0000044C0000}"/>
    <cellStyle name="Normal 56 4 2 2 3" xfId="5994" xr:uid="{00000000-0005-0000-0000-00007B170000}"/>
    <cellStyle name="Normal 56 4 2 2 3 2" xfId="16046" xr:uid="{00000000-0005-0000-0000-0000BF3E0000}"/>
    <cellStyle name="Normal 56 4 2 2 3 2 3" xfId="31140" xr:uid="{00000000-0005-0000-0000-0000B9790000}"/>
    <cellStyle name="Normal 56 4 2 2 3 3" xfId="11026" xr:uid="{00000000-0005-0000-0000-0000232B0000}"/>
    <cellStyle name="Normal 56 4 2 2 3 3 3" xfId="26123" xr:uid="{00000000-0005-0000-0000-000020660000}"/>
    <cellStyle name="Normal 56 4 2 2 3 5" xfId="21110" xr:uid="{00000000-0005-0000-0000-00008B520000}"/>
    <cellStyle name="Normal 56 4 2 2 4" xfId="12704" xr:uid="{00000000-0005-0000-0000-0000B1310000}"/>
    <cellStyle name="Normal 56 4 2 2 4 3" xfId="27798" xr:uid="{00000000-0005-0000-0000-0000AB6C0000}"/>
    <cellStyle name="Normal 56 4 2 2 5" xfId="7683" xr:uid="{00000000-0005-0000-0000-0000141E0000}"/>
    <cellStyle name="Normal 56 4 2 2 5 3" xfId="22781" xr:uid="{00000000-0005-0000-0000-000012590000}"/>
    <cellStyle name="Normal 56 4 2 2 7" xfId="17768" xr:uid="{00000000-0005-0000-0000-00007D450000}"/>
    <cellStyle name="Normal 56 4 2 3" xfId="3465" xr:uid="{00000000-0005-0000-0000-00009A0D0000}"/>
    <cellStyle name="Normal 56 4 2 3 2" xfId="13539" xr:uid="{00000000-0005-0000-0000-0000F4340000}"/>
    <cellStyle name="Normal 56 4 2 3 2 3" xfId="28633" xr:uid="{00000000-0005-0000-0000-0000EE6F0000}"/>
    <cellStyle name="Normal 56 4 2 3 3" xfId="8519" xr:uid="{00000000-0005-0000-0000-000058210000}"/>
    <cellStyle name="Normal 56 4 2 3 3 3" xfId="23616" xr:uid="{00000000-0005-0000-0000-0000555C0000}"/>
    <cellStyle name="Normal 56 4 2 3 5" xfId="18603" xr:uid="{00000000-0005-0000-0000-0000C0480000}"/>
    <cellStyle name="Normal 56 4 2 4" xfId="5158" xr:uid="{00000000-0005-0000-0000-000037140000}"/>
    <cellStyle name="Normal 56 4 2 4 2" xfId="15210" xr:uid="{00000000-0005-0000-0000-00007B3B0000}"/>
    <cellStyle name="Normal 56 4 2 4 2 3" xfId="30304" xr:uid="{00000000-0005-0000-0000-000075760000}"/>
    <cellStyle name="Normal 56 4 2 4 3" xfId="10190" xr:uid="{00000000-0005-0000-0000-0000DF270000}"/>
    <cellStyle name="Normal 56 4 2 4 3 3" xfId="25287" xr:uid="{00000000-0005-0000-0000-0000DC620000}"/>
    <cellStyle name="Normal 56 4 2 4 5" xfId="20274" xr:uid="{00000000-0005-0000-0000-0000474F0000}"/>
    <cellStyle name="Normal 56 4 2 5" xfId="11868" xr:uid="{00000000-0005-0000-0000-00006D2E0000}"/>
    <cellStyle name="Normal 56 4 2 5 3" xfId="26962" xr:uid="{00000000-0005-0000-0000-000067690000}"/>
    <cellStyle name="Normal 56 4 2 6" xfId="6847" xr:uid="{00000000-0005-0000-0000-0000D01A0000}"/>
    <cellStyle name="Normal 56 4 2 6 3" xfId="21945" xr:uid="{00000000-0005-0000-0000-0000CE550000}"/>
    <cellStyle name="Normal 56 4 2 8" xfId="16932" xr:uid="{00000000-0005-0000-0000-000039420000}"/>
    <cellStyle name="Normal 56 4 3" xfId="2195" xr:uid="{00000000-0005-0000-0000-0000A3080000}"/>
    <cellStyle name="Normal 56 4 3 2" xfId="3884" xr:uid="{00000000-0005-0000-0000-00003D0F0000}"/>
    <cellStyle name="Normal 56 4 3 2 2" xfId="13957" xr:uid="{00000000-0005-0000-0000-000096360000}"/>
    <cellStyle name="Normal 56 4 3 2 2 3" xfId="29051" xr:uid="{00000000-0005-0000-0000-000090710000}"/>
    <cellStyle name="Normal 56 4 3 2 3" xfId="8937" xr:uid="{00000000-0005-0000-0000-0000FA220000}"/>
    <cellStyle name="Normal 56 4 3 2 3 3" xfId="24034" xr:uid="{00000000-0005-0000-0000-0000F75D0000}"/>
    <cellStyle name="Normal 56 4 3 2 5" xfId="19021" xr:uid="{00000000-0005-0000-0000-0000624A0000}"/>
    <cellStyle name="Normal 56 4 3 3" xfId="5576" xr:uid="{00000000-0005-0000-0000-0000D9150000}"/>
    <cellStyle name="Normal 56 4 3 3 2" xfId="15628" xr:uid="{00000000-0005-0000-0000-00001D3D0000}"/>
    <cellStyle name="Normal 56 4 3 3 2 3" xfId="30722" xr:uid="{00000000-0005-0000-0000-000017780000}"/>
    <cellStyle name="Normal 56 4 3 3 3" xfId="10608" xr:uid="{00000000-0005-0000-0000-000081290000}"/>
    <cellStyle name="Normal 56 4 3 3 3 3" xfId="25705" xr:uid="{00000000-0005-0000-0000-00007E640000}"/>
    <cellStyle name="Normal 56 4 3 3 5" xfId="20692" xr:uid="{00000000-0005-0000-0000-0000E9500000}"/>
    <cellStyle name="Normal 56 4 3 4" xfId="12286" xr:uid="{00000000-0005-0000-0000-00000F300000}"/>
    <cellStyle name="Normal 56 4 3 4 3" xfId="27380" xr:uid="{00000000-0005-0000-0000-0000096B0000}"/>
    <cellStyle name="Normal 56 4 3 5" xfId="7265" xr:uid="{00000000-0005-0000-0000-0000721C0000}"/>
    <cellStyle name="Normal 56 4 3 5 3" xfId="22363" xr:uid="{00000000-0005-0000-0000-000070570000}"/>
    <cellStyle name="Normal 56 4 3 7" xfId="17350" xr:uid="{00000000-0005-0000-0000-0000DB430000}"/>
    <cellStyle name="Normal 56 4 4" xfId="3047" xr:uid="{00000000-0005-0000-0000-0000F80B0000}"/>
    <cellStyle name="Normal 56 4 4 2" xfId="13121" xr:uid="{00000000-0005-0000-0000-000052330000}"/>
    <cellStyle name="Normal 56 4 4 2 3" xfId="28215" xr:uid="{00000000-0005-0000-0000-00004C6E0000}"/>
    <cellStyle name="Normal 56 4 4 3" xfId="8101" xr:uid="{00000000-0005-0000-0000-0000B61F0000}"/>
    <cellStyle name="Normal 56 4 4 3 3" xfId="23198" xr:uid="{00000000-0005-0000-0000-0000B35A0000}"/>
    <cellStyle name="Normal 56 4 4 5" xfId="18185" xr:uid="{00000000-0005-0000-0000-00001E470000}"/>
    <cellStyle name="Normal 56 4 5" xfId="4740" xr:uid="{00000000-0005-0000-0000-000095120000}"/>
    <cellStyle name="Normal 56 4 5 2" xfId="14792" xr:uid="{00000000-0005-0000-0000-0000D9390000}"/>
    <cellStyle name="Normal 56 4 5 2 3" xfId="29886" xr:uid="{00000000-0005-0000-0000-0000D3740000}"/>
    <cellStyle name="Normal 56 4 5 3" xfId="9772" xr:uid="{00000000-0005-0000-0000-00003D260000}"/>
    <cellStyle name="Normal 56 4 5 3 3" xfId="24869" xr:uid="{00000000-0005-0000-0000-00003A610000}"/>
    <cellStyle name="Normal 56 4 5 5" xfId="19856" xr:uid="{00000000-0005-0000-0000-0000A54D0000}"/>
    <cellStyle name="Normal 56 4 6" xfId="11450" xr:uid="{00000000-0005-0000-0000-0000CB2C0000}"/>
    <cellStyle name="Normal 56 4 6 3" xfId="26544" xr:uid="{00000000-0005-0000-0000-0000C5670000}"/>
    <cellStyle name="Normal 56 4 7" xfId="6429" xr:uid="{00000000-0005-0000-0000-00002E190000}"/>
    <cellStyle name="Normal 56 4 7 3" xfId="21527" xr:uid="{00000000-0005-0000-0000-00002C540000}"/>
    <cellStyle name="Normal 56 4 9" xfId="16514" xr:uid="{00000000-0005-0000-0000-000097400000}"/>
    <cellStyle name="Normal 56 5" xfId="1564" xr:uid="{00000000-0005-0000-0000-00002C060000}"/>
    <cellStyle name="Normal 56 5 2" xfId="2405" xr:uid="{00000000-0005-0000-0000-000075090000}"/>
    <cellStyle name="Normal 56 5 2 2" xfId="4094" xr:uid="{00000000-0005-0000-0000-00000F100000}"/>
    <cellStyle name="Normal 56 5 2 2 2" xfId="14167" xr:uid="{00000000-0005-0000-0000-000068370000}"/>
    <cellStyle name="Normal 56 5 2 2 2 3" xfId="29261" xr:uid="{00000000-0005-0000-0000-000062720000}"/>
    <cellStyle name="Normal 56 5 2 2 3" xfId="9147" xr:uid="{00000000-0005-0000-0000-0000CC230000}"/>
    <cellStyle name="Normal 56 5 2 2 3 3" xfId="24244" xr:uid="{00000000-0005-0000-0000-0000C95E0000}"/>
    <cellStyle name="Normal 56 5 2 2 5" xfId="19231" xr:uid="{00000000-0005-0000-0000-0000344B0000}"/>
    <cellStyle name="Normal 56 5 2 3" xfId="5786" xr:uid="{00000000-0005-0000-0000-0000AB160000}"/>
    <cellStyle name="Normal 56 5 2 3 2" xfId="15838" xr:uid="{00000000-0005-0000-0000-0000EF3D0000}"/>
    <cellStyle name="Normal 56 5 2 3 2 3" xfId="30932" xr:uid="{00000000-0005-0000-0000-0000E9780000}"/>
    <cellStyle name="Normal 56 5 2 3 3" xfId="10818" xr:uid="{00000000-0005-0000-0000-0000532A0000}"/>
    <cellStyle name="Normal 56 5 2 3 3 3" xfId="25915" xr:uid="{00000000-0005-0000-0000-000050650000}"/>
    <cellStyle name="Normal 56 5 2 3 5" xfId="20902" xr:uid="{00000000-0005-0000-0000-0000BB510000}"/>
    <cellStyle name="Normal 56 5 2 4" xfId="12496" xr:uid="{00000000-0005-0000-0000-0000E1300000}"/>
    <cellStyle name="Normal 56 5 2 4 3" xfId="27590" xr:uid="{00000000-0005-0000-0000-0000DB6B0000}"/>
    <cellStyle name="Normal 56 5 2 5" xfId="7475" xr:uid="{00000000-0005-0000-0000-0000441D0000}"/>
    <cellStyle name="Normal 56 5 2 5 3" xfId="22573" xr:uid="{00000000-0005-0000-0000-000042580000}"/>
    <cellStyle name="Normal 56 5 2 7" xfId="17560" xr:uid="{00000000-0005-0000-0000-0000AD440000}"/>
    <cellStyle name="Normal 56 5 3" xfId="3257" xr:uid="{00000000-0005-0000-0000-0000CA0C0000}"/>
    <cellStyle name="Normal 56 5 3 2" xfId="13331" xr:uid="{00000000-0005-0000-0000-000024340000}"/>
    <cellStyle name="Normal 56 5 3 2 3" xfId="28425" xr:uid="{00000000-0005-0000-0000-00001E6F0000}"/>
    <cellStyle name="Normal 56 5 3 3" xfId="8311" xr:uid="{00000000-0005-0000-0000-000088200000}"/>
    <cellStyle name="Normal 56 5 3 3 3" xfId="23408" xr:uid="{00000000-0005-0000-0000-0000855B0000}"/>
    <cellStyle name="Normal 56 5 3 5" xfId="18395" xr:uid="{00000000-0005-0000-0000-0000F0470000}"/>
    <cellStyle name="Normal 56 5 4" xfId="4950" xr:uid="{00000000-0005-0000-0000-000067130000}"/>
    <cellStyle name="Normal 56 5 4 2" xfId="15002" xr:uid="{00000000-0005-0000-0000-0000AB3A0000}"/>
    <cellStyle name="Normal 56 5 4 2 3" xfId="30096" xr:uid="{00000000-0005-0000-0000-0000A5750000}"/>
    <cellStyle name="Normal 56 5 4 3" xfId="9982" xr:uid="{00000000-0005-0000-0000-00000F270000}"/>
    <cellStyle name="Normal 56 5 4 3 3" xfId="25079" xr:uid="{00000000-0005-0000-0000-00000C620000}"/>
    <cellStyle name="Normal 56 5 4 5" xfId="20066" xr:uid="{00000000-0005-0000-0000-0000774E0000}"/>
    <cellStyle name="Normal 56 5 5" xfId="11660" xr:uid="{00000000-0005-0000-0000-00009D2D0000}"/>
    <cellStyle name="Normal 56 5 5 3" xfId="26754" xr:uid="{00000000-0005-0000-0000-000097680000}"/>
    <cellStyle name="Normal 56 5 6" xfId="6639" xr:uid="{00000000-0005-0000-0000-0000001A0000}"/>
    <cellStyle name="Normal 56 5 6 3" xfId="21737" xr:uid="{00000000-0005-0000-0000-0000FE540000}"/>
    <cellStyle name="Normal 56 5 8" xfId="16724" xr:uid="{00000000-0005-0000-0000-000069410000}"/>
    <cellStyle name="Normal 56 6" xfId="1985" xr:uid="{00000000-0005-0000-0000-0000D1070000}"/>
    <cellStyle name="Normal 56 6 2" xfId="3676" xr:uid="{00000000-0005-0000-0000-00006D0E0000}"/>
    <cellStyle name="Normal 56 6 2 2" xfId="13749" xr:uid="{00000000-0005-0000-0000-0000C6350000}"/>
    <cellStyle name="Normal 56 6 2 2 3" xfId="28843" xr:uid="{00000000-0005-0000-0000-0000C0700000}"/>
    <cellStyle name="Normal 56 6 2 3" xfId="8729" xr:uid="{00000000-0005-0000-0000-00002A220000}"/>
    <cellStyle name="Normal 56 6 2 3 3" xfId="23826" xr:uid="{00000000-0005-0000-0000-0000275D0000}"/>
    <cellStyle name="Normal 56 6 2 5" xfId="18813" xr:uid="{00000000-0005-0000-0000-000092490000}"/>
    <cellStyle name="Normal 56 6 3" xfId="5368" xr:uid="{00000000-0005-0000-0000-000009150000}"/>
    <cellStyle name="Normal 56 6 3 2" xfId="15420" xr:uid="{00000000-0005-0000-0000-00004D3C0000}"/>
    <cellStyle name="Normal 56 6 3 2 3" xfId="30514" xr:uid="{00000000-0005-0000-0000-000047770000}"/>
    <cellStyle name="Normal 56 6 3 3" xfId="10400" xr:uid="{00000000-0005-0000-0000-0000B1280000}"/>
    <cellStyle name="Normal 56 6 3 3 3" xfId="25497" xr:uid="{00000000-0005-0000-0000-0000AE630000}"/>
    <cellStyle name="Normal 56 6 3 5" xfId="20484" xr:uid="{00000000-0005-0000-0000-000019500000}"/>
    <cellStyle name="Normal 56 6 4" xfId="12078" xr:uid="{00000000-0005-0000-0000-00003F2F0000}"/>
    <cellStyle name="Normal 56 6 4 3" xfId="27172" xr:uid="{00000000-0005-0000-0000-0000396A0000}"/>
    <cellStyle name="Normal 56 6 5" xfId="7057" xr:uid="{00000000-0005-0000-0000-0000A21B0000}"/>
    <cellStyle name="Normal 56 6 5 3" xfId="22155" xr:uid="{00000000-0005-0000-0000-0000A0560000}"/>
    <cellStyle name="Normal 56 6 7" xfId="17142" xr:uid="{00000000-0005-0000-0000-00000B430000}"/>
    <cellStyle name="Normal 56 7" xfId="2835" xr:uid="{00000000-0005-0000-0000-0000240B0000}"/>
    <cellStyle name="Normal 56 7 2" xfId="12913" xr:uid="{00000000-0005-0000-0000-000082320000}"/>
    <cellStyle name="Normal 56 7 2 3" xfId="28007" xr:uid="{00000000-0005-0000-0000-00007C6D0000}"/>
    <cellStyle name="Normal 56 7 3" xfId="7893" xr:uid="{00000000-0005-0000-0000-0000E61E0000}"/>
    <cellStyle name="Normal 56 7 3 3" xfId="22990" xr:uid="{00000000-0005-0000-0000-0000E3590000}"/>
    <cellStyle name="Normal 56 7 5" xfId="17977" xr:uid="{00000000-0005-0000-0000-00004E460000}"/>
    <cellStyle name="Normal 56 8" xfId="4529" xr:uid="{00000000-0005-0000-0000-0000C2110000}"/>
    <cellStyle name="Normal 56 8 2" xfId="14584" xr:uid="{00000000-0005-0000-0000-000009390000}"/>
    <cellStyle name="Normal 56 8 2 3" xfId="29678" xr:uid="{00000000-0005-0000-0000-000003740000}"/>
    <cellStyle name="Normal 56 8 3" xfId="9564" xr:uid="{00000000-0005-0000-0000-00006D250000}"/>
    <cellStyle name="Normal 56 8 3 3" xfId="24661" xr:uid="{00000000-0005-0000-0000-00006A600000}"/>
    <cellStyle name="Normal 56 8 5" xfId="19648" xr:uid="{00000000-0005-0000-0000-0000D54C0000}"/>
    <cellStyle name="Normal 56 9" xfId="11240" xr:uid="{00000000-0005-0000-0000-0000F92B0000}"/>
    <cellStyle name="Normal 56 9 3" xfId="26336" xr:uid="{00000000-0005-0000-0000-0000F5660000}"/>
    <cellStyle name="Normal 57" xfId="864" xr:uid="{00000000-0005-0000-0000-00006F030000}"/>
    <cellStyle name="Normal 57 10" xfId="6220" xr:uid="{00000000-0005-0000-0000-00005D180000}"/>
    <cellStyle name="Normal 57 10 3" xfId="21320" xr:uid="{00000000-0005-0000-0000-00005D530000}"/>
    <cellStyle name="Normal 57 12" xfId="16305" xr:uid="{00000000-0005-0000-0000-0000C63F0000}"/>
    <cellStyle name="Normal 57 2" xfId="1185" xr:uid="{00000000-0005-0000-0000-0000B1040000}"/>
    <cellStyle name="Normal 57 2 11" xfId="16359" xr:uid="{00000000-0005-0000-0000-0000FC3F0000}"/>
    <cellStyle name="Normal 57 2 2" xfId="1293" xr:uid="{00000000-0005-0000-0000-00001D050000}"/>
    <cellStyle name="Normal 57 2 2 10" xfId="16463" xr:uid="{00000000-0005-0000-0000-000064400000}"/>
    <cellStyle name="Normal 57 2 2 2" xfId="1510" xr:uid="{00000000-0005-0000-0000-0000F6050000}"/>
    <cellStyle name="Normal 57 2 2 2 2" xfId="1931" xr:uid="{00000000-0005-0000-0000-00009B070000}"/>
    <cellStyle name="Normal 57 2 2 2 2 2" xfId="2770" xr:uid="{00000000-0005-0000-0000-0000E20A0000}"/>
    <cellStyle name="Normal 57 2 2 2 2 2 2" xfId="4459" xr:uid="{00000000-0005-0000-0000-00007C110000}"/>
    <cellStyle name="Normal 57 2 2 2 2 2 2 2" xfId="14532" xr:uid="{00000000-0005-0000-0000-0000D5380000}"/>
    <cellStyle name="Normal 57 2 2 2 2 2 2 2 3" xfId="29626" xr:uid="{00000000-0005-0000-0000-0000CF730000}"/>
    <cellStyle name="Normal 57 2 2 2 2 2 2 3" xfId="9512" xr:uid="{00000000-0005-0000-0000-000039250000}"/>
    <cellStyle name="Normal 57 2 2 2 2 2 2 3 3" xfId="24609" xr:uid="{00000000-0005-0000-0000-000036600000}"/>
    <cellStyle name="Normal 57 2 2 2 2 2 2 5" xfId="19596" xr:uid="{00000000-0005-0000-0000-0000A14C0000}"/>
    <cellStyle name="Normal 57 2 2 2 2 2 3" xfId="6151" xr:uid="{00000000-0005-0000-0000-000018180000}"/>
    <cellStyle name="Normal 57 2 2 2 2 2 3 2" xfId="16203" xr:uid="{00000000-0005-0000-0000-00005C3F0000}"/>
    <cellStyle name="Normal 57 2 2 2 2 2 3 3" xfId="11183" xr:uid="{00000000-0005-0000-0000-0000C02B0000}"/>
    <cellStyle name="Normal 57 2 2 2 2 2 3 3 3" xfId="26280" xr:uid="{00000000-0005-0000-0000-0000BD660000}"/>
    <cellStyle name="Normal 57 2 2 2 2 2 3 5" xfId="21267" xr:uid="{00000000-0005-0000-0000-000028530000}"/>
    <cellStyle name="Normal 57 2 2 2 2 2 4" xfId="12861" xr:uid="{00000000-0005-0000-0000-00004E320000}"/>
    <cellStyle name="Normal 57 2 2 2 2 2 4 3" xfId="27955" xr:uid="{00000000-0005-0000-0000-0000486D0000}"/>
    <cellStyle name="Normal 57 2 2 2 2 2 5" xfId="7840" xr:uid="{00000000-0005-0000-0000-0000B11E0000}"/>
    <cellStyle name="Normal 57 2 2 2 2 2 5 3" xfId="22938" xr:uid="{00000000-0005-0000-0000-0000AF590000}"/>
    <cellStyle name="Normal 57 2 2 2 2 2 7" xfId="17925" xr:uid="{00000000-0005-0000-0000-00001A460000}"/>
    <cellStyle name="Normal 57 2 2 2 2 3" xfId="3622" xr:uid="{00000000-0005-0000-0000-0000370E0000}"/>
    <cellStyle name="Normal 57 2 2 2 2 3 2" xfId="13696" xr:uid="{00000000-0005-0000-0000-000091350000}"/>
    <cellStyle name="Normal 57 2 2 2 2 3 2 3" xfId="28790" xr:uid="{00000000-0005-0000-0000-00008B700000}"/>
    <cellStyle name="Normal 57 2 2 2 2 3 3" xfId="8676" xr:uid="{00000000-0005-0000-0000-0000F5210000}"/>
    <cellStyle name="Normal 57 2 2 2 2 3 3 3" xfId="23773" xr:uid="{00000000-0005-0000-0000-0000F25C0000}"/>
    <cellStyle name="Normal 57 2 2 2 2 3 5" xfId="18760" xr:uid="{00000000-0005-0000-0000-00005D490000}"/>
    <cellStyle name="Normal 57 2 2 2 2 4" xfId="5315" xr:uid="{00000000-0005-0000-0000-0000D4140000}"/>
    <cellStyle name="Normal 57 2 2 2 2 4 2" xfId="15367" xr:uid="{00000000-0005-0000-0000-0000183C0000}"/>
    <cellStyle name="Normal 57 2 2 2 2 4 2 3" xfId="30461" xr:uid="{00000000-0005-0000-0000-000012770000}"/>
    <cellStyle name="Normal 57 2 2 2 2 4 3" xfId="10347" xr:uid="{00000000-0005-0000-0000-00007C280000}"/>
    <cellStyle name="Normal 57 2 2 2 2 4 3 3" xfId="25444" xr:uid="{00000000-0005-0000-0000-000079630000}"/>
    <cellStyle name="Normal 57 2 2 2 2 4 5" xfId="20431" xr:uid="{00000000-0005-0000-0000-0000E44F0000}"/>
    <cellStyle name="Normal 57 2 2 2 2 5" xfId="12025" xr:uid="{00000000-0005-0000-0000-00000A2F0000}"/>
    <cellStyle name="Normal 57 2 2 2 2 5 3" xfId="27119" xr:uid="{00000000-0005-0000-0000-0000046A0000}"/>
    <cellStyle name="Normal 57 2 2 2 2 6" xfId="7004" xr:uid="{00000000-0005-0000-0000-00006D1B0000}"/>
    <cellStyle name="Normal 57 2 2 2 2 6 3" xfId="22102" xr:uid="{00000000-0005-0000-0000-00006B560000}"/>
    <cellStyle name="Normal 57 2 2 2 2 8" xfId="17089" xr:uid="{00000000-0005-0000-0000-0000D6420000}"/>
    <cellStyle name="Normal 57 2 2 2 3" xfId="2352" xr:uid="{00000000-0005-0000-0000-000040090000}"/>
    <cellStyle name="Normal 57 2 2 2 3 2" xfId="4041" xr:uid="{00000000-0005-0000-0000-0000DA0F0000}"/>
    <cellStyle name="Normal 57 2 2 2 3 2 2" xfId="14114" xr:uid="{00000000-0005-0000-0000-000033370000}"/>
    <cellStyle name="Normal 57 2 2 2 3 2 2 3" xfId="29208" xr:uid="{00000000-0005-0000-0000-00002D720000}"/>
    <cellStyle name="Normal 57 2 2 2 3 2 3" xfId="9094" xr:uid="{00000000-0005-0000-0000-000097230000}"/>
    <cellStyle name="Normal 57 2 2 2 3 2 3 3" xfId="24191" xr:uid="{00000000-0005-0000-0000-0000945E0000}"/>
    <cellStyle name="Normal 57 2 2 2 3 2 5" xfId="19178" xr:uid="{00000000-0005-0000-0000-0000FF4A0000}"/>
    <cellStyle name="Normal 57 2 2 2 3 3" xfId="5733" xr:uid="{00000000-0005-0000-0000-000076160000}"/>
    <cellStyle name="Normal 57 2 2 2 3 3 2" xfId="15785" xr:uid="{00000000-0005-0000-0000-0000BA3D0000}"/>
    <cellStyle name="Normal 57 2 2 2 3 3 2 3" xfId="30879" xr:uid="{00000000-0005-0000-0000-0000B4780000}"/>
    <cellStyle name="Normal 57 2 2 2 3 3 3" xfId="10765" xr:uid="{00000000-0005-0000-0000-00001E2A0000}"/>
    <cellStyle name="Normal 57 2 2 2 3 3 3 3" xfId="25862" xr:uid="{00000000-0005-0000-0000-00001B650000}"/>
    <cellStyle name="Normal 57 2 2 2 3 3 5" xfId="20849" xr:uid="{00000000-0005-0000-0000-000086510000}"/>
    <cellStyle name="Normal 57 2 2 2 3 4" xfId="12443" xr:uid="{00000000-0005-0000-0000-0000AC300000}"/>
    <cellStyle name="Normal 57 2 2 2 3 4 3" xfId="27537" xr:uid="{00000000-0005-0000-0000-0000A66B0000}"/>
    <cellStyle name="Normal 57 2 2 2 3 5" xfId="7422" xr:uid="{00000000-0005-0000-0000-00000F1D0000}"/>
    <cellStyle name="Normal 57 2 2 2 3 5 3" xfId="22520" xr:uid="{00000000-0005-0000-0000-00000D580000}"/>
    <cellStyle name="Normal 57 2 2 2 3 7" xfId="17507" xr:uid="{00000000-0005-0000-0000-000078440000}"/>
    <cellStyle name="Normal 57 2 2 2 4" xfId="3204" xr:uid="{00000000-0005-0000-0000-0000950C0000}"/>
    <cellStyle name="Normal 57 2 2 2 4 2" xfId="13278" xr:uid="{00000000-0005-0000-0000-0000EF330000}"/>
    <cellStyle name="Normal 57 2 2 2 4 2 3" xfId="28372" xr:uid="{00000000-0005-0000-0000-0000E96E0000}"/>
    <cellStyle name="Normal 57 2 2 2 4 3" xfId="8258" xr:uid="{00000000-0005-0000-0000-000053200000}"/>
    <cellStyle name="Normal 57 2 2 2 4 3 3" xfId="23355" xr:uid="{00000000-0005-0000-0000-0000505B0000}"/>
    <cellStyle name="Normal 57 2 2 2 4 5" xfId="18342" xr:uid="{00000000-0005-0000-0000-0000BB470000}"/>
    <cellStyle name="Normal 57 2 2 2 5" xfId="4897" xr:uid="{00000000-0005-0000-0000-000032130000}"/>
    <cellStyle name="Normal 57 2 2 2 5 2" xfId="14949" xr:uid="{00000000-0005-0000-0000-0000763A0000}"/>
    <cellStyle name="Normal 57 2 2 2 5 2 3" xfId="30043" xr:uid="{00000000-0005-0000-0000-000070750000}"/>
    <cellStyle name="Normal 57 2 2 2 5 3" xfId="9929" xr:uid="{00000000-0005-0000-0000-0000DA260000}"/>
    <cellStyle name="Normal 57 2 2 2 5 3 3" xfId="25026" xr:uid="{00000000-0005-0000-0000-0000D7610000}"/>
    <cellStyle name="Normal 57 2 2 2 5 5" xfId="20013" xr:uid="{00000000-0005-0000-0000-0000424E0000}"/>
    <cellStyle name="Normal 57 2 2 2 6" xfId="11607" xr:uid="{00000000-0005-0000-0000-0000682D0000}"/>
    <cellStyle name="Normal 57 2 2 2 6 3" xfId="26701" xr:uid="{00000000-0005-0000-0000-000062680000}"/>
    <cellStyle name="Normal 57 2 2 2 7" xfId="6586" xr:uid="{00000000-0005-0000-0000-0000CB190000}"/>
    <cellStyle name="Normal 57 2 2 2 7 3" xfId="21684" xr:uid="{00000000-0005-0000-0000-0000C9540000}"/>
    <cellStyle name="Normal 57 2 2 2 9" xfId="16671" xr:uid="{00000000-0005-0000-0000-000034410000}"/>
    <cellStyle name="Normal 57 2 2 3" xfId="1723" xr:uid="{00000000-0005-0000-0000-0000CB060000}"/>
    <cellStyle name="Normal 57 2 2 3 2" xfId="2562" xr:uid="{00000000-0005-0000-0000-0000120A0000}"/>
    <cellStyle name="Normal 57 2 2 3 2 2" xfId="4251" xr:uid="{00000000-0005-0000-0000-0000AC100000}"/>
    <cellStyle name="Normal 57 2 2 3 2 2 2" xfId="14324" xr:uid="{00000000-0005-0000-0000-000005380000}"/>
    <cellStyle name="Normal 57 2 2 3 2 2 2 3" xfId="29418" xr:uid="{00000000-0005-0000-0000-0000FF720000}"/>
    <cellStyle name="Normal 57 2 2 3 2 2 3" xfId="9304" xr:uid="{00000000-0005-0000-0000-000069240000}"/>
    <cellStyle name="Normal 57 2 2 3 2 2 3 3" xfId="24401" xr:uid="{00000000-0005-0000-0000-0000665F0000}"/>
    <cellStyle name="Normal 57 2 2 3 2 2 5" xfId="19388" xr:uid="{00000000-0005-0000-0000-0000D14B0000}"/>
    <cellStyle name="Normal 57 2 2 3 2 3" xfId="5943" xr:uid="{00000000-0005-0000-0000-000048170000}"/>
    <cellStyle name="Normal 57 2 2 3 2 3 2" xfId="15995" xr:uid="{00000000-0005-0000-0000-00008C3E0000}"/>
    <cellStyle name="Normal 57 2 2 3 2 3 2 3" xfId="31089" xr:uid="{00000000-0005-0000-0000-000086790000}"/>
    <cellStyle name="Normal 57 2 2 3 2 3 3" xfId="10975" xr:uid="{00000000-0005-0000-0000-0000F02A0000}"/>
    <cellStyle name="Normal 57 2 2 3 2 3 3 3" xfId="26072" xr:uid="{00000000-0005-0000-0000-0000ED650000}"/>
    <cellStyle name="Normal 57 2 2 3 2 3 5" xfId="21059" xr:uid="{00000000-0005-0000-0000-000058520000}"/>
    <cellStyle name="Normal 57 2 2 3 2 4" xfId="12653" xr:uid="{00000000-0005-0000-0000-00007E310000}"/>
    <cellStyle name="Normal 57 2 2 3 2 4 3" xfId="27747" xr:uid="{00000000-0005-0000-0000-0000786C0000}"/>
    <cellStyle name="Normal 57 2 2 3 2 5" xfId="7632" xr:uid="{00000000-0005-0000-0000-0000E11D0000}"/>
    <cellStyle name="Normal 57 2 2 3 2 5 3" xfId="22730" xr:uid="{00000000-0005-0000-0000-0000DF580000}"/>
    <cellStyle name="Normal 57 2 2 3 2 7" xfId="17717" xr:uid="{00000000-0005-0000-0000-00004A450000}"/>
    <cellStyle name="Normal 57 2 2 3 3" xfId="3414" xr:uid="{00000000-0005-0000-0000-0000670D0000}"/>
    <cellStyle name="Normal 57 2 2 3 3 2" xfId="13488" xr:uid="{00000000-0005-0000-0000-0000C1340000}"/>
    <cellStyle name="Normal 57 2 2 3 3 2 3" xfId="28582" xr:uid="{00000000-0005-0000-0000-0000BB6F0000}"/>
    <cellStyle name="Normal 57 2 2 3 3 3" xfId="8468" xr:uid="{00000000-0005-0000-0000-000025210000}"/>
    <cellStyle name="Normal 57 2 2 3 3 3 3" xfId="23565" xr:uid="{00000000-0005-0000-0000-0000225C0000}"/>
    <cellStyle name="Normal 57 2 2 3 3 5" xfId="18552" xr:uid="{00000000-0005-0000-0000-00008D480000}"/>
    <cellStyle name="Normal 57 2 2 3 4" xfId="5107" xr:uid="{00000000-0005-0000-0000-000004140000}"/>
    <cellStyle name="Normal 57 2 2 3 4 2" xfId="15159" xr:uid="{00000000-0005-0000-0000-0000483B0000}"/>
    <cellStyle name="Normal 57 2 2 3 4 2 3" xfId="30253" xr:uid="{00000000-0005-0000-0000-000042760000}"/>
    <cellStyle name="Normal 57 2 2 3 4 3" xfId="10139" xr:uid="{00000000-0005-0000-0000-0000AC270000}"/>
    <cellStyle name="Normal 57 2 2 3 4 3 3" xfId="25236" xr:uid="{00000000-0005-0000-0000-0000A9620000}"/>
    <cellStyle name="Normal 57 2 2 3 4 5" xfId="20223" xr:uid="{00000000-0005-0000-0000-0000144F0000}"/>
    <cellStyle name="Normal 57 2 2 3 5" xfId="11817" xr:uid="{00000000-0005-0000-0000-00003A2E0000}"/>
    <cellStyle name="Normal 57 2 2 3 5 3" xfId="26911" xr:uid="{00000000-0005-0000-0000-000034690000}"/>
    <cellStyle name="Normal 57 2 2 3 6" xfId="6796" xr:uid="{00000000-0005-0000-0000-00009D1A0000}"/>
    <cellStyle name="Normal 57 2 2 3 6 3" xfId="21894" xr:uid="{00000000-0005-0000-0000-00009B550000}"/>
    <cellStyle name="Normal 57 2 2 3 8" xfId="16881" xr:uid="{00000000-0005-0000-0000-000006420000}"/>
    <cellStyle name="Normal 57 2 2 4" xfId="2144" xr:uid="{00000000-0005-0000-0000-000070080000}"/>
    <cellStyle name="Normal 57 2 2 4 2" xfId="3833" xr:uid="{00000000-0005-0000-0000-00000A0F0000}"/>
    <cellStyle name="Normal 57 2 2 4 2 2" xfId="13906" xr:uid="{00000000-0005-0000-0000-000063360000}"/>
    <cellStyle name="Normal 57 2 2 4 2 2 3" xfId="29000" xr:uid="{00000000-0005-0000-0000-00005D710000}"/>
    <cellStyle name="Normal 57 2 2 4 2 3" xfId="8886" xr:uid="{00000000-0005-0000-0000-0000C7220000}"/>
    <cellStyle name="Normal 57 2 2 4 2 3 3" xfId="23983" xr:uid="{00000000-0005-0000-0000-0000C45D0000}"/>
    <cellStyle name="Normal 57 2 2 4 2 5" xfId="18970" xr:uid="{00000000-0005-0000-0000-00002F4A0000}"/>
    <cellStyle name="Normal 57 2 2 4 3" xfId="5525" xr:uid="{00000000-0005-0000-0000-0000A6150000}"/>
    <cellStyle name="Normal 57 2 2 4 3 2" xfId="15577" xr:uid="{00000000-0005-0000-0000-0000EA3C0000}"/>
    <cellStyle name="Normal 57 2 2 4 3 2 3" xfId="30671" xr:uid="{00000000-0005-0000-0000-0000E4770000}"/>
    <cellStyle name="Normal 57 2 2 4 3 3" xfId="10557" xr:uid="{00000000-0005-0000-0000-00004E290000}"/>
    <cellStyle name="Normal 57 2 2 4 3 3 3" xfId="25654" xr:uid="{00000000-0005-0000-0000-00004B640000}"/>
    <cellStyle name="Normal 57 2 2 4 3 5" xfId="20641" xr:uid="{00000000-0005-0000-0000-0000B6500000}"/>
    <cellStyle name="Normal 57 2 2 4 4" xfId="12235" xr:uid="{00000000-0005-0000-0000-0000DC2F0000}"/>
    <cellStyle name="Normal 57 2 2 4 4 3" xfId="27329" xr:uid="{00000000-0005-0000-0000-0000D66A0000}"/>
    <cellStyle name="Normal 57 2 2 4 5" xfId="7214" xr:uid="{00000000-0005-0000-0000-00003F1C0000}"/>
    <cellStyle name="Normal 57 2 2 4 5 3" xfId="22312" xr:uid="{00000000-0005-0000-0000-00003D570000}"/>
    <cellStyle name="Normal 57 2 2 4 7" xfId="17299" xr:uid="{00000000-0005-0000-0000-0000A8430000}"/>
    <cellStyle name="Normal 57 2 2 5" xfId="2996" xr:uid="{00000000-0005-0000-0000-0000C50B0000}"/>
    <cellStyle name="Normal 57 2 2 5 2" xfId="13070" xr:uid="{00000000-0005-0000-0000-00001F330000}"/>
    <cellStyle name="Normal 57 2 2 5 2 3" xfId="28164" xr:uid="{00000000-0005-0000-0000-0000196E0000}"/>
    <cellStyle name="Normal 57 2 2 5 3" xfId="8050" xr:uid="{00000000-0005-0000-0000-0000831F0000}"/>
    <cellStyle name="Normal 57 2 2 5 3 3" xfId="23147" xr:uid="{00000000-0005-0000-0000-0000805A0000}"/>
    <cellStyle name="Normal 57 2 2 5 5" xfId="18134" xr:uid="{00000000-0005-0000-0000-0000EB460000}"/>
    <cellStyle name="Normal 57 2 2 6" xfId="4689" xr:uid="{00000000-0005-0000-0000-000062120000}"/>
    <cellStyle name="Normal 57 2 2 6 2" xfId="14741" xr:uid="{00000000-0005-0000-0000-0000A6390000}"/>
    <cellStyle name="Normal 57 2 2 6 2 3" xfId="29835" xr:uid="{00000000-0005-0000-0000-0000A0740000}"/>
    <cellStyle name="Normal 57 2 2 6 3" xfId="9721" xr:uid="{00000000-0005-0000-0000-00000A260000}"/>
    <cellStyle name="Normal 57 2 2 6 3 3" xfId="24818" xr:uid="{00000000-0005-0000-0000-000007610000}"/>
    <cellStyle name="Normal 57 2 2 6 5" xfId="19805" xr:uid="{00000000-0005-0000-0000-0000724D0000}"/>
    <cellStyle name="Normal 57 2 2 7" xfId="11399" xr:uid="{00000000-0005-0000-0000-0000982C0000}"/>
    <cellStyle name="Normal 57 2 2 7 3" xfId="26493" xr:uid="{00000000-0005-0000-0000-000092670000}"/>
    <cellStyle name="Normal 57 2 2 8" xfId="6378" xr:uid="{00000000-0005-0000-0000-0000FB180000}"/>
    <cellStyle name="Normal 57 2 2 8 3" xfId="21476" xr:uid="{00000000-0005-0000-0000-0000F9530000}"/>
    <cellStyle name="Normal 57 2 3" xfId="1406" xr:uid="{00000000-0005-0000-0000-00008E050000}"/>
    <cellStyle name="Normal 57 2 3 2" xfId="1827" xr:uid="{00000000-0005-0000-0000-000033070000}"/>
    <cellStyle name="Normal 57 2 3 2 2" xfId="2666" xr:uid="{00000000-0005-0000-0000-00007A0A0000}"/>
    <cellStyle name="Normal 57 2 3 2 2 2" xfId="4355" xr:uid="{00000000-0005-0000-0000-000014110000}"/>
    <cellStyle name="Normal 57 2 3 2 2 2 2" xfId="14428" xr:uid="{00000000-0005-0000-0000-00006D380000}"/>
    <cellStyle name="Normal 57 2 3 2 2 2 2 3" xfId="29522" xr:uid="{00000000-0005-0000-0000-000067730000}"/>
    <cellStyle name="Normal 57 2 3 2 2 2 3" xfId="9408" xr:uid="{00000000-0005-0000-0000-0000D1240000}"/>
    <cellStyle name="Normal 57 2 3 2 2 2 3 3" xfId="24505" xr:uid="{00000000-0005-0000-0000-0000CE5F0000}"/>
    <cellStyle name="Normal 57 2 3 2 2 2 5" xfId="19492" xr:uid="{00000000-0005-0000-0000-0000394C0000}"/>
    <cellStyle name="Normal 57 2 3 2 2 3" xfId="6047" xr:uid="{00000000-0005-0000-0000-0000B0170000}"/>
    <cellStyle name="Normal 57 2 3 2 2 3 2" xfId="16099" xr:uid="{00000000-0005-0000-0000-0000F43E0000}"/>
    <cellStyle name="Normal 57 2 3 2 2 3 2 3" xfId="31193" xr:uid="{00000000-0005-0000-0000-0000EE790000}"/>
    <cellStyle name="Normal 57 2 3 2 2 3 3" xfId="11079" xr:uid="{00000000-0005-0000-0000-0000582B0000}"/>
    <cellStyle name="Normal 57 2 3 2 2 3 3 3" xfId="26176" xr:uid="{00000000-0005-0000-0000-000055660000}"/>
    <cellStyle name="Normal 57 2 3 2 2 3 5" xfId="21163" xr:uid="{00000000-0005-0000-0000-0000C0520000}"/>
    <cellStyle name="Normal 57 2 3 2 2 4" xfId="12757" xr:uid="{00000000-0005-0000-0000-0000E6310000}"/>
    <cellStyle name="Normal 57 2 3 2 2 4 3" xfId="27851" xr:uid="{00000000-0005-0000-0000-0000E06C0000}"/>
    <cellStyle name="Normal 57 2 3 2 2 5" xfId="7736" xr:uid="{00000000-0005-0000-0000-0000491E0000}"/>
    <cellStyle name="Normal 57 2 3 2 2 5 3" xfId="22834" xr:uid="{00000000-0005-0000-0000-000047590000}"/>
    <cellStyle name="Normal 57 2 3 2 2 7" xfId="17821" xr:uid="{00000000-0005-0000-0000-0000B2450000}"/>
    <cellStyle name="Normal 57 2 3 2 3" xfId="3518" xr:uid="{00000000-0005-0000-0000-0000CF0D0000}"/>
    <cellStyle name="Normal 57 2 3 2 3 2" xfId="13592" xr:uid="{00000000-0005-0000-0000-000029350000}"/>
    <cellStyle name="Normal 57 2 3 2 3 2 3" xfId="28686" xr:uid="{00000000-0005-0000-0000-000023700000}"/>
    <cellStyle name="Normal 57 2 3 2 3 3" xfId="8572" xr:uid="{00000000-0005-0000-0000-00008D210000}"/>
    <cellStyle name="Normal 57 2 3 2 3 3 3" xfId="23669" xr:uid="{00000000-0005-0000-0000-00008A5C0000}"/>
    <cellStyle name="Normal 57 2 3 2 3 5" xfId="18656" xr:uid="{00000000-0005-0000-0000-0000F5480000}"/>
    <cellStyle name="Normal 57 2 3 2 4" xfId="5211" xr:uid="{00000000-0005-0000-0000-00006C140000}"/>
    <cellStyle name="Normal 57 2 3 2 4 2" xfId="15263" xr:uid="{00000000-0005-0000-0000-0000B03B0000}"/>
    <cellStyle name="Normal 57 2 3 2 4 2 3" xfId="30357" xr:uid="{00000000-0005-0000-0000-0000AA760000}"/>
    <cellStyle name="Normal 57 2 3 2 4 3" xfId="10243" xr:uid="{00000000-0005-0000-0000-000014280000}"/>
    <cellStyle name="Normal 57 2 3 2 4 3 3" xfId="25340" xr:uid="{00000000-0005-0000-0000-000011630000}"/>
    <cellStyle name="Normal 57 2 3 2 4 5" xfId="20327" xr:uid="{00000000-0005-0000-0000-00007C4F0000}"/>
    <cellStyle name="Normal 57 2 3 2 5" xfId="11921" xr:uid="{00000000-0005-0000-0000-0000A22E0000}"/>
    <cellStyle name="Normal 57 2 3 2 5 3" xfId="27015" xr:uid="{00000000-0005-0000-0000-00009C690000}"/>
    <cellStyle name="Normal 57 2 3 2 6" xfId="6900" xr:uid="{00000000-0005-0000-0000-0000051B0000}"/>
    <cellStyle name="Normal 57 2 3 2 6 3" xfId="21998" xr:uid="{00000000-0005-0000-0000-000003560000}"/>
    <cellStyle name="Normal 57 2 3 2 8" xfId="16985" xr:uid="{00000000-0005-0000-0000-00006E420000}"/>
    <cellStyle name="Normal 57 2 3 3" xfId="2248" xr:uid="{00000000-0005-0000-0000-0000D8080000}"/>
    <cellStyle name="Normal 57 2 3 3 2" xfId="3937" xr:uid="{00000000-0005-0000-0000-0000720F0000}"/>
    <cellStyle name="Normal 57 2 3 3 2 2" xfId="14010" xr:uid="{00000000-0005-0000-0000-0000CB360000}"/>
    <cellStyle name="Normal 57 2 3 3 2 2 3" xfId="29104" xr:uid="{00000000-0005-0000-0000-0000C5710000}"/>
    <cellStyle name="Normal 57 2 3 3 2 3" xfId="8990" xr:uid="{00000000-0005-0000-0000-00002F230000}"/>
    <cellStyle name="Normal 57 2 3 3 2 3 3" xfId="24087" xr:uid="{00000000-0005-0000-0000-00002C5E0000}"/>
    <cellStyle name="Normal 57 2 3 3 2 5" xfId="19074" xr:uid="{00000000-0005-0000-0000-0000974A0000}"/>
    <cellStyle name="Normal 57 2 3 3 3" xfId="5629" xr:uid="{00000000-0005-0000-0000-00000E160000}"/>
    <cellStyle name="Normal 57 2 3 3 3 2" xfId="15681" xr:uid="{00000000-0005-0000-0000-0000523D0000}"/>
    <cellStyle name="Normal 57 2 3 3 3 2 3" xfId="30775" xr:uid="{00000000-0005-0000-0000-00004C780000}"/>
    <cellStyle name="Normal 57 2 3 3 3 3" xfId="10661" xr:uid="{00000000-0005-0000-0000-0000B6290000}"/>
    <cellStyle name="Normal 57 2 3 3 3 3 3" xfId="25758" xr:uid="{00000000-0005-0000-0000-0000B3640000}"/>
    <cellStyle name="Normal 57 2 3 3 3 5" xfId="20745" xr:uid="{00000000-0005-0000-0000-00001E510000}"/>
    <cellStyle name="Normal 57 2 3 3 4" xfId="12339" xr:uid="{00000000-0005-0000-0000-000044300000}"/>
    <cellStyle name="Normal 57 2 3 3 4 3" xfId="27433" xr:uid="{00000000-0005-0000-0000-00003E6B0000}"/>
    <cellStyle name="Normal 57 2 3 3 5" xfId="7318" xr:uid="{00000000-0005-0000-0000-0000A71C0000}"/>
    <cellStyle name="Normal 57 2 3 3 5 3" xfId="22416" xr:uid="{00000000-0005-0000-0000-0000A5570000}"/>
    <cellStyle name="Normal 57 2 3 3 7" xfId="17403" xr:uid="{00000000-0005-0000-0000-000010440000}"/>
    <cellStyle name="Normal 57 2 3 4" xfId="3100" xr:uid="{00000000-0005-0000-0000-00002D0C0000}"/>
    <cellStyle name="Normal 57 2 3 4 2" xfId="13174" xr:uid="{00000000-0005-0000-0000-000087330000}"/>
    <cellStyle name="Normal 57 2 3 4 2 3" xfId="28268" xr:uid="{00000000-0005-0000-0000-0000816E0000}"/>
    <cellStyle name="Normal 57 2 3 4 3" xfId="8154" xr:uid="{00000000-0005-0000-0000-0000EB1F0000}"/>
    <cellStyle name="Normal 57 2 3 4 3 3" xfId="23251" xr:uid="{00000000-0005-0000-0000-0000E85A0000}"/>
    <cellStyle name="Normal 57 2 3 4 5" xfId="18238" xr:uid="{00000000-0005-0000-0000-000053470000}"/>
    <cellStyle name="Normal 57 2 3 5" xfId="4793" xr:uid="{00000000-0005-0000-0000-0000CA120000}"/>
    <cellStyle name="Normal 57 2 3 5 2" xfId="14845" xr:uid="{00000000-0005-0000-0000-00000E3A0000}"/>
    <cellStyle name="Normal 57 2 3 5 2 3" xfId="29939" xr:uid="{00000000-0005-0000-0000-000008750000}"/>
    <cellStyle name="Normal 57 2 3 5 3" xfId="9825" xr:uid="{00000000-0005-0000-0000-000072260000}"/>
    <cellStyle name="Normal 57 2 3 5 3 3" xfId="24922" xr:uid="{00000000-0005-0000-0000-00006F610000}"/>
    <cellStyle name="Normal 57 2 3 5 5" xfId="19909" xr:uid="{00000000-0005-0000-0000-0000DA4D0000}"/>
    <cellStyle name="Normal 57 2 3 6" xfId="11503" xr:uid="{00000000-0005-0000-0000-0000002D0000}"/>
    <cellStyle name="Normal 57 2 3 6 3" xfId="26597" xr:uid="{00000000-0005-0000-0000-0000FA670000}"/>
    <cellStyle name="Normal 57 2 3 7" xfId="6482" xr:uid="{00000000-0005-0000-0000-000063190000}"/>
    <cellStyle name="Normal 57 2 3 7 3" xfId="21580" xr:uid="{00000000-0005-0000-0000-000061540000}"/>
    <cellStyle name="Normal 57 2 3 9" xfId="16567" xr:uid="{00000000-0005-0000-0000-0000CC400000}"/>
    <cellStyle name="Normal 57 2 4" xfId="1619" xr:uid="{00000000-0005-0000-0000-000063060000}"/>
    <cellStyle name="Normal 57 2 4 2" xfId="2458" xr:uid="{00000000-0005-0000-0000-0000AA090000}"/>
    <cellStyle name="Normal 57 2 4 2 2" xfId="4147" xr:uid="{00000000-0005-0000-0000-000044100000}"/>
    <cellStyle name="Normal 57 2 4 2 2 2" xfId="14220" xr:uid="{00000000-0005-0000-0000-00009D370000}"/>
    <cellStyle name="Normal 57 2 4 2 2 2 3" xfId="29314" xr:uid="{00000000-0005-0000-0000-000097720000}"/>
    <cellStyle name="Normal 57 2 4 2 2 3" xfId="9200" xr:uid="{00000000-0005-0000-0000-000001240000}"/>
    <cellStyle name="Normal 57 2 4 2 2 3 3" xfId="24297" xr:uid="{00000000-0005-0000-0000-0000FE5E0000}"/>
    <cellStyle name="Normal 57 2 4 2 2 5" xfId="19284" xr:uid="{00000000-0005-0000-0000-0000694B0000}"/>
    <cellStyle name="Normal 57 2 4 2 3" xfId="5839" xr:uid="{00000000-0005-0000-0000-0000E0160000}"/>
    <cellStyle name="Normal 57 2 4 2 3 2" xfId="15891" xr:uid="{00000000-0005-0000-0000-0000243E0000}"/>
    <cellStyle name="Normal 57 2 4 2 3 2 3" xfId="30985" xr:uid="{00000000-0005-0000-0000-00001E790000}"/>
    <cellStyle name="Normal 57 2 4 2 3 3" xfId="10871" xr:uid="{00000000-0005-0000-0000-0000882A0000}"/>
    <cellStyle name="Normal 57 2 4 2 3 3 3" xfId="25968" xr:uid="{00000000-0005-0000-0000-000085650000}"/>
    <cellStyle name="Normal 57 2 4 2 3 5" xfId="20955" xr:uid="{00000000-0005-0000-0000-0000F0510000}"/>
    <cellStyle name="Normal 57 2 4 2 4" xfId="12549" xr:uid="{00000000-0005-0000-0000-000016310000}"/>
    <cellStyle name="Normal 57 2 4 2 4 3" xfId="27643" xr:uid="{00000000-0005-0000-0000-0000106C0000}"/>
    <cellStyle name="Normal 57 2 4 2 5" xfId="7528" xr:uid="{00000000-0005-0000-0000-0000791D0000}"/>
    <cellStyle name="Normal 57 2 4 2 5 3" xfId="22626" xr:uid="{00000000-0005-0000-0000-000077580000}"/>
    <cellStyle name="Normal 57 2 4 2 7" xfId="17613" xr:uid="{00000000-0005-0000-0000-0000E2440000}"/>
    <cellStyle name="Normal 57 2 4 3" xfId="3310" xr:uid="{00000000-0005-0000-0000-0000FF0C0000}"/>
    <cellStyle name="Normal 57 2 4 3 2" xfId="13384" xr:uid="{00000000-0005-0000-0000-000059340000}"/>
    <cellStyle name="Normal 57 2 4 3 2 3" xfId="28478" xr:uid="{00000000-0005-0000-0000-0000536F0000}"/>
    <cellStyle name="Normal 57 2 4 3 3" xfId="8364" xr:uid="{00000000-0005-0000-0000-0000BD200000}"/>
    <cellStyle name="Normal 57 2 4 3 3 3" xfId="23461" xr:uid="{00000000-0005-0000-0000-0000BA5B0000}"/>
    <cellStyle name="Normal 57 2 4 3 5" xfId="18448" xr:uid="{00000000-0005-0000-0000-000025480000}"/>
    <cellStyle name="Normal 57 2 4 4" xfId="5003" xr:uid="{00000000-0005-0000-0000-00009C130000}"/>
    <cellStyle name="Normal 57 2 4 4 2" xfId="15055" xr:uid="{00000000-0005-0000-0000-0000E03A0000}"/>
    <cellStyle name="Normal 57 2 4 4 2 3" xfId="30149" xr:uid="{00000000-0005-0000-0000-0000DA750000}"/>
    <cellStyle name="Normal 57 2 4 4 3" xfId="10035" xr:uid="{00000000-0005-0000-0000-000044270000}"/>
    <cellStyle name="Normal 57 2 4 4 3 3" xfId="25132" xr:uid="{00000000-0005-0000-0000-000041620000}"/>
    <cellStyle name="Normal 57 2 4 4 5" xfId="20119" xr:uid="{00000000-0005-0000-0000-0000AC4E0000}"/>
    <cellStyle name="Normal 57 2 4 5" xfId="11713" xr:uid="{00000000-0005-0000-0000-0000D22D0000}"/>
    <cellStyle name="Normal 57 2 4 5 3" xfId="26807" xr:uid="{00000000-0005-0000-0000-0000CC680000}"/>
    <cellStyle name="Normal 57 2 4 6" xfId="6692" xr:uid="{00000000-0005-0000-0000-0000351A0000}"/>
    <cellStyle name="Normal 57 2 4 6 3" xfId="21790" xr:uid="{00000000-0005-0000-0000-000033550000}"/>
    <cellStyle name="Normal 57 2 4 8" xfId="16777" xr:uid="{00000000-0005-0000-0000-00009E410000}"/>
    <cellStyle name="Normal 57 2 5" xfId="2040" xr:uid="{00000000-0005-0000-0000-000008080000}"/>
    <cellStyle name="Normal 57 2 5 2" xfId="3729" xr:uid="{00000000-0005-0000-0000-0000A20E0000}"/>
    <cellStyle name="Normal 57 2 5 2 2" xfId="13802" xr:uid="{00000000-0005-0000-0000-0000FB350000}"/>
    <cellStyle name="Normal 57 2 5 2 2 3" xfId="28896" xr:uid="{00000000-0005-0000-0000-0000F5700000}"/>
    <cellStyle name="Normal 57 2 5 2 3" xfId="8782" xr:uid="{00000000-0005-0000-0000-00005F220000}"/>
    <cellStyle name="Normal 57 2 5 2 3 3" xfId="23879" xr:uid="{00000000-0005-0000-0000-00005C5D0000}"/>
    <cellStyle name="Normal 57 2 5 2 5" xfId="18866" xr:uid="{00000000-0005-0000-0000-0000C7490000}"/>
    <cellStyle name="Normal 57 2 5 3" xfId="5421" xr:uid="{00000000-0005-0000-0000-00003E150000}"/>
    <cellStyle name="Normal 57 2 5 3 2" xfId="15473" xr:uid="{00000000-0005-0000-0000-0000823C0000}"/>
    <cellStyle name="Normal 57 2 5 3 2 3" xfId="30567" xr:uid="{00000000-0005-0000-0000-00007C770000}"/>
    <cellStyle name="Normal 57 2 5 3 3" xfId="10453" xr:uid="{00000000-0005-0000-0000-0000E6280000}"/>
    <cellStyle name="Normal 57 2 5 3 3 3" xfId="25550" xr:uid="{00000000-0005-0000-0000-0000E3630000}"/>
    <cellStyle name="Normal 57 2 5 3 5" xfId="20537" xr:uid="{00000000-0005-0000-0000-00004E500000}"/>
    <cellStyle name="Normal 57 2 5 4" xfId="12131" xr:uid="{00000000-0005-0000-0000-0000742F0000}"/>
    <cellStyle name="Normal 57 2 5 4 3" xfId="27225" xr:uid="{00000000-0005-0000-0000-00006E6A0000}"/>
    <cellStyle name="Normal 57 2 5 5" xfId="7110" xr:uid="{00000000-0005-0000-0000-0000D71B0000}"/>
    <cellStyle name="Normal 57 2 5 5 3" xfId="22208" xr:uid="{00000000-0005-0000-0000-0000D5560000}"/>
    <cellStyle name="Normal 57 2 5 7" xfId="17195" xr:uid="{00000000-0005-0000-0000-000040430000}"/>
    <cellStyle name="Normal 57 2 6" xfId="2892" xr:uid="{00000000-0005-0000-0000-00005D0B0000}"/>
    <cellStyle name="Normal 57 2 6 2" xfId="12966" xr:uid="{00000000-0005-0000-0000-0000B7320000}"/>
    <cellStyle name="Normal 57 2 6 2 3" xfId="28060" xr:uid="{00000000-0005-0000-0000-0000B16D0000}"/>
    <cellStyle name="Normal 57 2 6 3" xfId="7946" xr:uid="{00000000-0005-0000-0000-00001B1F0000}"/>
    <cellStyle name="Normal 57 2 6 3 3" xfId="23043" xr:uid="{00000000-0005-0000-0000-0000185A0000}"/>
    <cellStyle name="Normal 57 2 6 5" xfId="18030" xr:uid="{00000000-0005-0000-0000-000083460000}"/>
    <cellStyle name="Normal 57 2 7" xfId="4585" xr:uid="{00000000-0005-0000-0000-0000FA110000}"/>
    <cellStyle name="Normal 57 2 7 2" xfId="14637" xr:uid="{00000000-0005-0000-0000-00003E390000}"/>
    <cellStyle name="Normal 57 2 7 2 3" xfId="29731" xr:uid="{00000000-0005-0000-0000-000038740000}"/>
    <cellStyle name="Normal 57 2 7 3" xfId="9617" xr:uid="{00000000-0005-0000-0000-0000A2250000}"/>
    <cellStyle name="Normal 57 2 7 3 3" xfId="24714" xr:uid="{00000000-0005-0000-0000-00009F600000}"/>
    <cellStyle name="Normal 57 2 7 5" xfId="19701" xr:uid="{00000000-0005-0000-0000-00000A4D0000}"/>
    <cellStyle name="Normal 57 2 8" xfId="11295" xr:uid="{00000000-0005-0000-0000-0000302C0000}"/>
    <cellStyle name="Normal 57 2 8 3" xfId="26389" xr:uid="{00000000-0005-0000-0000-00002A670000}"/>
    <cellStyle name="Normal 57 2 9" xfId="6274" xr:uid="{00000000-0005-0000-0000-000093180000}"/>
    <cellStyle name="Normal 57 2 9 3" xfId="21372" xr:uid="{00000000-0005-0000-0000-000091530000}"/>
    <cellStyle name="Normal 57 3" xfId="1239" xr:uid="{00000000-0005-0000-0000-0000E7040000}"/>
    <cellStyle name="Normal 57 3 10" xfId="16411" xr:uid="{00000000-0005-0000-0000-000030400000}"/>
    <cellStyle name="Normal 57 3 2" xfId="1458" xr:uid="{00000000-0005-0000-0000-0000C2050000}"/>
    <cellStyle name="Normal 57 3 2 2" xfId="1879" xr:uid="{00000000-0005-0000-0000-000067070000}"/>
    <cellStyle name="Normal 57 3 2 2 2" xfId="2718" xr:uid="{00000000-0005-0000-0000-0000AE0A0000}"/>
    <cellStyle name="Normal 57 3 2 2 2 2" xfId="4407" xr:uid="{00000000-0005-0000-0000-000048110000}"/>
    <cellStyle name="Normal 57 3 2 2 2 2 2" xfId="14480" xr:uid="{00000000-0005-0000-0000-0000A1380000}"/>
    <cellStyle name="Normal 57 3 2 2 2 2 2 3" xfId="29574" xr:uid="{00000000-0005-0000-0000-00009B730000}"/>
    <cellStyle name="Normal 57 3 2 2 2 2 3" xfId="9460" xr:uid="{00000000-0005-0000-0000-000005250000}"/>
    <cellStyle name="Normal 57 3 2 2 2 2 3 3" xfId="24557" xr:uid="{00000000-0005-0000-0000-000002600000}"/>
    <cellStyle name="Normal 57 3 2 2 2 2 5" xfId="19544" xr:uid="{00000000-0005-0000-0000-00006D4C0000}"/>
    <cellStyle name="Normal 57 3 2 2 2 3" xfId="6099" xr:uid="{00000000-0005-0000-0000-0000E4170000}"/>
    <cellStyle name="Normal 57 3 2 2 2 3 2" xfId="16151" xr:uid="{00000000-0005-0000-0000-0000283F0000}"/>
    <cellStyle name="Normal 57 3 2 2 2 3 2 3" xfId="31245" xr:uid="{00000000-0005-0000-0000-0000227A0000}"/>
    <cellStyle name="Normal 57 3 2 2 2 3 3" xfId="11131" xr:uid="{00000000-0005-0000-0000-00008C2B0000}"/>
    <cellStyle name="Normal 57 3 2 2 2 3 3 3" xfId="26228" xr:uid="{00000000-0005-0000-0000-000089660000}"/>
    <cellStyle name="Normal 57 3 2 2 2 3 5" xfId="21215" xr:uid="{00000000-0005-0000-0000-0000F4520000}"/>
    <cellStyle name="Normal 57 3 2 2 2 4" xfId="12809" xr:uid="{00000000-0005-0000-0000-00001A320000}"/>
    <cellStyle name="Normal 57 3 2 2 2 4 3" xfId="27903" xr:uid="{00000000-0005-0000-0000-0000146D0000}"/>
    <cellStyle name="Normal 57 3 2 2 2 5" xfId="7788" xr:uid="{00000000-0005-0000-0000-00007D1E0000}"/>
    <cellStyle name="Normal 57 3 2 2 2 5 3" xfId="22886" xr:uid="{00000000-0005-0000-0000-00007B590000}"/>
    <cellStyle name="Normal 57 3 2 2 2 7" xfId="17873" xr:uid="{00000000-0005-0000-0000-0000E6450000}"/>
    <cellStyle name="Normal 57 3 2 2 3" xfId="3570" xr:uid="{00000000-0005-0000-0000-0000030E0000}"/>
    <cellStyle name="Normal 57 3 2 2 3 2" xfId="13644" xr:uid="{00000000-0005-0000-0000-00005D350000}"/>
    <cellStyle name="Normal 57 3 2 2 3 2 3" xfId="28738" xr:uid="{00000000-0005-0000-0000-000057700000}"/>
    <cellStyle name="Normal 57 3 2 2 3 3" xfId="8624" xr:uid="{00000000-0005-0000-0000-0000C1210000}"/>
    <cellStyle name="Normal 57 3 2 2 3 3 3" xfId="23721" xr:uid="{00000000-0005-0000-0000-0000BE5C0000}"/>
    <cellStyle name="Normal 57 3 2 2 3 5" xfId="18708" xr:uid="{00000000-0005-0000-0000-000029490000}"/>
    <cellStyle name="Normal 57 3 2 2 4" xfId="5263" xr:uid="{00000000-0005-0000-0000-0000A0140000}"/>
    <cellStyle name="Normal 57 3 2 2 4 2" xfId="15315" xr:uid="{00000000-0005-0000-0000-0000E43B0000}"/>
    <cellStyle name="Normal 57 3 2 2 4 2 3" xfId="30409" xr:uid="{00000000-0005-0000-0000-0000DE760000}"/>
    <cellStyle name="Normal 57 3 2 2 4 3" xfId="10295" xr:uid="{00000000-0005-0000-0000-000048280000}"/>
    <cellStyle name="Normal 57 3 2 2 4 3 3" xfId="25392" xr:uid="{00000000-0005-0000-0000-000045630000}"/>
    <cellStyle name="Normal 57 3 2 2 4 5" xfId="20379" xr:uid="{00000000-0005-0000-0000-0000B04F0000}"/>
    <cellStyle name="Normal 57 3 2 2 5" xfId="11973" xr:uid="{00000000-0005-0000-0000-0000D62E0000}"/>
    <cellStyle name="Normal 57 3 2 2 5 3" xfId="27067" xr:uid="{00000000-0005-0000-0000-0000D0690000}"/>
    <cellStyle name="Normal 57 3 2 2 6" xfId="6952" xr:uid="{00000000-0005-0000-0000-0000391B0000}"/>
    <cellStyle name="Normal 57 3 2 2 6 3" xfId="22050" xr:uid="{00000000-0005-0000-0000-000037560000}"/>
    <cellStyle name="Normal 57 3 2 2 8" xfId="17037" xr:uid="{00000000-0005-0000-0000-0000A2420000}"/>
    <cellStyle name="Normal 57 3 2 3" xfId="2300" xr:uid="{00000000-0005-0000-0000-00000C090000}"/>
    <cellStyle name="Normal 57 3 2 3 2" xfId="3989" xr:uid="{00000000-0005-0000-0000-0000A60F0000}"/>
    <cellStyle name="Normal 57 3 2 3 2 2" xfId="14062" xr:uid="{00000000-0005-0000-0000-0000FF360000}"/>
    <cellStyle name="Normal 57 3 2 3 2 2 3" xfId="29156" xr:uid="{00000000-0005-0000-0000-0000F9710000}"/>
    <cellStyle name="Normal 57 3 2 3 2 3" xfId="9042" xr:uid="{00000000-0005-0000-0000-000063230000}"/>
    <cellStyle name="Normal 57 3 2 3 2 3 3" xfId="24139" xr:uid="{00000000-0005-0000-0000-0000605E0000}"/>
    <cellStyle name="Normal 57 3 2 3 2 5" xfId="19126" xr:uid="{00000000-0005-0000-0000-0000CB4A0000}"/>
    <cellStyle name="Normal 57 3 2 3 3" xfId="5681" xr:uid="{00000000-0005-0000-0000-000042160000}"/>
    <cellStyle name="Normal 57 3 2 3 3 2" xfId="15733" xr:uid="{00000000-0005-0000-0000-0000863D0000}"/>
    <cellStyle name="Normal 57 3 2 3 3 2 3" xfId="30827" xr:uid="{00000000-0005-0000-0000-000080780000}"/>
    <cellStyle name="Normal 57 3 2 3 3 3" xfId="10713" xr:uid="{00000000-0005-0000-0000-0000EA290000}"/>
    <cellStyle name="Normal 57 3 2 3 3 3 3" xfId="25810" xr:uid="{00000000-0005-0000-0000-0000E7640000}"/>
    <cellStyle name="Normal 57 3 2 3 3 5" xfId="20797" xr:uid="{00000000-0005-0000-0000-000052510000}"/>
    <cellStyle name="Normal 57 3 2 3 4" xfId="12391" xr:uid="{00000000-0005-0000-0000-000078300000}"/>
    <cellStyle name="Normal 57 3 2 3 4 3" xfId="27485" xr:uid="{00000000-0005-0000-0000-0000726B0000}"/>
    <cellStyle name="Normal 57 3 2 3 5" xfId="7370" xr:uid="{00000000-0005-0000-0000-0000DB1C0000}"/>
    <cellStyle name="Normal 57 3 2 3 5 3" xfId="22468" xr:uid="{00000000-0005-0000-0000-0000D9570000}"/>
    <cellStyle name="Normal 57 3 2 3 7" xfId="17455" xr:uid="{00000000-0005-0000-0000-000044440000}"/>
    <cellStyle name="Normal 57 3 2 4" xfId="3152" xr:uid="{00000000-0005-0000-0000-0000610C0000}"/>
    <cellStyle name="Normal 57 3 2 4 2" xfId="13226" xr:uid="{00000000-0005-0000-0000-0000BB330000}"/>
    <cellStyle name="Normal 57 3 2 4 2 3" xfId="28320" xr:uid="{00000000-0005-0000-0000-0000B56E0000}"/>
    <cellStyle name="Normal 57 3 2 4 3" xfId="8206" xr:uid="{00000000-0005-0000-0000-00001F200000}"/>
    <cellStyle name="Normal 57 3 2 4 3 3" xfId="23303" xr:uid="{00000000-0005-0000-0000-00001C5B0000}"/>
    <cellStyle name="Normal 57 3 2 4 5" xfId="18290" xr:uid="{00000000-0005-0000-0000-000087470000}"/>
    <cellStyle name="Normal 57 3 2 5" xfId="4845" xr:uid="{00000000-0005-0000-0000-0000FE120000}"/>
    <cellStyle name="Normal 57 3 2 5 2" xfId="14897" xr:uid="{00000000-0005-0000-0000-0000423A0000}"/>
    <cellStyle name="Normal 57 3 2 5 2 3" xfId="29991" xr:uid="{00000000-0005-0000-0000-00003C750000}"/>
    <cellStyle name="Normal 57 3 2 5 3" xfId="9877" xr:uid="{00000000-0005-0000-0000-0000A6260000}"/>
    <cellStyle name="Normal 57 3 2 5 3 3" xfId="24974" xr:uid="{00000000-0005-0000-0000-0000A3610000}"/>
    <cellStyle name="Normal 57 3 2 5 5" xfId="19961" xr:uid="{00000000-0005-0000-0000-00000E4E0000}"/>
    <cellStyle name="Normal 57 3 2 6" xfId="11555" xr:uid="{00000000-0005-0000-0000-0000342D0000}"/>
    <cellStyle name="Normal 57 3 2 6 3" xfId="26649" xr:uid="{00000000-0005-0000-0000-00002E680000}"/>
    <cellStyle name="Normal 57 3 2 7" xfId="6534" xr:uid="{00000000-0005-0000-0000-000097190000}"/>
    <cellStyle name="Normal 57 3 2 7 3" xfId="21632" xr:uid="{00000000-0005-0000-0000-000095540000}"/>
    <cellStyle name="Normal 57 3 2 9" xfId="16619" xr:uid="{00000000-0005-0000-0000-000000410000}"/>
    <cellStyle name="Normal 57 3 3" xfId="1671" xr:uid="{00000000-0005-0000-0000-000097060000}"/>
    <cellStyle name="Normal 57 3 3 2" xfId="2510" xr:uid="{00000000-0005-0000-0000-0000DE090000}"/>
    <cellStyle name="Normal 57 3 3 2 2" xfId="4199" xr:uid="{00000000-0005-0000-0000-000078100000}"/>
    <cellStyle name="Normal 57 3 3 2 2 2" xfId="14272" xr:uid="{00000000-0005-0000-0000-0000D1370000}"/>
    <cellStyle name="Normal 57 3 3 2 2 2 3" xfId="29366" xr:uid="{00000000-0005-0000-0000-0000CB720000}"/>
    <cellStyle name="Normal 57 3 3 2 2 3" xfId="9252" xr:uid="{00000000-0005-0000-0000-000035240000}"/>
    <cellStyle name="Normal 57 3 3 2 2 3 3" xfId="24349" xr:uid="{00000000-0005-0000-0000-0000325F0000}"/>
    <cellStyle name="Normal 57 3 3 2 2 5" xfId="19336" xr:uid="{00000000-0005-0000-0000-00009D4B0000}"/>
    <cellStyle name="Normal 57 3 3 2 3" xfId="5891" xr:uid="{00000000-0005-0000-0000-000014170000}"/>
    <cellStyle name="Normal 57 3 3 2 3 2" xfId="15943" xr:uid="{00000000-0005-0000-0000-0000583E0000}"/>
    <cellStyle name="Normal 57 3 3 2 3 2 3" xfId="31037" xr:uid="{00000000-0005-0000-0000-000052790000}"/>
    <cellStyle name="Normal 57 3 3 2 3 3" xfId="10923" xr:uid="{00000000-0005-0000-0000-0000BC2A0000}"/>
    <cellStyle name="Normal 57 3 3 2 3 3 3" xfId="26020" xr:uid="{00000000-0005-0000-0000-0000B9650000}"/>
    <cellStyle name="Normal 57 3 3 2 3 5" xfId="21007" xr:uid="{00000000-0005-0000-0000-000024520000}"/>
    <cellStyle name="Normal 57 3 3 2 4" xfId="12601" xr:uid="{00000000-0005-0000-0000-00004A310000}"/>
    <cellStyle name="Normal 57 3 3 2 4 3" xfId="27695" xr:uid="{00000000-0005-0000-0000-0000446C0000}"/>
    <cellStyle name="Normal 57 3 3 2 5" xfId="7580" xr:uid="{00000000-0005-0000-0000-0000AD1D0000}"/>
    <cellStyle name="Normal 57 3 3 2 5 3" xfId="22678" xr:uid="{00000000-0005-0000-0000-0000AB580000}"/>
    <cellStyle name="Normal 57 3 3 2 7" xfId="17665" xr:uid="{00000000-0005-0000-0000-000016450000}"/>
    <cellStyle name="Normal 57 3 3 3" xfId="3362" xr:uid="{00000000-0005-0000-0000-0000330D0000}"/>
    <cellStyle name="Normal 57 3 3 3 2" xfId="13436" xr:uid="{00000000-0005-0000-0000-00008D340000}"/>
    <cellStyle name="Normal 57 3 3 3 2 3" xfId="28530" xr:uid="{00000000-0005-0000-0000-0000876F0000}"/>
    <cellStyle name="Normal 57 3 3 3 3" xfId="8416" xr:uid="{00000000-0005-0000-0000-0000F1200000}"/>
    <cellStyle name="Normal 57 3 3 3 3 3" xfId="23513" xr:uid="{00000000-0005-0000-0000-0000EE5B0000}"/>
    <cellStyle name="Normal 57 3 3 3 5" xfId="18500" xr:uid="{00000000-0005-0000-0000-000059480000}"/>
    <cellStyle name="Normal 57 3 3 4" xfId="5055" xr:uid="{00000000-0005-0000-0000-0000D0130000}"/>
    <cellStyle name="Normal 57 3 3 4 2" xfId="15107" xr:uid="{00000000-0005-0000-0000-0000143B0000}"/>
    <cellStyle name="Normal 57 3 3 4 2 3" xfId="30201" xr:uid="{00000000-0005-0000-0000-00000E760000}"/>
    <cellStyle name="Normal 57 3 3 4 3" xfId="10087" xr:uid="{00000000-0005-0000-0000-000078270000}"/>
    <cellStyle name="Normal 57 3 3 4 3 3" xfId="25184" xr:uid="{00000000-0005-0000-0000-000075620000}"/>
    <cellStyle name="Normal 57 3 3 4 5" xfId="20171" xr:uid="{00000000-0005-0000-0000-0000E04E0000}"/>
    <cellStyle name="Normal 57 3 3 5" xfId="11765" xr:uid="{00000000-0005-0000-0000-0000062E0000}"/>
    <cellStyle name="Normal 57 3 3 5 3" xfId="26859" xr:uid="{00000000-0005-0000-0000-000000690000}"/>
    <cellStyle name="Normal 57 3 3 6" xfId="6744" xr:uid="{00000000-0005-0000-0000-0000691A0000}"/>
    <cellStyle name="Normal 57 3 3 6 3" xfId="21842" xr:uid="{00000000-0005-0000-0000-000067550000}"/>
    <cellStyle name="Normal 57 3 3 8" xfId="16829" xr:uid="{00000000-0005-0000-0000-0000D2410000}"/>
    <cellStyle name="Normal 57 3 4" xfId="2092" xr:uid="{00000000-0005-0000-0000-00003C080000}"/>
    <cellStyle name="Normal 57 3 4 2" xfId="3781" xr:uid="{00000000-0005-0000-0000-0000D60E0000}"/>
    <cellStyle name="Normal 57 3 4 2 2" xfId="13854" xr:uid="{00000000-0005-0000-0000-00002F360000}"/>
    <cellStyle name="Normal 57 3 4 2 2 3" xfId="28948" xr:uid="{00000000-0005-0000-0000-000029710000}"/>
    <cellStyle name="Normal 57 3 4 2 3" xfId="8834" xr:uid="{00000000-0005-0000-0000-000093220000}"/>
    <cellStyle name="Normal 57 3 4 2 3 3" xfId="23931" xr:uid="{00000000-0005-0000-0000-0000905D0000}"/>
    <cellStyle name="Normal 57 3 4 2 5" xfId="18918" xr:uid="{00000000-0005-0000-0000-0000FB490000}"/>
    <cellStyle name="Normal 57 3 4 3" xfId="5473" xr:uid="{00000000-0005-0000-0000-000072150000}"/>
    <cellStyle name="Normal 57 3 4 3 2" xfId="15525" xr:uid="{00000000-0005-0000-0000-0000B63C0000}"/>
    <cellStyle name="Normal 57 3 4 3 2 3" xfId="30619" xr:uid="{00000000-0005-0000-0000-0000B0770000}"/>
    <cellStyle name="Normal 57 3 4 3 3" xfId="10505" xr:uid="{00000000-0005-0000-0000-00001A290000}"/>
    <cellStyle name="Normal 57 3 4 3 3 3" xfId="25602" xr:uid="{00000000-0005-0000-0000-000017640000}"/>
    <cellStyle name="Normal 57 3 4 3 5" xfId="20589" xr:uid="{00000000-0005-0000-0000-000082500000}"/>
    <cellStyle name="Normal 57 3 4 4" xfId="12183" xr:uid="{00000000-0005-0000-0000-0000A82F0000}"/>
    <cellStyle name="Normal 57 3 4 4 3" xfId="27277" xr:uid="{00000000-0005-0000-0000-0000A26A0000}"/>
    <cellStyle name="Normal 57 3 4 5" xfId="7162" xr:uid="{00000000-0005-0000-0000-00000B1C0000}"/>
    <cellStyle name="Normal 57 3 4 5 3" xfId="22260" xr:uid="{00000000-0005-0000-0000-000009570000}"/>
    <cellStyle name="Normal 57 3 4 7" xfId="17247" xr:uid="{00000000-0005-0000-0000-000074430000}"/>
    <cellStyle name="Normal 57 3 5" xfId="2944" xr:uid="{00000000-0005-0000-0000-0000910B0000}"/>
    <cellStyle name="Normal 57 3 5 2" xfId="13018" xr:uid="{00000000-0005-0000-0000-0000EB320000}"/>
    <cellStyle name="Normal 57 3 5 2 3" xfId="28112" xr:uid="{00000000-0005-0000-0000-0000E56D0000}"/>
    <cellStyle name="Normal 57 3 5 3" xfId="7998" xr:uid="{00000000-0005-0000-0000-00004F1F0000}"/>
    <cellStyle name="Normal 57 3 5 3 3" xfId="23095" xr:uid="{00000000-0005-0000-0000-00004C5A0000}"/>
    <cellStyle name="Normal 57 3 5 5" xfId="18082" xr:uid="{00000000-0005-0000-0000-0000B7460000}"/>
    <cellStyle name="Normal 57 3 6" xfId="4637" xr:uid="{00000000-0005-0000-0000-00002E120000}"/>
    <cellStyle name="Normal 57 3 6 2" xfId="14689" xr:uid="{00000000-0005-0000-0000-000072390000}"/>
    <cellStyle name="Normal 57 3 6 2 3" xfId="29783" xr:uid="{00000000-0005-0000-0000-00006C740000}"/>
    <cellStyle name="Normal 57 3 6 3" xfId="9669" xr:uid="{00000000-0005-0000-0000-0000D6250000}"/>
    <cellStyle name="Normal 57 3 6 3 3" xfId="24766" xr:uid="{00000000-0005-0000-0000-0000D3600000}"/>
    <cellStyle name="Normal 57 3 6 5" xfId="19753" xr:uid="{00000000-0005-0000-0000-00003E4D0000}"/>
    <cellStyle name="Normal 57 3 7" xfId="11347" xr:uid="{00000000-0005-0000-0000-0000642C0000}"/>
    <cellStyle name="Normal 57 3 7 3" xfId="26441" xr:uid="{00000000-0005-0000-0000-00005E670000}"/>
    <cellStyle name="Normal 57 3 8" xfId="6326" xr:uid="{00000000-0005-0000-0000-0000C7180000}"/>
    <cellStyle name="Normal 57 3 8 3" xfId="21424" xr:uid="{00000000-0005-0000-0000-0000C5530000}"/>
    <cellStyle name="Normal 57 4" xfId="1352" xr:uid="{00000000-0005-0000-0000-000058050000}"/>
    <cellStyle name="Normal 57 4 2" xfId="1775" xr:uid="{00000000-0005-0000-0000-0000FF060000}"/>
    <cellStyle name="Normal 57 4 2 2" xfId="2614" xr:uid="{00000000-0005-0000-0000-0000460A0000}"/>
    <cellStyle name="Normal 57 4 2 2 2" xfId="4303" xr:uid="{00000000-0005-0000-0000-0000E0100000}"/>
    <cellStyle name="Normal 57 4 2 2 2 2" xfId="14376" xr:uid="{00000000-0005-0000-0000-000039380000}"/>
    <cellStyle name="Normal 57 4 2 2 2 2 3" xfId="29470" xr:uid="{00000000-0005-0000-0000-000033730000}"/>
    <cellStyle name="Normal 57 4 2 2 2 3" xfId="9356" xr:uid="{00000000-0005-0000-0000-00009D240000}"/>
    <cellStyle name="Normal 57 4 2 2 2 3 3" xfId="24453" xr:uid="{00000000-0005-0000-0000-00009A5F0000}"/>
    <cellStyle name="Normal 57 4 2 2 2 5" xfId="19440" xr:uid="{00000000-0005-0000-0000-0000054C0000}"/>
    <cellStyle name="Normal 57 4 2 2 3" xfId="5995" xr:uid="{00000000-0005-0000-0000-00007C170000}"/>
    <cellStyle name="Normal 57 4 2 2 3 2" xfId="16047" xr:uid="{00000000-0005-0000-0000-0000C03E0000}"/>
    <cellStyle name="Normal 57 4 2 2 3 2 3" xfId="31141" xr:uid="{00000000-0005-0000-0000-0000BA790000}"/>
    <cellStyle name="Normal 57 4 2 2 3 3" xfId="11027" xr:uid="{00000000-0005-0000-0000-0000242B0000}"/>
    <cellStyle name="Normal 57 4 2 2 3 3 3" xfId="26124" xr:uid="{00000000-0005-0000-0000-000021660000}"/>
    <cellStyle name="Normal 57 4 2 2 3 5" xfId="21111" xr:uid="{00000000-0005-0000-0000-00008C520000}"/>
    <cellStyle name="Normal 57 4 2 2 4" xfId="12705" xr:uid="{00000000-0005-0000-0000-0000B2310000}"/>
    <cellStyle name="Normal 57 4 2 2 4 3" xfId="27799" xr:uid="{00000000-0005-0000-0000-0000AC6C0000}"/>
    <cellStyle name="Normal 57 4 2 2 5" xfId="7684" xr:uid="{00000000-0005-0000-0000-0000151E0000}"/>
    <cellStyle name="Normal 57 4 2 2 5 3" xfId="22782" xr:uid="{00000000-0005-0000-0000-000013590000}"/>
    <cellStyle name="Normal 57 4 2 2 7" xfId="17769" xr:uid="{00000000-0005-0000-0000-00007E450000}"/>
    <cellStyle name="Normal 57 4 2 3" xfId="3466" xr:uid="{00000000-0005-0000-0000-00009B0D0000}"/>
    <cellStyle name="Normal 57 4 2 3 2" xfId="13540" xr:uid="{00000000-0005-0000-0000-0000F5340000}"/>
    <cellStyle name="Normal 57 4 2 3 2 3" xfId="28634" xr:uid="{00000000-0005-0000-0000-0000EF6F0000}"/>
    <cellStyle name="Normal 57 4 2 3 3" xfId="8520" xr:uid="{00000000-0005-0000-0000-000059210000}"/>
    <cellStyle name="Normal 57 4 2 3 3 3" xfId="23617" xr:uid="{00000000-0005-0000-0000-0000565C0000}"/>
    <cellStyle name="Normal 57 4 2 3 5" xfId="18604" xr:uid="{00000000-0005-0000-0000-0000C1480000}"/>
    <cellStyle name="Normal 57 4 2 4" xfId="5159" xr:uid="{00000000-0005-0000-0000-000038140000}"/>
    <cellStyle name="Normal 57 4 2 4 2" xfId="15211" xr:uid="{00000000-0005-0000-0000-00007C3B0000}"/>
    <cellStyle name="Normal 57 4 2 4 2 3" xfId="30305" xr:uid="{00000000-0005-0000-0000-000076760000}"/>
    <cellStyle name="Normal 57 4 2 4 3" xfId="10191" xr:uid="{00000000-0005-0000-0000-0000E0270000}"/>
    <cellStyle name="Normal 57 4 2 4 3 3" xfId="25288" xr:uid="{00000000-0005-0000-0000-0000DD620000}"/>
    <cellStyle name="Normal 57 4 2 4 5" xfId="20275" xr:uid="{00000000-0005-0000-0000-0000484F0000}"/>
    <cellStyle name="Normal 57 4 2 5" xfId="11869" xr:uid="{00000000-0005-0000-0000-00006E2E0000}"/>
    <cellStyle name="Normal 57 4 2 5 3" xfId="26963" xr:uid="{00000000-0005-0000-0000-000068690000}"/>
    <cellStyle name="Normal 57 4 2 6" xfId="6848" xr:uid="{00000000-0005-0000-0000-0000D11A0000}"/>
    <cellStyle name="Normal 57 4 2 6 3" xfId="21946" xr:uid="{00000000-0005-0000-0000-0000CF550000}"/>
    <cellStyle name="Normal 57 4 2 8" xfId="16933" xr:uid="{00000000-0005-0000-0000-00003A420000}"/>
    <cellStyle name="Normal 57 4 3" xfId="2196" xr:uid="{00000000-0005-0000-0000-0000A4080000}"/>
    <cellStyle name="Normal 57 4 3 2" xfId="3885" xr:uid="{00000000-0005-0000-0000-00003E0F0000}"/>
    <cellStyle name="Normal 57 4 3 2 2" xfId="13958" xr:uid="{00000000-0005-0000-0000-000097360000}"/>
    <cellStyle name="Normal 57 4 3 2 2 3" xfId="29052" xr:uid="{00000000-0005-0000-0000-000091710000}"/>
    <cellStyle name="Normal 57 4 3 2 3" xfId="8938" xr:uid="{00000000-0005-0000-0000-0000FB220000}"/>
    <cellStyle name="Normal 57 4 3 2 3 3" xfId="24035" xr:uid="{00000000-0005-0000-0000-0000F85D0000}"/>
    <cellStyle name="Normal 57 4 3 2 5" xfId="19022" xr:uid="{00000000-0005-0000-0000-0000634A0000}"/>
    <cellStyle name="Normal 57 4 3 3" xfId="5577" xr:uid="{00000000-0005-0000-0000-0000DA150000}"/>
    <cellStyle name="Normal 57 4 3 3 2" xfId="15629" xr:uid="{00000000-0005-0000-0000-00001E3D0000}"/>
    <cellStyle name="Normal 57 4 3 3 2 3" xfId="30723" xr:uid="{00000000-0005-0000-0000-000018780000}"/>
    <cellStyle name="Normal 57 4 3 3 3" xfId="10609" xr:uid="{00000000-0005-0000-0000-000082290000}"/>
    <cellStyle name="Normal 57 4 3 3 3 3" xfId="25706" xr:uid="{00000000-0005-0000-0000-00007F640000}"/>
    <cellStyle name="Normal 57 4 3 3 5" xfId="20693" xr:uid="{00000000-0005-0000-0000-0000EA500000}"/>
    <cellStyle name="Normal 57 4 3 4" xfId="12287" xr:uid="{00000000-0005-0000-0000-000010300000}"/>
    <cellStyle name="Normal 57 4 3 4 3" xfId="27381" xr:uid="{00000000-0005-0000-0000-00000A6B0000}"/>
    <cellStyle name="Normal 57 4 3 5" xfId="7266" xr:uid="{00000000-0005-0000-0000-0000731C0000}"/>
    <cellStyle name="Normal 57 4 3 5 3" xfId="22364" xr:uid="{00000000-0005-0000-0000-000071570000}"/>
    <cellStyle name="Normal 57 4 3 7" xfId="17351" xr:uid="{00000000-0005-0000-0000-0000DC430000}"/>
    <cellStyle name="Normal 57 4 4" xfId="3048" xr:uid="{00000000-0005-0000-0000-0000F90B0000}"/>
    <cellStyle name="Normal 57 4 4 2" xfId="13122" xr:uid="{00000000-0005-0000-0000-000053330000}"/>
    <cellStyle name="Normal 57 4 4 2 3" xfId="28216" xr:uid="{00000000-0005-0000-0000-00004D6E0000}"/>
    <cellStyle name="Normal 57 4 4 3" xfId="8102" xr:uid="{00000000-0005-0000-0000-0000B71F0000}"/>
    <cellStyle name="Normal 57 4 4 3 3" xfId="23199" xr:uid="{00000000-0005-0000-0000-0000B45A0000}"/>
    <cellStyle name="Normal 57 4 4 5" xfId="18186" xr:uid="{00000000-0005-0000-0000-00001F470000}"/>
    <cellStyle name="Normal 57 4 5" xfId="4741" xr:uid="{00000000-0005-0000-0000-000096120000}"/>
    <cellStyle name="Normal 57 4 5 2" xfId="14793" xr:uid="{00000000-0005-0000-0000-0000DA390000}"/>
    <cellStyle name="Normal 57 4 5 2 3" xfId="29887" xr:uid="{00000000-0005-0000-0000-0000D4740000}"/>
    <cellStyle name="Normal 57 4 5 3" xfId="9773" xr:uid="{00000000-0005-0000-0000-00003E260000}"/>
    <cellStyle name="Normal 57 4 5 3 3" xfId="24870" xr:uid="{00000000-0005-0000-0000-00003B610000}"/>
    <cellStyle name="Normal 57 4 5 5" xfId="19857" xr:uid="{00000000-0005-0000-0000-0000A64D0000}"/>
    <cellStyle name="Normal 57 4 6" xfId="11451" xr:uid="{00000000-0005-0000-0000-0000CC2C0000}"/>
    <cellStyle name="Normal 57 4 6 3" xfId="26545" xr:uid="{00000000-0005-0000-0000-0000C6670000}"/>
    <cellStyle name="Normal 57 4 7" xfId="6430" xr:uid="{00000000-0005-0000-0000-00002F190000}"/>
    <cellStyle name="Normal 57 4 7 3" xfId="21528" xr:uid="{00000000-0005-0000-0000-00002D540000}"/>
    <cellStyle name="Normal 57 4 9" xfId="16515" xr:uid="{00000000-0005-0000-0000-000098400000}"/>
    <cellStyle name="Normal 57 5" xfId="1565" xr:uid="{00000000-0005-0000-0000-00002D060000}"/>
    <cellStyle name="Normal 57 5 2" xfId="2406" xr:uid="{00000000-0005-0000-0000-000076090000}"/>
    <cellStyle name="Normal 57 5 2 2" xfId="4095" xr:uid="{00000000-0005-0000-0000-000010100000}"/>
    <cellStyle name="Normal 57 5 2 2 2" xfId="14168" xr:uid="{00000000-0005-0000-0000-000069370000}"/>
    <cellStyle name="Normal 57 5 2 2 2 3" xfId="29262" xr:uid="{00000000-0005-0000-0000-000063720000}"/>
    <cellStyle name="Normal 57 5 2 2 3" xfId="9148" xr:uid="{00000000-0005-0000-0000-0000CD230000}"/>
    <cellStyle name="Normal 57 5 2 2 3 3" xfId="24245" xr:uid="{00000000-0005-0000-0000-0000CA5E0000}"/>
    <cellStyle name="Normal 57 5 2 2 5" xfId="19232" xr:uid="{00000000-0005-0000-0000-0000354B0000}"/>
    <cellStyle name="Normal 57 5 2 3" xfId="5787" xr:uid="{00000000-0005-0000-0000-0000AC160000}"/>
    <cellStyle name="Normal 57 5 2 3 2" xfId="15839" xr:uid="{00000000-0005-0000-0000-0000F03D0000}"/>
    <cellStyle name="Normal 57 5 2 3 2 3" xfId="30933" xr:uid="{00000000-0005-0000-0000-0000EA780000}"/>
    <cellStyle name="Normal 57 5 2 3 3" xfId="10819" xr:uid="{00000000-0005-0000-0000-0000542A0000}"/>
    <cellStyle name="Normal 57 5 2 3 3 3" xfId="25916" xr:uid="{00000000-0005-0000-0000-000051650000}"/>
    <cellStyle name="Normal 57 5 2 3 5" xfId="20903" xr:uid="{00000000-0005-0000-0000-0000BC510000}"/>
    <cellStyle name="Normal 57 5 2 4" xfId="12497" xr:uid="{00000000-0005-0000-0000-0000E2300000}"/>
    <cellStyle name="Normal 57 5 2 4 3" xfId="27591" xr:uid="{00000000-0005-0000-0000-0000DC6B0000}"/>
    <cellStyle name="Normal 57 5 2 5" xfId="7476" xr:uid="{00000000-0005-0000-0000-0000451D0000}"/>
    <cellStyle name="Normal 57 5 2 5 3" xfId="22574" xr:uid="{00000000-0005-0000-0000-000043580000}"/>
    <cellStyle name="Normal 57 5 2 7" xfId="17561" xr:uid="{00000000-0005-0000-0000-0000AE440000}"/>
    <cellStyle name="Normal 57 5 3" xfId="3258" xr:uid="{00000000-0005-0000-0000-0000CB0C0000}"/>
    <cellStyle name="Normal 57 5 3 2" xfId="13332" xr:uid="{00000000-0005-0000-0000-000025340000}"/>
    <cellStyle name="Normal 57 5 3 2 3" xfId="28426" xr:uid="{00000000-0005-0000-0000-00001F6F0000}"/>
    <cellStyle name="Normal 57 5 3 3" xfId="8312" xr:uid="{00000000-0005-0000-0000-000089200000}"/>
    <cellStyle name="Normal 57 5 3 3 3" xfId="23409" xr:uid="{00000000-0005-0000-0000-0000865B0000}"/>
    <cellStyle name="Normal 57 5 3 5" xfId="18396" xr:uid="{00000000-0005-0000-0000-0000F1470000}"/>
    <cellStyle name="Normal 57 5 4" xfId="4951" xr:uid="{00000000-0005-0000-0000-000068130000}"/>
    <cellStyle name="Normal 57 5 4 2" xfId="15003" xr:uid="{00000000-0005-0000-0000-0000AC3A0000}"/>
    <cellStyle name="Normal 57 5 4 2 3" xfId="30097" xr:uid="{00000000-0005-0000-0000-0000A6750000}"/>
    <cellStyle name="Normal 57 5 4 3" xfId="9983" xr:uid="{00000000-0005-0000-0000-000010270000}"/>
    <cellStyle name="Normal 57 5 4 3 3" xfId="25080" xr:uid="{00000000-0005-0000-0000-00000D620000}"/>
    <cellStyle name="Normal 57 5 4 5" xfId="20067" xr:uid="{00000000-0005-0000-0000-0000784E0000}"/>
    <cellStyle name="Normal 57 5 5" xfId="11661" xr:uid="{00000000-0005-0000-0000-00009E2D0000}"/>
    <cellStyle name="Normal 57 5 5 3" xfId="26755" xr:uid="{00000000-0005-0000-0000-000098680000}"/>
    <cellStyle name="Normal 57 5 6" xfId="6640" xr:uid="{00000000-0005-0000-0000-0000011A0000}"/>
    <cellStyle name="Normal 57 5 6 3" xfId="21738" xr:uid="{00000000-0005-0000-0000-0000FF540000}"/>
    <cellStyle name="Normal 57 5 8" xfId="16725" xr:uid="{00000000-0005-0000-0000-00006A410000}"/>
    <cellStyle name="Normal 57 6" xfId="1986" xr:uid="{00000000-0005-0000-0000-0000D2070000}"/>
    <cellStyle name="Normal 57 6 2" xfId="3677" xr:uid="{00000000-0005-0000-0000-00006E0E0000}"/>
    <cellStyle name="Normal 57 6 2 2" xfId="13750" xr:uid="{00000000-0005-0000-0000-0000C7350000}"/>
    <cellStyle name="Normal 57 6 2 2 3" xfId="28844" xr:uid="{00000000-0005-0000-0000-0000C1700000}"/>
    <cellStyle name="Normal 57 6 2 3" xfId="8730" xr:uid="{00000000-0005-0000-0000-00002B220000}"/>
    <cellStyle name="Normal 57 6 2 3 3" xfId="23827" xr:uid="{00000000-0005-0000-0000-0000285D0000}"/>
    <cellStyle name="Normal 57 6 2 5" xfId="18814" xr:uid="{00000000-0005-0000-0000-000093490000}"/>
    <cellStyle name="Normal 57 6 3" xfId="5369" xr:uid="{00000000-0005-0000-0000-00000A150000}"/>
    <cellStyle name="Normal 57 6 3 2" xfId="15421" xr:uid="{00000000-0005-0000-0000-00004E3C0000}"/>
    <cellStyle name="Normal 57 6 3 2 3" xfId="30515" xr:uid="{00000000-0005-0000-0000-000048770000}"/>
    <cellStyle name="Normal 57 6 3 3" xfId="10401" xr:uid="{00000000-0005-0000-0000-0000B2280000}"/>
    <cellStyle name="Normal 57 6 3 3 3" xfId="25498" xr:uid="{00000000-0005-0000-0000-0000AF630000}"/>
    <cellStyle name="Normal 57 6 3 5" xfId="20485" xr:uid="{00000000-0005-0000-0000-00001A500000}"/>
    <cellStyle name="Normal 57 6 4" xfId="12079" xr:uid="{00000000-0005-0000-0000-0000402F0000}"/>
    <cellStyle name="Normal 57 6 4 3" xfId="27173" xr:uid="{00000000-0005-0000-0000-00003A6A0000}"/>
    <cellStyle name="Normal 57 6 5" xfId="7058" xr:uid="{00000000-0005-0000-0000-0000A31B0000}"/>
    <cellStyle name="Normal 57 6 5 3" xfId="22156" xr:uid="{00000000-0005-0000-0000-0000A1560000}"/>
    <cellStyle name="Normal 57 6 7" xfId="17143" xr:uid="{00000000-0005-0000-0000-00000C430000}"/>
    <cellStyle name="Normal 57 7" xfId="2836" xr:uid="{00000000-0005-0000-0000-0000250B0000}"/>
    <cellStyle name="Normal 57 7 2" xfId="12914" xr:uid="{00000000-0005-0000-0000-000083320000}"/>
    <cellStyle name="Normal 57 7 2 3" xfId="28008" xr:uid="{00000000-0005-0000-0000-00007D6D0000}"/>
    <cellStyle name="Normal 57 7 3" xfId="7894" xr:uid="{00000000-0005-0000-0000-0000E71E0000}"/>
    <cellStyle name="Normal 57 7 3 3" xfId="22991" xr:uid="{00000000-0005-0000-0000-0000E4590000}"/>
    <cellStyle name="Normal 57 7 5" xfId="17978" xr:uid="{00000000-0005-0000-0000-00004F460000}"/>
    <cellStyle name="Normal 57 8" xfId="4530" xr:uid="{00000000-0005-0000-0000-0000C3110000}"/>
    <cellStyle name="Normal 57 8 2" xfId="14585" xr:uid="{00000000-0005-0000-0000-00000A390000}"/>
    <cellStyle name="Normal 57 8 2 3" xfId="29679" xr:uid="{00000000-0005-0000-0000-000004740000}"/>
    <cellStyle name="Normal 57 8 3" xfId="9565" xr:uid="{00000000-0005-0000-0000-00006E250000}"/>
    <cellStyle name="Normal 57 8 3 3" xfId="24662" xr:uid="{00000000-0005-0000-0000-00006B600000}"/>
    <cellStyle name="Normal 57 8 5" xfId="19649" xr:uid="{00000000-0005-0000-0000-0000D64C0000}"/>
    <cellStyle name="Normal 57 9" xfId="11241" xr:uid="{00000000-0005-0000-0000-0000FA2B0000}"/>
    <cellStyle name="Normal 57 9 3" xfId="26337" xr:uid="{00000000-0005-0000-0000-0000F6660000}"/>
    <cellStyle name="Normal 58" xfId="865" xr:uid="{00000000-0005-0000-0000-000070030000}"/>
    <cellStyle name="Normal 59" xfId="866" xr:uid="{00000000-0005-0000-0000-000071030000}"/>
    <cellStyle name="Normal 6" xfId="170" xr:uid="{00000000-0005-0000-0000-0000B1000000}"/>
    <cellStyle name="Normal 6 2" xfId="557" xr:uid="{00000000-0005-0000-0000-00003A020000}"/>
    <cellStyle name="Normal 6 2 10" xfId="1535" xr:uid="{00000000-0005-0000-0000-00000F060000}"/>
    <cellStyle name="Normal 6 2 10 2" xfId="2376" xr:uid="{00000000-0005-0000-0000-000058090000}"/>
    <cellStyle name="Normal 6 2 10 2 2" xfId="4065" xr:uid="{00000000-0005-0000-0000-0000F20F0000}"/>
    <cellStyle name="Normal 6 2 10 2 2 2" xfId="14138" xr:uid="{00000000-0005-0000-0000-00004B370000}"/>
    <cellStyle name="Normal 6 2 10 2 2 2 3" xfId="29232" xr:uid="{00000000-0005-0000-0000-000045720000}"/>
    <cellStyle name="Normal 6 2 10 2 2 3" xfId="9118" xr:uid="{00000000-0005-0000-0000-0000AF230000}"/>
    <cellStyle name="Normal 6 2 10 2 2 3 3" xfId="24215" xr:uid="{00000000-0005-0000-0000-0000AC5E0000}"/>
    <cellStyle name="Normal 6 2 10 2 2 5" xfId="19202" xr:uid="{00000000-0005-0000-0000-0000174B0000}"/>
    <cellStyle name="Normal 6 2 10 2 3" xfId="5757" xr:uid="{00000000-0005-0000-0000-00008E160000}"/>
    <cellStyle name="Normal 6 2 10 2 3 2" xfId="15809" xr:uid="{00000000-0005-0000-0000-0000D23D0000}"/>
    <cellStyle name="Normal 6 2 10 2 3 2 3" xfId="30903" xr:uid="{00000000-0005-0000-0000-0000CC780000}"/>
    <cellStyle name="Normal 6 2 10 2 3 3" xfId="10789" xr:uid="{00000000-0005-0000-0000-0000362A0000}"/>
    <cellStyle name="Normal 6 2 10 2 3 3 3" xfId="25886" xr:uid="{00000000-0005-0000-0000-000033650000}"/>
    <cellStyle name="Normal 6 2 10 2 3 5" xfId="20873" xr:uid="{00000000-0005-0000-0000-00009E510000}"/>
    <cellStyle name="Normal 6 2 10 2 4" xfId="12467" xr:uid="{00000000-0005-0000-0000-0000C4300000}"/>
    <cellStyle name="Normal 6 2 10 2 4 3" xfId="27561" xr:uid="{00000000-0005-0000-0000-0000BE6B0000}"/>
    <cellStyle name="Normal 6 2 10 2 5" xfId="7446" xr:uid="{00000000-0005-0000-0000-0000271D0000}"/>
    <cellStyle name="Normal 6 2 10 2 5 3" xfId="22544" xr:uid="{00000000-0005-0000-0000-000025580000}"/>
    <cellStyle name="Normal 6 2 10 2 7" xfId="17531" xr:uid="{00000000-0005-0000-0000-000090440000}"/>
    <cellStyle name="Normal 6 2 10 3" xfId="3228" xr:uid="{00000000-0005-0000-0000-0000AD0C0000}"/>
    <cellStyle name="Normal 6 2 10 3 2" xfId="13302" xr:uid="{00000000-0005-0000-0000-000007340000}"/>
    <cellStyle name="Normal 6 2 10 3 2 3" xfId="28396" xr:uid="{00000000-0005-0000-0000-0000016F0000}"/>
    <cellStyle name="Normal 6 2 10 3 3" xfId="8282" xr:uid="{00000000-0005-0000-0000-00006B200000}"/>
    <cellStyle name="Normal 6 2 10 3 3 3" xfId="23379" xr:uid="{00000000-0005-0000-0000-0000685B0000}"/>
    <cellStyle name="Normal 6 2 10 3 5" xfId="18366" xr:uid="{00000000-0005-0000-0000-0000D3470000}"/>
    <cellStyle name="Normal 6 2 10 4" xfId="4921" xr:uid="{00000000-0005-0000-0000-00004A130000}"/>
    <cellStyle name="Normal 6 2 10 4 2" xfId="14973" xr:uid="{00000000-0005-0000-0000-00008E3A0000}"/>
    <cellStyle name="Normal 6 2 10 4 2 3" xfId="30067" xr:uid="{00000000-0005-0000-0000-000088750000}"/>
    <cellStyle name="Normal 6 2 10 4 3" xfId="9953" xr:uid="{00000000-0005-0000-0000-0000F2260000}"/>
    <cellStyle name="Normal 6 2 10 4 3 3" xfId="25050" xr:uid="{00000000-0005-0000-0000-0000EF610000}"/>
    <cellStyle name="Normal 6 2 10 4 5" xfId="20037" xr:uid="{00000000-0005-0000-0000-00005A4E0000}"/>
    <cellStyle name="Normal 6 2 10 5" xfId="11631" xr:uid="{00000000-0005-0000-0000-0000802D0000}"/>
    <cellStyle name="Normal 6 2 10 5 3" xfId="26725" xr:uid="{00000000-0005-0000-0000-00007A680000}"/>
    <cellStyle name="Normal 6 2 10 6" xfId="6610" xr:uid="{00000000-0005-0000-0000-0000E3190000}"/>
    <cellStyle name="Normal 6 2 10 6 3" xfId="21708" xr:uid="{00000000-0005-0000-0000-0000E1540000}"/>
    <cellStyle name="Normal 6 2 10 8" xfId="16695" xr:uid="{00000000-0005-0000-0000-00004C410000}"/>
    <cellStyle name="Normal 6 2 11" xfId="1956" xr:uid="{00000000-0005-0000-0000-0000B4070000}"/>
    <cellStyle name="Normal 6 2 11 2" xfId="3647" xr:uid="{00000000-0005-0000-0000-0000500E0000}"/>
    <cellStyle name="Normal 6 2 11 2 2" xfId="13720" xr:uid="{00000000-0005-0000-0000-0000A9350000}"/>
    <cellStyle name="Normal 6 2 11 2 2 3" xfId="28814" xr:uid="{00000000-0005-0000-0000-0000A3700000}"/>
    <cellStyle name="Normal 6 2 11 2 3" xfId="8700" xr:uid="{00000000-0005-0000-0000-00000D220000}"/>
    <cellStyle name="Normal 6 2 11 2 3 3" xfId="23797" xr:uid="{00000000-0005-0000-0000-00000A5D0000}"/>
    <cellStyle name="Normal 6 2 11 2 5" xfId="18784" xr:uid="{00000000-0005-0000-0000-000075490000}"/>
    <cellStyle name="Normal 6 2 11 3" xfId="5339" xr:uid="{00000000-0005-0000-0000-0000EC140000}"/>
    <cellStyle name="Normal 6 2 11 3 2" xfId="15391" xr:uid="{00000000-0005-0000-0000-0000303C0000}"/>
    <cellStyle name="Normal 6 2 11 3 2 3" xfId="30485" xr:uid="{00000000-0005-0000-0000-00002A770000}"/>
    <cellStyle name="Normal 6 2 11 3 3" xfId="10371" xr:uid="{00000000-0005-0000-0000-000094280000}"/>
    <cellStyle name="Normal 6 2 11 3 3 3" xfId="25468" xr:uid="{00000000-0005-0000-0000-000091630000}"/>
    <cellStyle name="Normal 6 2 11 3 5" xfId="20455" xr:uid="{00000000-0005-0000-0000-0000FC4F0000}"/>
    <cellStyle name="Normal 6 2 11 4" xfId="12049" xr:uid="{00000000-0005-0000-0000-0000222F0000}"/>
    <cellStyle name="Normal 6 2 11 4 3" xfId="27143" xr:uid="{00000000-0005-0000-0000-00001C6A0000}"/>
    <cellStyle name="Normal 6 2 11 5" xfId="7028" xr:uid="{00000000-0005-0000-0000-0000851B0000}"/>
    <cellStyle name="Normal 6 2 11 5 3" xfId="22126" xr:uid="{00000000-0005-0000-0000-000083560000}"/>
    <cellStyle name="Normal 6 2 11 7" xfId="17113" xr:uid="{00000000-0005-0000-0000-0000EE420000}"/>
    <cellStyle name="Normal 6 2 12" xfId="2804" xr:uid="{00000000-0005-0000-0000-0000050B0000}"/>
    <cellStyle name="Normal 6 2 12 2" xfId="12884" xr:uid="{00000000-0005-0000-0000-000065320000}"/>
    <cellStyle name="Normal 6 2 12 2 3" xfId="27978" xr:uid="{00000000-0005-0000-0000-00005F6D0000}"/>
    <cellStyle name="Normal 6 2 12 3" xfId="7864" xr:uid="{00000000-0005-0000-0000-0000C91E0000}"/>
    <cellStyle name="Normal 6 2 12 3 3" xfId="22961" xr:uid="{00000000-0005-0000-0000-0000C6590000}"/>
    <cellStyle name="Normal 6 2 12 5" xfId="17948" xr:uid="{00000000-0005-0000-0000-000031460000}"/>
    <cellStyle name="Normal 6 2 13" xfId="4499" xr:uid="{00000000-0005-0000-0000-0000A4110000}"/>
    <cellStyle name="Normal 6 2 13 2" xfId="14555" xr:uid="{00000000-0005-0000-0000-0000EC380000}"/>
    <cellStyle name="Normal 6 2 13 2 3" xfId="29649" xr:uid="{00000000-0005-0000-0000-0000E6730000}"/>
    <cellStyle name="Normal 6 2 13 3" xfId="9535" xr:uid="{00000000-0005-0000-0000-000050250000}"/>
    <cellStyle name="Normal 6 2 13 3 3" xfId="24632" xr:uid="{00000000-0005-0000-0000-00004D600000}"/>
    <cellStyle name="Normal 6 2 13 5" xfId="19619" xr:uid="{00000000-0005-0000-0000-0000B84C0000}"/>
    <cellStyle name="Normal 6 2 14" xfId="11211" xr:uid="{00000000-0005-0000-0000-0000DC2B0000}"/>
    <cellStyle name="Normal 6 2 14 3" xfId="26307" xr:uid="{00000000-0005-0000-0000-0000D8660000}"/>
    <cellStyle name="Normal 6 2 15" xfId="6189" xr:uid="{00000000-0005-0000-0000-00003E180000}"/>
    <cellStyle name="Normal 6 2 15 3" xfId="21290" xr:uid="{00000000-0005-0000-0000-00003F530000}"/>
    <cellStyle name="Normal 6 2 17" xfId="16275" xr:uid="{00000000-0005-0000-0000-0000A83F0000}"/>
    <cellStyle name="Normal 6 2 2" xfId="869" xr:uid="{00000000-0005-0000-0000-000074030000}"/>
    <cellStyle name="Normal 6 2 2 2" xfId="2787" xr:uid="{00000000-0005-0000-0000-0000F30A0000}"/>
    <cellStyle name="Normal 6 2 2 2 2" xfId="4476" xr:uid="{00000000-0005-0000-0000-00008D110000}"/>
    <cellStyle name="Normal 6 2 2 2 2 2" xfId="14548" xr:uid="{00000000-0005-0000-0000-0000E5380000}"/>
    <cellStyle name="Normal 6 2 2 2 2 2 3" xfId="29642" xr:uid="{00000000-0005-0000-0000-0000DF730000}"/>
    <cellStyle name="Normal 6 2 2 2 2 3" xfId="9528" xr:uid="{00000000-0005-0000-0000-000049250000}"/>
    <cellStyle name="Normal 6 2 2 2 2 3 3" xfId="24625" xr:uid="{00000000-0005-0000-0000-000046600000}"/>
    <cellStyle name="Normal 6 2 2 2 2 5" xfId="19612" xr:uid="{00000000-0005-0000-0000-0000B14C0000}"/>
    <cellStyle name="Normal 6 2 2 2 3" xfId="6167" xr:uid="{00000000-0005-0000-0000-000028180000}"/>
    <cellStyle name="Normal 6 2 2 2 3 2" xfId="16219" xr:uid="{00000000-0005-0000-0000-00006C3F0000}"/>
    <cellStyle name="Normal 6 2 2 2 3 3" xfId="11199" xr:uid="{00000000-0005-0000-0000-0000D02B0000}"/>
    <cellStyle name="Normal 6 2 2 2 3 3 3" xfId="26296" xr:uid="{00000000-0005-0000-0000-0000CD660000}"/>
    <cellStyle name="Normal 6 2 2 2 3 5" xfId="21283" xr:uid="{00000000-0005-0000-0000-000038530000}"/>
    <cellStyle name="Normal 6 2 2 2 4" xfId="12877" xr:uid="{00000000-0005-0000-0000-00005E320000}"/>
    <cellStyle name="Normal 6 2 2 2 4 3" xfId="27971" xr:uid="{00000000-0005-0000-0000-0000586D0000}"/>
    <cellStyle name="Normal 6 2 2 2 5" xfId="7856" xr:uid="{00000000-0005-0000-0000-0000C11E0000}"/>
    <cellStyle name="Normal 6 2 2 2 5 3" xfId="22954" xr:uid="{00000000-0005-0000-0000-0000BF590000}"/>
    <cellStyle name="Normal 6 2 2 2 7" xfId="17941" xr:uid="{00000000-0005-0000-0000-00002A460000}"/>
    <cellStyle name="Normal 6 2 3" xfId="870" xr:uid="{00000000-0005-0000-0000-000075030000}"/>
    <cellStyle name="Normal 6 2 3 10" xfId="6221" xr:uid="{00000000-0005-0000-0000-00005E180000}"/>
    <cellStyle name="Normal 6 2 3 10 3" xfId="21321" xr:uid="{00000000-0005-0000-0000-00005E530000}"/>
    <cellStyle name="Normal 6 2 3 12" xfId="16306" xr:uid="{00000000-0005-0000-0000-0000C73F0000}"/>
    <cellStyle name="Normal 6 2 3 2" xfId="1186" xr:uid="{00000000-0005-0000-0000-0000B2040000}"/>
    <cellStyle name="Normal 6 2 3 2 11" xfId="16360" xr:uid="{00000000-0005-0000-0000-0000FD3F0000}"/>
    <cellStyle name="Normal 6 2 3 2 2" xfId="1294" xr:uid="{00000000-0005-0000-0000-00001E050000}"/>
    <cellStyle name="Normal 6 2 3 2 2 10" xfId="16464" xr:uid="{00000000-0005-0000-0000-000065400000}"/>
    <cellStyle name="Normal 6 2 3 2 2 2" xfId="1511" xr:uid="{00000000-0005-0000-0000-0000F7050000}"/>
    <cellStyle name="Normal 6 2 3 2 2 2 2" xfId="1932" xr:uid="{00000000-0005-0000-0000-00009C070000}"/>
    <cellStyle name="Normal 6 2 3 2 2 2 2 2" xfId="2771" xr:uid="{00000000-0005-0000-0000-0000E30A0000}"/>
    <cellStyle name="Normal 6 2 3 2 2 2 2 2 2" xfId="4460" xr:uid="{00000000-0005-0000-0000-00007D110000}"/>
    <cellStyle name="Normal 6 2 3 2 2 2 2 2 2 2" xfId="14533" xr:uid="{00000000-0005-0000-0000-0000D6380000}"/>
    <cellStyle name="Normal 6 2 3 2 2 2 2 2 2 2 3" xfId="29627" xr:uid="{00000000-0005-0000-0000-0000D0730000}"/>
    <cellStyle name="Normal 6 2 3 2 2 2 2 2 2 3" xfId="9513" xr:uid="{00000000-0005-0000-0000-00003A250000}"/>
    <cellStyle name="Normal 6 2 3 2 2 2 2 2 2 3 3" xfId="24610" xr:uid="{00000000-0005-0000-0000-000037600000}"/>
    <cellStyle name="Normal 6 2 3 2 2 2 2 2 2 5" xfId="19597" xr:uid="{00000000-0005-0000-0000-0000A24C0000}"/>
    <cellStyle name="Normal 6 2 3 2 2 2 2 2 3" xfId="6152" xr:uid="{00000000-0005-0000-0000-000019180000}"/>
    <cellStyle name="Normal 6 2 3 2 2 2 2 2 3 2" xfId="16204" xr:uid="{00000000-0005-0000-0000-00005D3F0000}"/>
    <cellStyle name="Normal 6 2 3 2 2 2 2 2 3 3" xfId="11184" xr:uid="{00000000-0005-0000-0000-0000C12B0000}"/>
    <cellStyle name="Normal 6 2 3 2 2 2 2 2 3 3 3" xfId="26281" xr:uid="{00000000-0005-0000-0000-0000BE660000}"/>
    <cellStyle name="Normal 6 2 3 2 2 2 2 2 3 5" xfId="21268" xr:uid="{00000000-0005-0000-0000-000029530000}"/>
    <cellStyle name="Normal 6 2 3 2 2 2 2 2 4" xfId="12862" xr:uid="{00000000-0005-0000-0000-00004F320000}"/>
    <cellStyle name="Normal 6 2 3 2 2 2 2 2 4 3" xfId="27956" xr:uid="{00000000-0005-0000-0000-0000496D0000}"/>
    <cellStyle name="Normal 6 2 3 2 2 2 2 2 5" xfId="7841" xr:uid="{00000000-0005-0000-0000-0000B21E0000}"/>
    <cellStyle name="Normal 6 2 3 2 2 2 2 2 5 3" xfId="22939" xr:uid="{00000000-0005-0000-0000-0000B0590000}"/>
    <cellStyle name="Normal 6 2 3 2 2 2 2 2 7" xfId="17926" xr:uid="{00000000-0005-0000-0000-00001B460000}"/>
    <cellStyle name="Normal 6 2 3 2 2 2 2 3" xfId="3623" xr:uid="{00000000-0005-0000-0000-0000380E0000}"/>
    <cellStyle name="Normal 6 2 3 2 2 2 2 3 2" xfId="13697" xr:uid="{00000000-0005-0000-0000-000092350000}"/>
    <cellStyle name="Normal 6 2 3 2 2 2 2 3 2 3" xfId="28791" xr:uid="{00000000-0005-0000-0000-00008C700000}"/>
    <cellStyle name="Normal 6 2 3 2 2 2 2 3 3" xfId="8677" xr:uid="{00000000-0005-0000-0000-0000F6210000}"/>
    <cellStyle name="Normal 6 2 3 2 2 2 2 3 3 3" xfId="23774" xr:uid="{00000000-0005-0000-0000-0000F35C0000}"/>
    <cellStyle name="Normal 6 2 3 2 2 2 2 3 5" xfId="18761" xr:uid="{00000000-0005-0000-0000-00005E490000}"/>
    <cellStyle name="Normal 6 2 3 2 2 2 2 4" xfId="5316" xr:uid="{00000000-0005-0000-0000-0000D5140000}"/>
    <cellStyle name="Normal 6 2 3 2 2 2 2 4 2" xfId="15368" xr:uid="{00000000-0005-0000-0000-0000193C0000}"/>
    <cellStyle name="Normal 6 2 3 2 2 2 2 4 2 3" xfId="30462" xr:uid="{00000000-0005-0000-0000-000013770000}"/>
    <cellStyle name="Normal 6 2 3 2 2 2 2 4 3" xfId="10348" xr:uid="{00000000-0005-0000-0000-00007D280000}"/>
    <cellStyle name="Normal 6 2 3 2 2 2 2 4 3 3" xfId="25445" xr:uid="{00000000-0005-0000-0000-00007A630000}"/>
    <cellStyle name="Normal 6 2 3 2 2 2 2 4 5" xfId="20432" xr:uid="{00000000-0005-0000-0000-0000E54F0000}"/>
    <cellStyle name="Normal 6 2 3 2 2 2 2 5" xfId="12026" xr:uid="{00000000-0005-0000-0000-00000B2F0000}"/>
    <cellStyle name="Normal 6 2 3 2 2 2 2 5 3" xfId="27120" xr:uid="{00000000-0005-0000-0000-0000056A0000}"/>
    <cellStyle name="Normal 6 2 3 2 2 2 2 6" xfId="7005" xr:uid="{00000000-0005-0000-0000-00006E1B0000}"/>
    <cellStyle name="Normal 6 2 3 2 2 2 2 6 3" xfId="22103" xr:uid="{00000000-0005-0000-0000-00006C560000}"/>
    <cellStyle name="Normal 6 2 3 2 2 2 2 8" xfId="17090" xr:uid="{00000000-0005-0000-0000-0000D7420000}"/>
    <cellStyle name="Normal 6 2 3 2 2 2 3" xfId="2353" xr:uid="{00000000-0005-0000-0000-000041090000}"/>
    <cellStyle name="Normal 6 2 3 2 2 2 3 2" xfId="4042" xr:uid="{00000000-0005-0000-0000-0000DB0F0000}"/>
    <cellStyle name="Normal 6 2 3 2 2 2 3 2 2" xfId="14115" xr:uid="{00000000-0005-0000-0000-000034370000}"/>
    <cellStyle name="Normal 6 2 3 2 2 2 3 2 2 3" xfId="29209" xr:uid="{00000000-0005-0000-0000-00002E720000}"/>
    <cellStyle name="Normal 6 2 3 2 2 2 3 2 3" xfId="9095" xr:uid="{00000000-0005-0000-0000-000098230000}"/>
    <cellStyle name="Normal 6 2 3 2 2 2 3 2 3 3" xfId="24192" xr:uid="{00000000-0005-0000-0000-0000955E0000}"/>
    <cellStyle name="Normal 6 2 3 2 2 2 3 2 5" xfId="19179" xr:uid="{00000000-0005-0000-0000-0000004B0000}"/>
    <cellStyle name="Normal 6 2 3 2 2 2 3 3" xfId="5734" xr:uid="{00000000-0005-0000-0000-000077160000}"/>
    <cellStyle name="Normal 6 2 3 2 2 2 3 3 2" xfId="15786" xr:uid="{00000000-0005-0000-0000-0000BB3D0000}"/>
    <cellStyle name="Normal 6 2 3 2 2 2 3 3 2 3" xfId="30880" xr:uid="{00000000-0005-0000-0000-0000B5780000}"/>
    <cellStyle name="Normal 6 2 3 2 2 2 3 3 3" xfId="10766" xr:uid="{00000000-0005-0000-0000-00001F2A0000}"/>
    <cellStyle name="Normal 6 2 3 2 2 2 3 3 3 3" xfId="25863" xr:uid="{00000000-0005-0000-0000-00001C650000}"/>
    <cellStyle name="Normal 6 2 3 2 2 2 3 3 5" xfId="20850" xr:uid="{00000000-0005-0000-0000-000087510000}"/>
    <cellStyle name="Normal 6 2 3 2 2 2 3 4" xfId="12444" xr:uid="{00000000-0005-0000-0000-0000AD300000}"/>
    <cellStyle name="Normal 6 2 3 2 2 2 3 4 3" xfId="27538" xr:uid="{00000000-0005-0000-0000-0000A76B0000}"/>
    <cellStyle name="Normal 6 2 3 2 2 2 3 5" xfId="7423" xr:uid="{00000000-0005-0000-0000-0000101D0000}"/>
    <cellStyle name="Normal 6 2 3 2 2 2 3 5 3" xfId="22521" xr:uid="{00000000-0005-0000-0000-00000E580000}"/>
    <cellStyle name="Normal 6 2 3 2 2 2 3 7" xfId="17508" xr:uid="{00000000-0005-0000-0000-000079440000}"/>
    <cellStyle name="Normal 6 2 3 2 2 2 4" xfId="3205" xr:uid="{00000000-0005-0000-0000-0000960C0000}"/>
    <cellStyle name="Normal 6 2 3 2 2 2 4 2" xfId="13279" xr:uid="{00000000-0005-0000-0000-0000F0330000}"/>
    <cellStyle name="Normal 6 2 3 2 2 2 4 2 3" xfId="28373" xr:uid="{00000000-0005-0000-0000-0000EA6E0000}"/>
    <cellStyle name="Normal 6 2 3 2 2 2 4 3" xfId="8259" xr:uid="{00000000-0005-0000-0000-000054200000}"/>
    <cellStyle name="Normal 6 2 3 2 2 2 4 3 3" xfId="23356" xr:uid="{00000000-0005-0000-0000-0000515B0000}"/>
    <cellStyle name="Normal 6 2 3 2 2 2 4 5" xfId="18343" xr:uid="{00000000-0005-0000-0000-0000BC470000}"/>
    <cellStyle name="Normal 6 2 3 2 2 2 5" xfId="4898" xr:uid="{00000000-0005-0000-0000-000033130000}"/>
    <cellStyle name="Normal 6 2 3 2 2 2 5 2" xfId="14950" xr:uid="{00000000-0005-0000-0000-0000773A0000}"/>
    <cellStyle name="Normal 6 2 3 2 2 2 5 2 3" xfId="30044" xr:uid="{00000000-0005-0000-0000-000071750000}"/>
    <cellStyle name="Normal 6 2 3 2 2 2 5 3" xfId="9930" xr:uid="{00000000-0005-0000-0000-0000DB260000}"/>
    <cellStyle name="Normal 6 2 3 2 2 2 5 3 3" xfId="25027" xr:uid="{00000000-0005-0000-0000-0000D8610000}"/>
    <cellStyle name="Normal 6 2 3 2 2 2 5 5" xfId="20014" xr:uid="{00000000-0005-0000-0000-0000434E0000}"/>
    <cellStyle name="Normal 6 2 3 2 2 2 6" xfId="11608" xr:uid="{00000000-0005-0000-0000-0000692D0000}"/>
    <cellStyle name="Normal 6 2 3 2 2 2 6 3" xfId="26702" xr:uid="{00000000-0005-0000-0000-000063680000}"/>
    <cellStyle name="Normal 6 2 3 2 2 2 7" xfId="6587" xr:uid="{00000000-0005-0000-0000-0000CC190000}"/>
    <cellStyle name="Normal 6 2 3 2 2 2 7 3" xfId="21685" xr:uid="{00000000-0005-0000-0000-0000CA540000}"/>
    <cellStyle name="Normal 6 2 3 2 2 2 9" xfId="16672" xr:uid="{00000000-0005-0000-0000-000035410000}"/>
    <cellStyle name="Normal 6 2 3 2 2 3" xfId="1724" xr:uid="{00000000-0005-0000-0000-0000CC060000}"/>
    <cellStyle name="Normal 6 2 3 2 2 3 2" xfId="2563" xr:uid="{00000000-0005-0000-0000-0000130A0000}"/>
    <cellStyle name="Normal 6 2 3 2 2 3 2 2" xfId="4252" xr:uid="{00000000-0005-0000-0000-0000AD100000}"/>
    <cellStyle name="Normal 6 2 3 2 2 3 2 2 2" xfId="14325" xr:uid="{00000000-0005-0000-0000-000006380000}"/>
    <cellStyle name="Normal 6 2 3 2 2 3 2 2 2 3" xfId="29419" xr:uid="{00000000-0005-0000-0000-000000730000}"/>
    <cellStyle name="Normal 6 2 3 2 2 3 2 2 3" xfId="9305" xr:uid="{00000000-0005-0000-0000-00006A240000}"/>
    <cellStyle name="Normal 6 2 3 2 2 3 2 2 3 3" xfId="24402" xr:uid="{00000000-0005-0000-0000-0000675F0000}"/>
    <cellStyle name="Normal 6 2 3 2 2 3 2 2 5" xfId="19389" xr:uid="{00000000-0005-0000-0000-0000D24B0000}"/>
    <cellStyle name="Normal 6 2 3 2 2 3 2 3" xfId="5944" xr:uid="{00000000-0005-0000-0000-000049170000}"/>
    <cellStyle name="Normal 6 2 3 2 2 3 2 3 2" xfId="15996" xr:uid="{00000000-0005-0000-0000-00008D3E0000}"/>
    <cellStyle name="Normal 6 2 3 2 2 3 2 3 2 3" xfId="31090" xr:uid="{00000000-0005-0000-0000-000087790000}"/>
    <cellStyle name="Normal 6 2 3 2 2 3 2 3 3" xfId="10976" xr:uid="{00000000-0005-0000-0000-0000F12A0000}"/>
    <cellStyle name="Normal 6 2 3 2 2 3 2 3 3 3" xfId="26073" xr:uid="{00000000-0005-0000-0000-0000EE650000}"/>
    <cellStyle name="Normal 6 2 3 2 2 3 2 3 5" xfId="21060" xr:uid="{00000000-0005-0000-0000-000059520000}"/>
    <cellStyle name="Normal 6 2 3 2 2 3 2 4" xfId="12654" xr:uid="{00000000-0005-0000-0000-00007F310000}"/>
    <cellStyle name="Normal 6 2 3 2 2 3 2 4 3" xfId="27748" xr:uid="{00000000-0005-0000-0000-0000796C0000}"/>
    <cellStyle name="Normal 6 2 3 2 2 3 2 5" xfId="7633" xr:uid="{00000000-0005-0000-0000-0000E21D0000}"/>
    <cellStyle name="Normal 6 2 3 2 2 3 2 5 3" xfId="22731" xr:uid="{00000000-0005-0000-0000-0000E0580000}"/>
    <cellStyle name="Normal 6 2 3 2 2 3 2 7" xfId="17718" xr:uid="{00000000-0005-0000-0000-00004B450000}"/>
    <cellStyle name="Normal 6 2 3 2 2 3 3" xfId="3415" xr:uid="{00000000-0005-0000-0000-0000680D0000}"/>
    <cellStyle name="Normal 6 2 3 2 2 3 3 2" xfId="13489" xr:uid="{00000000-0005-0000-0000-0000C2340000}"/>
    <cellStyle name="Normal 6 2 3 2 2 3 3 2 3" xfId="28583" xr:uid="{00000000-0005-0000-0000-0000BC6F0000}"/>
    <cellStyle name="Normal 6 2 3 2 2 3 3 3" xfId="8469" xr:uid="{00000000-0005-0000-0000-000026210000}"/>
    <cellStyle name="Normal 6 2 3 2 2 3 3 3 3" xfId="23566" xr:uid="{00000000-0005-0000-0000-0000235C0000}"/>
    <cellStyle name="Normal 6 2 3 2 2 3 3 5" xfId="18553" xr:uid="{00000000-0005-0000-0000-00008E480000}"/>
    <cellStyle name="Normal 6 2 3 2 2 3 4" xfId="5108" xr:uid="{00000000-0005-0000-0000-000005140000}"/>
    <cellStyle name="Normal 6 2 3 2 2 3 4 2" xfId="15160" xr:uid="{00000000-0005-0000-0000-0000493B0000}"/>
    <cellStyle name="Normal 6 2 3 2 2 3 4 2 3" xfId="30254" xr:uid="{00000000-0005-0000-0000-000043760000}"/>
    <cellStyle name="Normal 6 2 3 2 2 3 4 3" xfId="10140" xr:uid="{00000000-0005-0000-0000-0000AD270000}"/>
    <cellStyle name="Normal 6 2 3 2 2 3 4 3 3" xfId="25237" xr:uid="{00000000-0005-0000-0000-0000AA620000}"/>
    <cellStyle name="Normal 6 2 3 2 2 3 4 5" xfId="20224" xr:uid="{00000000-0005-0000-0000-0000154F0000}"/>
    <cellStyle name="Normal 6 2 3 2 2 3 5" xfId="11818" xr:uid="{00000000-0005-0000-0000-00003B2E0000}"/>
    <cellStyle name="Normal 6 2 3 2 2 3 5 3" xfId="26912" xr:uid="{00000000-0005-0000-0000-000035690000}"/>
    <cellStyle name="Normal 6 2 3 2 2 3 6" xfId="6797" xr:uid="{00000000-0005-0000-0000-00009E1A0000}"/>
    <cellStyle name="Normal 6 2 3 2 2 3 6 3" xfId="21895" xr:uid="{00000000-0005-0000-0000-00009C550000}"/>
    <cellStyle name="Normal 6 2 3 2 2 3 8" xfId="16882" xr:uid="{00000000-0005-0000-0000-000007420000}"/>
    <cellStyle name="Normal 6 2 3 2 2 4" xfId="2145" xr:uid="{00000000-0005-0000-0000-000071080000}"/>
    <cellStyle name="Normal 6 2 3 2 2 4 2" xfId="3834" xr:uid="{00000000-0005-0000-0000-00000B0F0000}"/>
    <cellStyle name="Normal 6 2 3 2 2 4 2 2" xfId="13907" xr:uid="{00000000-0005-0000-0000-000064360000}"/>
    <cellStyle name="Normal 6 2 3 2 2 4 2 2 3" xfId="29001" xr:uid="{00000000-0005-0000-0000-00005E710000}"/>
    <cellStyle name="Normal 6 2 3 2 2 4 2 3" xfId="8887" xr:uid="{00000000-0005-0000-0000-0000C8220000}"/>
    <cellStyle name="Normal 6 2 3 2 2 4 2 3 3" xfId="23984" xr:uid="{00000000-0005-0000-0000-0000C55D0000}"/>
    <cellStyle name="Normal 6 2 3 2 2 4 2 5" xfId="18971" xr:uid="{00000000-0005-0000-0000-0000304A0000}"/>
    <cellStyle name="Normal 6 2 3 2 2 4 3" xfId="5526" xr:uid="{00000000-0005-0000-0000-0000A7150000}"/>
    <cellStyle name="Normal 6 2 3 2 2 4 3 2" xfId="15578" xr:uid="{00000000-0005-0000-0000-0000EB3C0000}"/>
    <cellStyle name="Normal 6 2 3 2 2 4 3 2 3" xfId="30672" xr:uid="{00000000-0005-0000-0000-0000E5770000}"/>
    <cellStyle name="Normal 6 2 3 2 2 4 3 3" xfId="10558" xr:uid="{00000000-0005-0000-0000-00004F290000}"/>
    <cellStyle name="Normal 6 2 3 2 2 4 3 3 3" xfId="25655" xr:uid="{00000000-0005-0000-0000-00004C640000}"/>
    <cellStyle name="Normal 6 2 3 2 2 4 3 5" xfId="20642" xr:uid="{00000000-0005-0000-0000-0000B7500000}"/>
    <cellStyle name="Normal 6 2 3 2 2 4 4" xfId="12236" xr:uid="{00000000-0005-0000-0000-0000DD2F0000}"/>
    <cellStyle name="Normal 6 2 3 2 2 4 4 3" xfId="27330" xr:uid="{00000000-0005-0000-0000-0000D76A0000}"/>
    <cellStyle name="Normal 6 2 3 2 2 4 5" xfId="7215" xr:uid="{00000000-0005-0000-0000-0000401C0000}"/>
    <cellStyle name="Normal 6 2 3 2 2 4 5 3" xfId="22313" xr:uid="{00000000-0005-0000-0000-00003E570000}"/>
    <cellStyle name="Normal 6 2 3 2 2 4 7" xfId="17300" xr:uid="{00000000-0005-0000-0000-0000A9430000}"/>
    <cellStyle name="Normal 6 2 3 2 2 5" xfId="2997" xr:uid="{00000000-0005-0000-0000-0000C60B0000}"/>
    <cellStyle name="Normal 6 2 3 2 2 5 2" xfId="13071" xr:uid="{00000000-0005-0000-0000-000020330000}"/>
    <cellStyle name="Normal 6 2 3 2 2 5 2 3" xfId="28165" xr:uid="{00000000-0005-0000-0000-00001A6E0000}"/>
    <cellStyle name="Normal 6 2 3 2 2 5 3" xfId="8051" xr:uid="{00000000-0005-0000-0000-0000841F0000}"/>
    <cellStyle name="Normal 6 2 3 2 2 5 3 3" xfId="23148" xr:uid="{00000000-0005-0000-0000-0000815A0000}"/>
    <cellStyle name="Normal 6 2 3 2 2 5 5" xfId="18135" xr:uid="{00000000-0005-0000-0000-0000EC460000}"/>
    <cellStyle name="Normal 6 2 3 2 2 6" xfId="4690" xr:uid="{00000000-0005-0000-0000-000063120000}"/>
    <cellStyle name="Normal 6 2 3 2 2 6 2" xfId="14742" xr:uid="{00000000-0005-0000-0000-0000A7390000}"/>
    <cellStyle name="Normal 6 2 3 2 2 6 2 3" xfId="29836" xr:uid="{00000000-0005-0000-0000-0000A1740000}"/>
    <cellStyle name="Normal 6 2 3 2 2 6 3" xfId="9722" xr:uid="{00000000-0005-0000-0000-00000B260000}"/>
    <cellStyle name="Normal 6 2 3 2 2 6 3 3" xfId="24819" xr:uid="{00000000-0005-0000-0000-000008610000}"/>
    <cellStyle name="Normal 6 2 3 2 2 6 5" xfId="19806" xr:uid="{00000000-0005-0000-0000-0000734D0000}"/>
    <cellStyle name="Normal 6 2 3 2 2 7" xfId="11400" xr:uid="{00000000-0005-0000-0000-0000992C0000}"/>
    <cellStyle name="Normal 6 2 3 2 2 7 3" xfId="26494" xr:uid="{00000000-0005-0000-0000-000093670000}"/>
    <cellStyle name="Normal 6 2 3 2 2 8" xfId="6379" xr:uid="{00000000-0005-0000-0000-0000FC180000}"/>
    <cellStyle name="Normal 6 2 3 2 2 8 3" xfId="21477" xr:uid="{00000000-0005-0000-0000-0000FA530000}"/>
    <cellStyle name="Normal 6 2 3 2 3" xfId="1407" xr:uid="{00000000-0005-0000-0000-00008F050000}"/>
    <cellStyle name="Normal 6 2 3 2 3 2" xfId="1828" xr:uid="{00000000-0005-0000-0000-000034070000}"/>
    <cellStyle name="Normal 6 2 3 2 3 2 2" xfId="2667" xr:uid="{00000000-0005-0000-0000-00007B0A0000}"/>
    <cellStyle name="Normal 6 2 3 2 3 2 2 2" xfId="4356" xr:uid="{00000000-0005-0000-0000-000015110000}"/>
    <cellStyle name="Normal 6 2 3 2 3 2 2 2 2" xfId="14429" xr:uid="{00000000-0005-0000-0000-00006E380000}"/>
    <cellStyle name="Normal 6 2 3 2 3 2 2 2 2 3" xfId="29523" xr:uid="{00000000-0005-0000-0000-000068730000}"/>
    <cellStyle name="Normal 6 2 3 2 3 2 2 2 3" xfId="9409" xr:uid="{00000000-0005-0000-0000-0000D2240000}"/>
    <cellStyle name="Normal 6 2 3 2 3 2 2 2 3 3" xfId="24506" xr:uid="{00000000-0005-0000-0000-0000CF5F0000}"/>
    <cellStyle name="Normal 6 2 3 2 3 2 2 2 5" xfId="19493" xr:uid="{00000000-0005-0000-0000-00003A4C0000}"/>
    <cellStyle name="Normal 6 2 3 2 3 2 2 3" xfId="6048" xr:uid="{00000000-0005-0000-0000-0000B1170000}"/>
    <cellStyle name="Normal 6 2 3 2 3 2 2 3 2" xfId="16100" xr:uid="{00000000-0005-0000-0000-0000F53E0000}"/>
    <cellStyle name="Normal 6 2 3 2 3 2 2 3 2 3" xfId="31194" xr:uid="{00000000-0005-0000-0000-0000EF790000}"/>
    <cellStyle name="Normal 6 2 3 2 3 2 2 3 3" xfId="11080" xr:uid="{00000000-0005-0000-0000-0000592B0000}"/>
    <cellStyle name="Normal 6 2 3 2 3 2 2 3 3 3" xfId="26177" xr:uid="{00000000-0005-0000-0000-000056660000}"/>
    <cellStyle name="Normal 6 2 3 2 3 2 2 3 5" xfId="21164" xr:uid="{00000000-0005-0000-0000-0000C1520000}"/>
    <cellStyle name="Normal 6 2 3 2 3 2 2 4" xfId="12758" xr:uid="{00000000-0005-0000-0000-0000E7310000}"/>
    <cellStyle name="Normal 6 2 3 2 3 2 2 4 3" xfId="27852" xr:uid="{00000000-0005-0000-0000-0000E16C0000}"/>
    <cellStyle name="Normal 6 2 3 2 3 2 2 5" xfId="7737" xr:uid="{00000000-0005-0000-0000-00004A1E0000}"/>
    <cellStyle name="Normal 6 2 3 2 3 2 2 5 3" xfId="22835" xr:uid="{00000000-0005-0000-0000-000048590000}"/>
    <cellStyle name="Normal 6 2 3 2 3 2 2 7" xfId="17822" xr:uid="{00000000-0005-0000-0000-0000B3450000}"/>
    <cellStyle name="Normal 6 2 3 2 3 2 3" xfId="3519" xr:uid="{00000000-0005-0000-0000-0000D00D0000}"/>
    <cellStyle name="Normal 6 2 3 2 3 2 3 2" xfId="13593" xr:uid="{00000000-0005-0000-0000-00002A350000}"/>
    <cellStyle name="Normal 6 2 3 2 3 2 3 2 3" xfId="28687" xr:uid="{00000000-0005-0000-0000-000024700000}"/>
    <cellStyle name="Normal 6 2 3 2 3 2 3 3" xfId="8573" xr:uid="{00000000-0005-0000-0000-00008E210000}"/>
    <cellStyle name="Normal 6 2 3 2 3 2 3 3 3" xfId="23670" xr:uid="{00000000-0005-0000-0000-00008B5C0000}"/>
    <cellStyle name="Normal 6 2 3 2 3 2 3 5" xfId="18657" xr:uid="{00000000-0005-0000-0000-0000F6480000}"/>
    <cellStyle name="Normal 6 2 3 2 3 2 4" xfId="5212" xr:uid="{00000000-0005-0000-0000-00006D140000}"/>
    <cellStyle name="Normal 6 2 3 2 3 2 4 2" xfId="15264" xr:uid="{00000000-0005-0000-0000-0000B13B0000}"/>
    <cellStyle name="Normal 6 2 3 2 3 2 4 2 3" xfId="30358" xr:uid="{00000000-0005-0000-0000-0000AB760000}"/>
    <cellStyle name="Normal 6 2 3 2 3 2 4 3" xfId="10244" xr:uid="{00000000-0005-0000-0000-000015280000}"/>
    <cellStyle name="Normal 6 2 3 2 3 2 4 3 3" xfId="25341" xr:uid="{00000000-0005-0000-0000-000012630000}"/>
    <cellStyle name="Normal 6 2 3 2 3 2 4 5" xfId="20328" xr:uid="{00000000-0005-0000-0000-00007D4F0000}"/>
    <cellStyle name="Normal 6 2 3 2 3 2 5" xfId="11922" xr:uid="{00000000-0005-0000-0000-0000A32E0000}"/>
    <cellStyle name="Normal 6 2 3 2 3 2 5 3" xfId="27016" xr:uid="{00000000-0005-0000-0000-00009D690000}"/>
    <cellStyle name="Normal 6 2 3 2 3 2 6" xfId="6901" xr:uid="{00000000-0005-0000-0000-0000061B0000}"/>
    <cellStyle name="Normal 6 2 3 2 3 2 6 3" xfId="21999" xr:uid="{00000000-0005-0000-0000-000004560000}"/>
    <cellStyle name="Normal 6 2 3 2 3 2 8" xfId="16986" xr:uid="{00000000-0005-0000-0000-00006F420000}"/>
    <cellStyle name="Normal 6 2 3 2 3 3" xfId="2249" xr:uid="{00000000-0005-0000-0000-0000D9080000}"/>
    <cellStyle name="Normal 6 2 3 2 3 3 2" xfId="3938" xr:uid="{00000000-0005-0000-0000-0000730F0000}"/>
    <cellStyle name="Normal 6 2 3 2 3 3 2 2" xfId="14011" xr:uid="{00000000-0005-0000-0000-0000CC360000}"/>
    <cellStyle name="Normal 6 2 3 2 3 3 2 2 3" xfId="29105" xr:uid="{00000000-0005-0000-0000-0000C6710000}"/>
    <cellStyle name="Normal 6 2 3 2 3 3 2 3" xfId="8991" xr:uid="{00000000-0005-0000-0000-000030230000}"/>
    <cellStyle name="Normal 6 2 3 2 3 3 2 3 3" xfId="24088" xr:uid="{00000000-0005-0000-0000-00002D5E0000}"/>
    <cellStyle name="Normal 6 2 3 2 3 3 2 5" xfId="19075" xr:uid="{00000000-0005-0000-0000-0000984A0000}"/>
    <cellStyle name="Normal 6 2 3 2 3 3 3" xfId="5630" xr:uid="{00000000-0005-0000-0000-00000F160000}"/>
    <cellStyle name="Normal 6 2 3 2 3 3 3 2" xfId="15682" xr:uid="{00000000-0005-0000-0000-0000533D0000}"/>
    <cellStyle name="Normal 6 2 3 2 3 3 3 2 3" xfId="30776" xr:uid="{00000000-0005-0000-0000-00004D780000}"/>
    <cellStyle name="Normal 6 2 3 2 3 3 3 3" xfId="10662" xr:uid="{00000000-0005-0000-0000-0000B7290000}"/>
    <cellStyle name="Normal 6 2 3 2 3 3 3 3 3" xfId="25759" xr:uid="{00000000-0005-0000-0000-0000B4640000}"/>
    <cellStyle name="Normal 6 2 3 2 3 3 3 5" xfId="20746" xr:uid="{00000000-0005-0000-0000-00001F510000}"/>
    <cellStyle name="Normal 6 2 3 2 3 3 4" xfId="12340" xr:uid="{00000000-0005-0000-0000-000045300000}"/>
    <cellStyle name="Normal 6 2 3 2 3 3 4 3" xfId="27434" xr:uid="{00000000-0005-0000-0000-00003F6B0000}"/>
    <cellStyle name="Normal 6 2 3 2 3 3 5" xfId="7319" xr:uid="{00000000-0005-0000-0000-0000A81C0000}"/>
    <cellStyle name="Normal 6 2 3 2 3 3 5 3" xfId="22417" xr:uid="{00000000-0005-0000-0000-0000A6570000}"/>
    <cellStyle name="Normal 6 2 3 2 3 3 7" xfId="17404" xr:uid="{00000000-0005-0000-0000-000011440000}"/>
    <cellStyle name="Normal 6 2 3 2 3 4" xfId="3101" xr:uid="{00000000-0005-0000-0000-00002E0C0000}"/>
    <cellStyle name="Normal 6 2 3 2 3 4 2" xfId="13175" xr:uid="{00000000-0005-0000-0000-000088330000}"/>
    <cellStyle name="Normal 6 2 3 2 3 4 2 3" xfId="28269" xr:uid="{00000000-0005-0000-0000-0000826E0000}"/>
    <cellStyle name="Normal 6 2 3 2 3 4 3" xfId="8155" xr:uid="{00000000-0005-0000-0000-0000EC1F0000}"/>
    <cellStyle name="Normal 6 2 3 2 3 4 3 3" xfId="23252" xr:uid="{00000000-0005-0000-0000-0000E95A0000}"/>
    <cellStyle name="Normal 6 2 3 2 3 4 5" xfId="18239" xr:uid="{00000000-0005-0000-0000-000054470000}"/>
    <cellStyle name="Normal 6 2 3 2 3 5" xfId="4794" xr:uid="{00000000-0005-0000-0000-0000CB120000}"/>
    <cellStyle name="Normal 6 2 3 2 3 5 2" xfId="14846" xr:uid="{00000000-0005-0000-0000-00000F3A0000}"/>
    <cellStyle name="Normal 6 2 3 2 3 5 2 3" xfId="29940" xr:uid="{00000000-0005-0000-0000-000009750000}"/>
    <cellStyle name="Normal 6 2 3 2 3 5 3" xfId="9826" xr:uid="{00000000-0005-0000-0000-000073260000}"/>
    <cellStyle name="Normal 6 2 3 2 3 5 3 3" xfId="24923" xr:uid="{00000000-0005-0000-0000-000070610000}"/>
    <cellStyle name="Normal 6 2 3 2 3 5 5" xfId="19910" xr:uid="{00000000-0005-0000-0000-0000DB4D0000}"/>
    <cellStyle name="Normal 6 2 3 2 3 6" xfId="11504" xr:uid="{00000000-0005-0000-0000-0000012D0000}"/>
    <cellStyle name="Normal 6 2 3 2 3 6 3" xfId="26598" xr:uid="{00000000-0005-0000-0000-0000FB670000}"/>
    <cellStyle name="Normal 6 2 3 2 3 7" xfId="6483" xr:uid="{00000000-0005-0000-0000-000064190000}"/>
    <cellStyle name="Normal 6 2 3 2 3 7 3" xfId="21581" xr:uid="{00000000-0005-0000-0000-000062540000}"/>
    <cellStyle name="Normal 6 2 3 2 3 9" xfId="16568" xr:uid="{00000000-0005-0000-0000-0000CD400000}"/>
    <cellStyle name="Normal 6 2 3 2 4" xfId="1620" xr:uid="{00000000-0005-0000-0000-000064060000}"/>
    <cellStyle name="Normal 6 2 3 2 4 2" xfId="2459" xr:uid="{00000000-0005-0000-0000-0000AB090000}"/>
    <cellStyle name="Normal 6 2 3 2 4 2 2" xfId="4148" xr:uid="{00000000-0005-0000-0000-000045100000}"/>
    <cellStyle name="Normal 6 2 3 2 4 2 2 2" xfId="14221" xr:uid="{00000000-0005-0000-0000-00009E370000}"/>
    <cellStyle name="Normal 6 2 3 2 4 2 2 2 3" xfId="29315" xr:uid="{00000000-0005-0000-0000-000098720000}"/>
    <cellStyle name="Normal 6 2 3 2 4 2 2 3" xfId="9201" xr:uid="{00000000-0005-0000-0000-000002240000}"/>
    <cellStyle name="Normal 6 2 3 2 4 2 2 3 3" xfId="24298" xr:uid="{00000000-0005-0000-0000-0000FF5E0000}"/>
    <cellStyle name="Normal 6 2 3 2 4 2 2 5" xfId="19285" xr:uid="{00000000-0005-0000-0000-00006A4B0000}"/>
    <cellStyle name="Normal 6 2 3 2 4 2 3" xfId="5840" xr:uid="{00000000-0005-0000-0000-0000E1160000}"/>
    <cellStyle name="Normal 6 2 3 2 4 2 3 2" xfId="15892" xr:uid="{00000000-0005-0000-0000-0000253E0000}"/>
    <cellStyle name="Normal 6 2 3 2 4 2 3 2 3" xfId="30986" xr:uid="{00000000-0005-0000-0000-00001F790000}"/>
    <cellStyle name="Normal 6 2 3 2 4 2 3 3" xfId="10872" xr:uid="{00000000-0005-0000-0000-0000892A0000}"/>
    <cellStyle name="Normal 6 2 3 2 4 2 3 3 3" xfId="25969" xr:uid="{00000000-0005-0000-0000-000086650000}"/>
    <cellStyle name="Normal 6 2 3 2 4 2 3 5" xfId="20956" xr:uid="{00000000-0005-0000-0000-0000F1510000}"/>
    <cellStyle name="Normal 6 2 3 2 4 2 4" xfId="12550" xr:uid="{00000000-0005-0000-0000-000017310000}"/>
    <cellStyle name="Normal 6 2 3 2 4 2 4 3" xfId="27644" xr:uid="{00000000-0005-0000-0000-0000116C0000}"/>
    <cellStyle name="Normal 6 2 3 2 4 2 5" xfId="7529" xr:uid="{00000000-0005-0000-0000-00007A1D0000}"/>
    <cellStyle name="Normal 6 2 3 2 4 2 5 3" xfId="22627" xr:uid="{00000000-0005-0000-0000-000078580000}"/>
    <cellStyle name="Normal 6 2 3 2 4 2 7" xfId="17614" xr:uid="{00000000-0005-0000-0000-0000E3440000}"/>
    <cellStyle name="Normal 6 2 3 2 4 3" xfId="3311" xr:uid="{00000000-0005-0000-0000-0000000D0000}"/>
    <cellStyle name="Normal 6 2 3 2 4 3 2" xfId="13385" xr:uid="{00000000-0005-0000-0000-00005A340000}"/>
    <cellStyle name="Normal 6 2 3 2 4 3 2 3" xfId="28479" xr:uid="{00000000-0005-0000-0000-0000546F0000}"/>
    <cellStyle name="Normal 6 2 3 2 4 3 3" xfId="8365" xr:uid="{00000000-0005-0000-0000-0000BE200000}"/>
    <cellStyle name="Normal 6 2 3 2 4 3 3 3" xfId="23462" xr:uid="{00000000-0005-0000-0000-0000BB5B0000}"/>
    <cellStyle name="Normal 6 2 3 2 4 3 5" xfId="18449" xr:uid="{00000000-0005-0000-0000-000026480000}"/>
    <cellStyle name="Normal 6 2 3 2 4 4" xfId="5004" xr:uid="{00000000-0005-0000-0000-00009D130000}"/>
    <cellStyle name="Normal 6 2 3 2 4 4 2" xfId="15056" xr:uid="{00000000-0005-0000-0000-0000E13A0000}"/>
    <cellStyle name="Normal 6 2 3 2 4 4 2 3" xfId="30150" xr:uid="{00000000-0005-0000-0000-0000DB750000}"/>
    <cellStyle name="Normal 6 2 3 2 4 4 3" xfId="10036" xr:uid="{00000000-0005-0000-0000-000045270000}"/>
    <cellStyle name="Normal 6 2 3 2 4 4 3 3" xfId="25133" xr:uid="{00000000-0005-0000-0000-000042620000}"/>
    <cellStyle name="Normal 6 2 3 2 4 4 5" xfId="20120" xr:uid="{00000000-0005-0000-0000-0000AD4E0000}"/>
    <cellStyle name="Normal 6 2 3 2 4 5" xfId="11714" xr:uid="{00000000-0005-0000-0000-0000D32D0000}"/>
    <cellStyle name="Normal 6 2 3 2 4 5 3" xfId="26808" xr:uid="{00000000-0005-0000-0000-0000CD680000}"/>
    <cellStyle name="Normal 6 2 3 2 4 6" xfId="6693" xr:uid="{00000000-0005-0000-0000-0000361A0000}"/>
    <cellStyle name="Normal 6 2 3 2 4 6 3" xfId="21791" xr:uid="{00000000-0005-0000-0000-000034550000}"/>
    <cellStyle name="Normal 6 2 3 2 4 8" xfId="16778" xr:uid="{00000000-0005-0000-0000-00009F410000}"/>
    <cellStyle name="Normal 6 2 3 2 5" xfId="2041" xr:uid="{00000000-0005-0000-0000-000009080000}"/>
    <cellStyle name="Normal 6 2 3 2 5 2" xfId="3730" xr:uid="{00000000-0005-0000-0000-0000A30E0000}"/>
    <cellStyle name="Normal 6 2 3 2 5 2 2" xfId="13803" xr:uid="{00000000-0005-0000-0000-0000FC350000}"/>
    <cellStyle name="Normal 6 2 3 2 5 2 2 3" xfId="28897" xr:uid="{00000000-0005-0000-0000-0000F6700000}"/>
    <cellStyle name="Normal 6 2 3 2 5 2 3" xfId="8783" xr:uid="{00000000-0005-0000-0000-000060220000}"/>
    <cellStyle name="Normal 6 2 3 2 5 2 3 3" xfId="23880" xr:uid="{00000000-0005-0000-0000-00005D5D0000}"/>
    <cellStyle name="Normal 6 2 3 2 5 2 5" xfId="18867" xr:uid="{00000000-0005-0000-0000-0000C8490000}"/>
    <cellStyle name="Normal 6 2 3 2 5 3" xfId="5422" xr:uid="{00000000-0005-0000-0000-00003F150000}"/>
    <cellStyle name="Normal 6 2 3 2 5 3 2" xfId="15474" xr:uid="{00000000-0005-0000-0000-0000833C0000}"/>
    <cellStyle name="Normal 6 2 3 2 5 3 2 3" xfId="30568" xr:uid="{00000000-0005-0000-0000-00007D770000}"/>
    <cellStyle name="Normal 6 2 3 2 5 3 3" xfId="10454" xr:uid="{00000000-0005-0000-0000-0000E7280000}"/>
    <cellStyle name="Normal 6 2 3 2 5 3 3 3" xfId="25551" xr:uid="{00000000-0005-0000-0000-0000E4630000}"/>
    <cellStyle name="Normal 6 2 3 2 5 3 5" xfId="20538" xr:uid="{00000000-0005-0000-0000-00004F500000}"/>
    <cellStyle name="Normal 6 2 3 2 5 4" xfId="12132" xr:uid="{00000000-0005-0000-0000-0000752F0000}"/>
    <cellStyle name="Normal 6 2 3 2 5 4 3" xfId="27226" xr:uid="{00000000-0005-0000-0000-00006F6A0000}"/>
    <cellStyle name="Normal 6 2 3 2 5 5" xfId="7111" xr:uid="{00000000-0005-0000-0000-0000D81B0000}"/>
    <cellStyle name="Normal 6 2 3 2 5 5 3" xfId="22209" xr:uid="{00000000-0005-0000-0000-0000D6560000}"/>
    <cellStyle name="Normal 6 2 3 2 5 7" xfId="17196" xr:uid="{00000000-0005-0000-0000-000041430000}"/>
    <cellStyle name="Normal 6 2 3 2 6" xfId="2893" xr:uid="{00000000-0005-0000-0000-00005E0B0000}"/>
    <cellStyle name="Normal 6 2 3 2 6 2" xfId="12967" xr:uid="{00000000-0005-0000-0000-0000B8320000}"/>
    <cellStyle name="Normal 6 2 3 2 6 2 3" xfId="28061" xr:uid="{00000000-0005-0000-0000-0000B26D0000}"/>
    <cellStyle name="Normal 6 2 3 2 6 3" xfId="7947" xr:uid="{00000000-0005-0000-0000-00001C1F0000}"/>
    <cellStyle name="Normal 6 2 3 2 6 3 3" xfId="23044" xr:uid="{00000000-0005-0000-0000-0000195A0000}"/>
    <cellStyle name="Normal 6 2 3 2 6 5" xfId="18031" xr:uid="{00000000-0005-0000-0000-000084460000}"/>
    <cellStyle name="Normal 6 2 3 2 7" xfId="4586" xr:uid="{00000000-0005-0000-0000-0000FB110000}"/>
    <cellStyle name="Normal 6 2 3 2 7 2" xfId="14638" xr:uid="{00000000-0005-0000-0000-00003F390000}"/>
    <cellStyle name="Normal 6 2 3 2 7 2 3" xfId="29732" xr:uid="{00000000-0005-0000-0000-000039740000}"/>
    <cellStyle name="Normal 6 2 3 2 7 3" xfId="9618" xr:uid="{00000000-0005-0000-0000-0000A3250000}"/>
    <cellStyle name="Normal 6 2 3 2 7 3 3" xfId="24715" xr:uid="{00000000-0005-0000-0000-0000A0600000}"/>
    <cellStyle name="Normal 6 2 3 2 7 5" xfId="19702" xr:uid="{00000000-0005-0000-0000-00000B4D0000}"/>
    <cellStyle name="Normal 6 2 3 2 8" xfId="11296" xr:uid="{00000000-0005-0000-0000-0000312C0000}"/>
    <cellStyle name="Normal 6 2 3 2 8 3" xfId="26390" xr:uid="{00000000-0005-0000-0000-00002B670000}"/>
    <cellStyle name="Normal 6 2 3 2 9" xfId="6275" xr:uid="{00000000-0005-0000-0000-000094180000}"/>
    <cellStyle name="Normal 6 2 3 2 9 3" xfId="21373" xr:uid="{00000000-0005-0000-0000-000092530000}"/>
    <cellStyle name="Normal 6 2 3 3" xfId="1240" xr:uid="{00000000-0005-0000-0000-0000E8040000}"/>
    <cellStyle name="Normal 6 2 3 3 10" xfId="16412" xr:uid="{00000000-0005-0000-0000-000031400000}"/>
    <cellStyle name="Normal 6 2 3 3 2" xfId="1459" xr:uid="{00000000-0005-0000-0000-0000C3050000}"/>
    <cellStyle name="Normal 6 2 3 3 2 2" xfId="1880" xr:uid="{00000000-0005-0000-0000-000068070000}"/>
    <cellStyle name="Normal 6 2 3 3 2 2 2" xfId="2719" xr:uid="{00000000-0005-0000-0000-0000AF0A0000}"/>
    <cellStyle name="Normal 6 2 3 3 2 2 2 2" xfId="4408" xr:uid="{00000000-0005-0000-0000-000049110000}"/>
    <cellStyle name="Normal 6 2 3 3 2 2 2 2 2" xfId="14481" xr:uid="{00000000-0005-0000-0000-0000A2380000}"/>
    <cellStyle name="Normal 6 2 3 3 2 2 2 2 2 3" xfId="29575" xr:uid="{00000000-0005-0000-0000-00009C730000}"/>
    <cellStyle name="Normal 6 2 3 3 2 2 2 2 3" xfId="9461" xr:uid="{00000000-0005-0000-0000-000006250000}"/>
    <cellStyle name="Normal 6 2 3 3 2 2 2 2 3 3" xfId="24558" xr:uid="{00000000-0005-0000-0000-000003600000}"/>
    <cellStyle name="Normal 6 2 3 3 2 2 2 2 5" xfId="19545" xr:uid="{00000000-0005-0000-0000-00006E4C0000}"/>
    <cellStyle name="Normal 6 2 3 3 2 2 2 3" xfId="6100" xr:uid="{00000000-0005-0000-0000-0000E5170000}"/>
    <cellStyle name="Normal 6 2 3 3 2 2 2 3 2" xfId="16152" xr:uid="{00000000-0005-0000-0000-0000293F0000}"/>
    <cellStyle name="Normal 6 2 3 3 2 2 2 3 2 3" xfId="31246" xr:uid="{00000000-0005-0000-0000-0000237A0000}"/>
    <cellStyle name="Normal 6 2 3 3 2 2 2 3 3" xfId="11132" xr:uid="{00000000-0005-0000-0000-00008D2B0000}"/>
    <cellStyle name="Normal 6 2 3 3 2 2 2 3 3 3" xfId="26229" xr:uid="{00000000-0005-0000-0000-00008A660000}"/>
    <cellStyle name="Normal 6 2 3 3 2 2 2 3 5" xfId="21216" xr:uid="{00000000-0005-0000-0000-0000F5520000}"/>
    <cellStyle name="Normal 6 2 3 3 2 2 2 4" xfId="12810" xr:uid="{00000000-0005-0000-0000-00001B320000}"/>
    <cellStyle name="Normal 6 2 3 3 2 2 2 4 3" xfId="27904" xr:uid="{00000000-0005-0000-0000-0000156D0000}"/>
    <cellStyle name="Normal 6 2 3 3 2 2 2 5" xfId="7789" xr:uid="{00000000-0005-0000-0000-00007E1E0000}"/>
    <cellStyle name="Normal 6 2 3 3 2 2 2 5 3" xfId="22887" xr:uid="{00000000-0005-0000-0000-00007C590000}"/>
    <cellStyle name="Normal 6 2 3 3 2 2 2 7" xfId="17874" xr:uid="{00000000-0005-0000-0000-0000E7450000}"/>
    <cellStyle name="Normal 6 2 3 3 2 2 3" xfId="3571" xr:uid="{00000000-0005-0000-0000-0000040E0000}"/>
    <cellStyle name="Normal 6 2 3 3 2 2 3 2" xfId="13645" xr:uid="{00000000-0005-0000-0000-00005E350000}"/>
    <cellStyle name="Normal 6 2 3 3 2 2 3 2 3" xfId="28739" xr:uid="{00000000-0005-0000-0000-000058700000}"/>
    <cellStyle name="Normal 6 2 3 3 2 2 3 3" xfId="8625" xr:uid="{00000000-0005-0000-0000-0000C2210000}"/>
    <cellStyle name="Normal 6 2 3 3 2 2 3 3 3" xfId="23722" xr:uid="{00000000-0005-0000-0000-0000BF5C0000}"/>
    <cellStyle name="Normal 6 2 3 3 2 2 3 5" xfId="18709" xr:uid="{00000000-0005-0000-0000-00002A490000}"/>
    <cellStyle name="Normal 6 2 3 3 2 2 4" xfId="5264" xr:uid="{00000000-0005-0000-0000-0000A1140000}"/>
    <cellStyle name="Normal 6 2 3 3 2 2 4 2" xfId="15316" xr:uid="{00000000-0005-0000-0000-0000E53B0000}"/>
    <cellStyle name="Normal 6 2 3 3 2 2 4 2 3" xfId="30410" xr:uid="{00000000-0005-0000-0000-0000DF760000}"/>
    <cellStyle name="Normal 6 2 3 3 2 2 4 3" xfId="10296" xr:uid="{00000000-0005-0000-0000-000049280000}"/>
    <cellStyle name="Normal 6 2 3 3 2 2 4 3 3" xfId="25393" xr:uid="{00000000-0005-0000-0000-000046630000}"/>
    <cellStyle name="Normal 6 2 3 3 2 2 4 5" xfId="20380" xr:uid="{00000000-0005-0000-0000-0000B14F0000}"/>
    <cellStyle name="Normal 6 2 3 3 2 2 5" xfId="11974" xr:uid="{00000000-0005-0000-0000-0000D72E0000}"/>
    <cellStyle name="Normal 6 2 3 3 2 2 5 3" xfId="27068" xr:uid="{00000000-0005-0000-0000-0000D1690000}"/>
    <cellStyle name="Normal 6 2 3 3 2 2 6" xfId="6953" xr:uid="{00000000-0005-0000-0000-00003A1B0000}"/>
    <cellStyle name="Normal 6 2 3 3 2 2 6 3" xfId="22051" xr:uid="{00000000-0005-0000-0000-000038560000}"/>
    <cellStyle name="Normal 6 2 3 3 2 2 8" xfId="17038" xr:uid="{00000000-0005-0000-0000-0000A3420000}"/>
    <cellStyle name="Normal 6 2 3 3 2 3" xfId="2301" xr:uid="{00000000-0005-0000-0000-00000D090000}"/>
    <cellStyle name="Normal 6 2 3 3 2 3 2" xfId="3990" xr:uid="{00000000-0005-0000-0000-0000A70F0000}"/>
    <cellStyle name="Normal 6 2 3 3 2 3 2 2" xfId="14063" xr:uid="{00000000-0005-0000-0000-000000370000}"/>
    <cellStyle name="Normal 6 2 3 3 2 3 2 2 3" xfId="29157" xr:uid="{00000000-0005-0000-0000-0000FA710000}"/>
    <cellStyle name="Normal 6 2 3 3 2 3 2 3" xfId="9043" xr:uid="{00000000-0005-0000-0000-000064230000}"/>
    <cellStyle name="Normal 6 2 3 3 2 3 2 3 3" xfId="24140" xr:uid="{00000000-0005-0000-0000-0000615E0000}"/>
    <cellStyle name="Normal 6 2 3 3 2 3 2 5" xfId="19127" xr:uid="{00000000-0005-0000-0000-0000CC4A0000}"/>
    <cellStyle name="Normal 6 2 3 3 2 3 3" xfId="5682" xr:uid="{00000000-0005-0000-0000-000043160000}"/>
    <cellStyle name="Normal 6 2 3 3 2 3 3 2" xfId="15734" xr:uid="{00000000-0005-0000-0000-0000873D0000}"/>
    <cellStyle name="Normal 6 2 3 3 2 3 3 2 3" xfId="30828" xr:uid="{00000000-0005-0000-0000-000081780000}"/>
    <cellStyle name="Normal 6 2 3 3 2 3 3 3" xfId="10714" xr:uid="{00000000-0005-0000-0000-0000EB290000}"/>
    <cellStyle name="Normal 6 2 3 3 2 3 3 3 3" xfId="25811" xr:uid="{00000000-0005-0000-0000-0000E8640000}"/>
    <cellStyle name="Normal 6 2 3 3 2 3 3 5" xfId="20798" xr:uid="{00000000-0005-0000-0000-000053510000}"/>
    <cellStyle name="Normal 6 2 3 3 2 3 4" xfId="12392" xr:uid="{00000000-0005-0000-0000-000079300000}"/>
    <cellStyle name="Normal 6 2 3 3 2 3 4 3" xfId="27486" xr:uid="{00000000-0005-0000-0000-0000736B0000}"/>
    <cellStyle name="Normal 6 2 3 3 2 3 5" xfId="7371" xr:uid="{00000000-0005-0000-0000-0000DC1C0000}"/>
    <cellStyle name="Normal 6 2 3 3 2 3 5 3" xfId="22469" xr:uid="{00000000-0005-0000-0000-0000DA570000}"/>
    <cellStyle name="Normal 6 2 3 3 2 3 7" xfId="17456" xr:uid="{00000000-0005-0000-0000-000045440000}"/>
    <cellStyle name="Normal 6 2 3 3 2 4" xfId="3153" xr:uid="{00000000-0005-0000-0000-0000620C0000}"/>
    <cellStyle name="Normal 6 2 3 3 2 4 2" xfId="13227" xr:uid="{00000000-0005-0000-0000-0000BC330000}"/>
    <cellStyle name="Normal 6 2 3 3 2 4 2 3" xfId="28321" xr:uid="{00000000-0005-0000-0000-0000B66E0000}"/>
    <cellStyle name="Normal 6 2 3 3 2 4 3" xfId="8207" xr:uid="{00000000-0005-0000-0000-000020200000}"/>
    <cellStyle name="Normal 6 2 3 3 2 4 3 3" xfId="23304" xr:uid="{00000000-0005-0000-0000-00001D5B0000}"/>
    <cellStyle name="Normal 6 2 3 3 2 4 5" xfId="18291" xr:uid="{00000000-0005-0000-0000-000088470000}"/>
    <cellStyle name="Normal 6 2 3 3 2 5" xfId="4846" xr:uid="{00000000-0005-0000-0000-0000FF120000}"/>
    <cellStyle name="Normal 6 2 3 3 2 5 2" xfId="14898" xr:uid="{00000000-0005-0000-0000-0000433A0000}"/>
    <cellStyle name="Normal 6 2 3 3 2 5 2 3" xfId="29992" xr:uid="{00000000-0005-0000-0000-00003D750000}"/>
    <cellStyle name="Normal 6 2 3 3 2 5 3" xfId="9878" xr:uid="{00000000-0005-0000-0000-0000A7260000}"/>
    <cellStyle name="Normal 6 2 3 3 2 5 3 3" xfId="24975" xr:uid="{00000000-0005-0000-0000-0000A4610000}"/>
    <cellStyle name="Normal 6 2 3 3 2 5 5" xfId="19962" xr:uid="{00000000-0005-0000-0000-00000F4E0000}"/>
    <cellStyle name="Normal 6 2 3 3 2 6" xfId="11556" xr:uid="{00000000-0005-0000-0000-0000352D0000}"/>
    <cellStyle name="Normal 6 2 3 3 2 6 3" xfId="26650" xr:uid="{00000000-0005-0000-0000-00002F680000}"/>
    <cellStyle name="Normal 6 2 3 3 2 7" xfId="6535" xr:uid="{00000000-0005-0000-0000-000098190000}"/>
    <cellStyle name="Normal 6 2 3 3 2 7 3" xfId="21633" xr:uid="{00000000-0005-0000-0000-000096540000}"/>
    <cellStyle name="Normal 6 2 3 3 2 9" xfId="16620" xr:uid="{00000000-0005-0000-0000-000001410000}"/>
    <cellStyle name="Normal 6 2 3 3 3" xfId="1672" xr:uid="{00000000-0005-0000-0000-000098060000}"/>
    <cellStyle name="Normal 6 2 3 3 3 2" xfId="2511" xr:uid="{00000000-0005-0000-0000-0000DF090000}"/>
    <cellStyle name="Normal 6 2 3 3 3 2 2" xfId="4200" xr:uid="{00000000-0005-0000-0000-000079100000}"/>
    <cellStyle name="Normal 6 2 3 3 3 2 2 2" xfId="14273" xr:uid="{00000000-0005-0000-0000-0000D2370000}"/>
    <cellStyle name="Normal 6 2 3 3 3 2 2 2 3" xfId="29367" xr:uid="{00000000-0005-0000-0000-0000CC720000}"/>
    <cellStyle name="Normal 6 2 3 3 3 2 2 3" xfId="9253" xr:uid="{00000000-0005-0000-0000-000036240000}"/>
    <cellStyle name="Normal 6 2 3 3 3 2 2 3 3" xfId="24350" xr:uid="{00000000-0005-0000-0000-0000335F0000}"/>
    <cellStyle name="Normal 6 2 3 3 3 2 2 5" xfId="19337" xr:uid="{00000000-0005-0000-0000-00009E4B0000}"/>
    <cellStyle name="Normal 6 2 3 3 3 2 3" xfId="5892" xr:uid="{00000000-0005-0000-0000-000015170000}"/>
    <cellStyle name="Normal 6 2 3 3 3 2 3 2" xfId="15944" xr:uid="{00000000-0005-0000-0000-0000593E0000}"/>
    <cellStyle name="Normal 6 2 3 3 3 2 3 2 3" xfId="31038" xr:uid="{00000000-0005-0000-0000-000053790000}"/>
    <cellStyle name="Normal 6 2 3 3 3 2 3 3" xfId="10924" xr:uid="{00000000-0005-0000-0000-0000BD2A0000}"/>
    <cellStyle name="Normal 6 2 3 3 3 2 3 3 3" xfId="26021" xr:uid="{00000000-0005-0000-0000-0000BA650000}"/>
    <cellStyle name="Normal 6 2 3 3 3 2 3 5" xfId="21008" xr:uid="{00000000-0005-0000-0000-000025520000}"/>
    <cellStyle name="Normal 6 2 3 3 3 2 4" xfId="12602" xr:uid="{00000000-0005-0000-0000-00004B310000}"/>
    <cellStyle name="Normal 6 2 3 3 3 2 4 3" xfId="27696" xr:uid="{00000000-0005-0000-0000-0000456C0000}"/>
    <cellStyle name="Normal 6 2 3 3 3 2 5" xfId="7581" xr:uid="{00000000-0005-0000-0000-0000AE1D0000}"/>
    <cellStyle name="Normal 6 2 3 3 3 2 5 3" xfId="22679" xr:uid="{00000000-0005-0000-0000-0000AC580000}"/>
    <cellStyle name="Normal 6 2 3 3 3 2 7" xfId="17666" xr:uid="{00000000-0005-0000-0000-000017450000}"/>
    <cellStyle name="Normal 6 2 3 3 3 3" xfId="3363" xr:uid="{00000000-0005-0000-0000-0000340D0000}"/>
    <cellStyle name="Normal 6 2 3 3 3 3 2" xfId="13437" xr:uid="{00000000-0005-0000-0000-00008E340000}"/>
    <cellStyle name="Normal 6 2 3 3 3 3 2 3" xfId="28531" xr:uid="{00000000-0005-0000-0000-0000886F0000}"/>
    <cellStyle name="Normal 6 2 3 3 3 3 3" xfId="8417" xr:uid="{00000000-0005-0000-0000-0000F2200000}"/>
    <cellStyle name="Normal 6 2 3 3 3 3 3 3" xfId="23514" xr:uid="{00000000-0005-0000-0000-0000EF5B0000}"/>
    <cellStyle name="Normal 6 2 3 3 3 3 5" xfId="18501" xr:uid="{00000000-0005-0000-0000-00005A480000}"/>
    <cellStyle name="Normal 6 2 3 3 3 4" xfId="5056" xr:uid="{00000000-0005-0000-0000-0000D1130000}"/>
    <cellStyle name="Normal 6 2 3 3 3 4 2" xfId="15108" xr:uid="{00000000-0005-0000-0000-0000153B0000}"/>
    <cellStyle name="Normal 6 2 3 3 3 4 2 3" xfId="30202" xr:uid="{00000000-0005-0000-0000-00000F760000}"/>
    <cellStyle name="Normal 6 2 3 3 3 4 3" xfId="10088" xr:uid="{00000000-0005-0000-0000-000079270000}"/>
    <cellStyle name="Normal 6 2 3 3 3 4 3 3" xfId="25185" xr:uid="{00000000-0005-0000-0000-000076620000}"/>
    <cellStyle name="Normal 6 2 3 3 3 4 5" xfId="20172" xr:uid="{00000000-0005-0000-0000-0000E14E0000}"/>
    <cellStyle name="Normal 6 2 3 3 3 5" xfId="11766" xr:uid="{00000000-0005-0000-0000-0000072E0000}"/>
    <cellStyle name="Normal 6 2 3 3 3 5 3" xfId="26860" xr:uid="{00000000-0005-0000-0000-000001690000}"/>
    <cellStyle name="Normal 6 2 3 3 3 6" xfId="6745" xr:uid="{00000000-0005-0000-0000-00006A1A0000}"/>
    <cellStyle name="Normal 6 2 3 3 3 6 3" xfId="21843" xr:uid="{00000000-0005-0000-0000-000068550000}"/>
    <cellStyle name="Normal 6 2 3 3 3 8" xfId="16830" xr:uid="{00000000-0005-0000-0000-0000D3410000}"/>
    <cellStyle name="Normal 6 2 3 3 4" xfId="2093" xr:uid="{00000000-0005-0000-0000-00003D080000}"/>
    <cellStyle name="Normal 6 2 3 3 4 2" xfId="3782" xr:uid="{00000000-0005-0000-0000-0000D70E0000}"/>
    <cellStyle name="Normal 6 2 3 3 4 2 2" xfId="13855" xr:uid="{00000000-0005-0000-0000-000030360000}"/>
    <cellStyle name="Normal 6 2 3 3 4 2 2 3" xfId="28949" xr:uid="{00000000-0005-0000-0000-00002A710000}"/>
    <cellStyle name="Normal 6 2 3 3 4 2 3" xfId="8835" xr:uid="{00000000-0005-0000-0000-000094220000}"/>
    <cellStyle name="Normal 6 2 3 3 4 2 3 3" xfId="23932" xr:uid="{00000000-0005-0000-0000-0000915D0000}"/>
    <cellStyle name="Normal 6 2 3 3 4 2 5" xfId="18919" xr:uid="{00000000-0005-0000-0000-0000FC490000}"/>
    <cellStyle name="Normal 6 2 3 3 4 3" xfId="5474" xr:uid="{00000000-0005-0000-0000-000073150000}"/>
    <cellStyle name="Normal 6 2 3 3 4 3 2" xfId="15526" xr:uid="{00000000-0005-0000-0000-0000B73C0000}"/>
    <cellStyle name="Normal 6 2 3 3 4 3 2 3" xfId="30620" xr:uid="{00000000-0005-0000-0000-0000B1770000}"/>
    <cellStyle name="Normal 6 2 3 3 4 3 3" xfId="10506" xr:uid="{00000000-0005-0000-0000-00001B290000}"/>
    <cellStyle name="Normal 6 2 3 3 4 3 3 3" xfId="25603" xr:uid="{00000000-0005-0000-0000-000018640000}"/>
    <cellStyle name="Normal 6 2 3 3 4 3 5" xfId="20590" xr:uid="{00000000-0005-0000-0000-000083500000}"/>
    <cellStyle name="Normal 6 2 3 3 4 4" xfId="12184" xr:uid="{00000000-0005-0000-0000-0000A92F0000}"/>
    <cellStyle name="Normal 6 2 3 3 4 4 3" xfId="27278" xr:uid="{00000000-0005-0000-0000-0000A36A0000}"/>
    <cellStyle name="Normal 6 2 3 3 4 5" xfId="7163" xr:uid="{00000000-0005-0000-0000-00000C1C0000}"/>
    <cellStyle name="Normal 6 2 3 3 4 5 3" xfId="22261" xr:uid="{00000000-0005-0000-0000-00000A570000}"/>
    <cellStyle name="Normal 6 2 3 3 4 7" xfId="17248" xr:uid="{00000000-0005-0000-0000-000075430000}"/>
    <cellStyle name="Normal 6 2 3 3 5" xfId="2945" xr:uid="{00000000-0005-0000-0000-0000920B0000}"/>
    <cellStyle name="Normal 6 2 3 3 5 2" xfId="13019" xr:uid="{00000000-0005-0000-0000-0000EC320000}"/>
    <cellStyle name="Normal 6 2 3 3 5 2 3" xfId="28113" xr:uid="{00000000-0005-0000-0000-0000E66D0000}"/>
    <cellStyle name="Normal 6 2 3 3 5 3" xfId="7999" xr:uid="{00000000-0005-0000-0000-0000501F0000}"/>
    <cellStyle name="Normal 6 2 3 3 5 3 3" xfId="23096" xr:uid="{00000000-0005-0000-0000-00004D5A0000}"/>
    <cellStyle name="Normal 6 2 3 3 5 5" xfId="18083" xr:uid="{00000000-0005-0000-0000-0000B8460000}"/>
    <cellStyle name="Normal 6 2 3 3 6" xfId="4638" xr:uid="{00000000-0005-0000-0000-00002F120000}"/>
    <cellStyle name="Normal 6 2 3 3 6 2" xfId="14690" xr:uid="{00000000-0005-0000-0000-000073390000}"/>
    <cellStyle name="Normal 6 2 3 3 6 2 3" xfId="29784" xr:uid="{00000000-0005-0000-0000-00006D740000}"/>
    <cellStyle name="Normal 6 2 3 3 6 3" xfId="9670" xr:uid="{00000000-0005-0000-0000-0000D7250000}"/>
    <cellStyle name="Normal 6 2 3 3 6 3 3" xfId="24767" xr:uid="{00000000-0005-0000-0000-0000D4600000}"/>
    <cellStyle name="Normal 6 2 3 3 6 5" xfId="19754" xr:uid="{00000000-0005-0000-0000-00003F4D0000}"/>
    <cellStyle name="Normal 6 2 3 3 7" xfId="11348" xr:uid="{00000000-0005-0000-0000-0000652C0000}"/>
    <cellStyle name="Normal 6 2 3 3 7 3" xfId="26442" xr:uid="{00000000-0005-0000-0000-00005F670000}"/>
    <cellStyle name="Normal 6 2 3 3 8" xfId="6327" xr:uid="{00000000-0005-0000-0000-0000C8180000}"/>
    <cellStyle name="Normal 6 2 3 3 8 3" xfId="21425" xr:uid="{00000000-0005-0000-0000-0000C6530000}"/>
    <cellStyle name="Normal 6 2 3 4" xfId="1353" xr:uid="{00000000-0005-0000-0000-000059050000}"/>
    <cellStyle name="Normal 6 2 3 4 2" xfId="1776" xr:uid="{00000000-0005-0000-0000-000000070000}"/>
    <cellStyle name="Normal 6 2 3 4 2 2" xfId="2615" xr:uid="{00000000-0005-0000-0000-0000470A0000}"/>
    <cellStyle name="Normal 6 2 3 4 2 2 2" xfId="4304" xr:uid="{00000000-0005-0000-0000-0000E1100000}"/>
    <cellStyle name="Normal 6 2 3 4 2 2 2 2" xfId="14377" xr:uid="{00000000-0005-0000-0000-00003A380000}"/>
    <cellStyle name="Normal 6 2 3 4 2 2 2 2 3" xfId="29471" xr:uid="{00000000-0005-0000-0000-000034730000}"/>
    <cellStyle name="Normal 6 2 3 4 2 2 2 3" xfId="9357" xr:uid="{00000000-0005-0000-0000-00009E240000}"/>
    <cellStyle name="Normal 6 2 3 4 2 2 2 3 3" xfId="24454" xr:uid="{00000000-0005-0000-0000-00009B5F0000}"/>
    <cellStyle name="Normal 6 2 3 4 2 2 2 5" xfId="19441" xr:uid="{00000000-0005-0000-0000-0000064C0000}"/>
    <cellStyle name="Normal 6 2 3 4 2 2 3" xfId="5996" xr:uid="{00000000-0005-0000-0000-00007D170000}"/>
    <cellStyle name="Normal 6 2 3 4 2 2 3 2" xfId="16048" xr:uid="{00000000-0005-0000-0000-0000C13E0000}"/>
    <cellStyle name="Normal 6 2 3 4 2 2 3 2 3" xfId="31142" xr:uid="{00000000-0005-0000-0000-0000BB790000}"/>
    <cellStyle name="Normal 6 2 3 4 2 2 3 3" xfId="11028" xr:uid="{00000000-0005-0000-0000-0000252B0000}"/>
    <cellStyle name="Normal 6 2 3 4 2 2 3 3 3" xfId="26125" xr:uid="{00000000-0005-0000-0000-000022660000}"/>
    <cellStyle name="Normal 6 2 3 4 2 2 3 5" xfId="21112" xr:uid="{00000000-0005-0000-0000-00008D520000}"/>
    <cellStyle name="Normal 6 2 3 4 2 2 4" xfId="12706" xr:uid="{00000000-0005-0000-0000-0000B3310000}"/>
    <cellStyle name="Normal 6 2 3 4 2 2 4 3" xfId="27800" xr:uid="{00000000-0005-0000-0000-0000AD6C0000}"/>
    <cellStyle name="Normal 6 2 3 4 2 2 5" xfId="7685" xr:uid="{00000000-0005-0000-0000-0000161E0000}"/>
    <cellStyle name="Normal 6 2 3 4 2 2 5 3" xfId="22783" xr:uid="{00000000-0005-0000-0000-000014590000}"/>
    <cellStyle name="Normal 6 2 3 4 2 2 7" xfId="17770" xr:uid="{00000000-0005-0000-0000-00007F450000}"/>
    <cellStyle name="Normal 6 2 3 4 2 3" xfId="3467" xr:uid="{00000000-0005-0000-0000-00009C0D0000}"/>
    <cellStyle name="Normal 6 2 3 4 2 3 2" xfId="13541" xr:uid="{00000000-0005-0000-0000-0000F6340000}"/>
    <cellStyle name="Normal 6 2 3 4 2 3 2 3" xfId="28635" xr:uid="{00000000-0005-0000-0000-0000F06F0000}"/>
    <cellStyle name="Normal 6 2 3 4 2 3 3" xfId="8521" xr:uid="{00000000-0005-0000-0000-00005A210000}"/>
    <cellStyle name="Normal 6 2 3 4 2 3 3 3" xfId="23618" xr:uid="{00000000-0005-0000-0000-0000575C0000}"/>
    <cellStyle name="Normal 6 2 3 4 2 3 5" xfId="18605" xr:uid="{00000000-0005-0000-0000-0000C2480000}"/>
    <cellStyle name="Normal 6 2 3 4 2 4" xfId="5160" xr:uid="{00000000-0005-0000-0000-000039140000}"/>
    <cellStyle name="Normal 6 2 3 4 2 4 2" xfId="15212" xr:uid="{00000000-0005-0000-0000-00007D3B0000}"/>
    <cellStyle name="Normal 6 2 3 4 2 4 2 3" xfId="30306" xr:uid="{00000000-0005-0000-0000-000077760000}"/>
    <cellStyle name="Normal 6 2 3 4 2 4 3" xfId="10192" xr:uid="{00000000-0005-0000-0000-0000E1270000}"/>
    <cellStyle name="Normal 6 2 3 4 2 4 3 3" xfId="25289" xr:uid="{00000000-0005-0000-0000-0000DE620000}"/>
    <cellStyle name="Normal 6 2 3 4 2 4 5" xfId="20276" xr:uid="{00000000-0005-0000-0000-0000494F0000}"/>
    <cellStyle name="Normal 6 2 3 4 2 5" xfId="11870" xr:uid="{00000000-0005-0000-0000-00006F2E0000}"/>
    <cellStyle name="Normal 6 2 3 4 2 5 3" xfId="26964" xr:uid="{00000000-0005-0000-0000-000069690000}"/>
    <cellStyle name="Normal 6 2 3 4 2 6" xfId="6849" xr:uid="{00000000-0005-0000-0000-0000D21A0000}"/>
    <cellStyle name="Normal 6 2 3 4 2 6 3" xfId="21947" xr:uid="{00000000-0005-0000-0000-0000D0550000}"/>
    <cellStyle name="Normal 6 2 3 4 2 8" xfId="16934" xr:uid="{00000000-0005-0000-0000-00003B420000}"/>
    <cellStyle name="Normal 6 2 3 4 3" xfId="2197" xr:uid="{00000000-0005-0000-0000-0000A5080000}"/>
    <cellStyle name="Normal 6 2 3 4 3 2" xfId="3886" xr:uid="{00000000-0005-0000-0000-00003F0F0000}"/>
    <cellStyle name="Normal 6 2 3 4 3 2 2" xfId="13959" xr:uid="{00000000-0005-0000-0000-000098360000}"/>
    <cellStyle name="Normal 6 2 3 4 3 2 2 3" xfId="29053" xr:uid="{00000000-0005-0000-0000-000092710000}"/>
    <cellStyle name="Normal 6 2 3 4 3 2 3" xfId="8939" xr:uid="{00000000-0005-0000-0000-0000FC220000}"/>
    <cellStyle name="Normal 6 2 3 4 3 2 3 3" xfId="24036" xr:uid="{00000000-0005-0000-0000-0000F95D0000}"/>
    <cellStyle name="Normal 6 2 3 4 3 2 5" xfId="19023" xr:uid="{00000000-0005-0000-0000-0000644A0000}"/>
    <cellStyle name="Normal 6 2 3 4 3 3" xfId="5578" xr:uid="{00000000-0005-0000-0000-0000DB150000}"/>
    <cellStyle name="Normal 6 2 3 4 3 3 2" xfId="15630" xr:uid="{00000000-0005-0000-0000-00001F3D0000}"/>
    <cellStyle name="Normal 6 2 3 4 3 3 2 3" xfId="30724" xr:uid="{00000000-0005-0000-0000-000019780000}"/>
    <cellStyle name="Normal 6 2 3 4 3 3 3" xfId="10610" xr:uid="{00000000-0005-0000-0000-000083290000}"/>
    <cellStyle name="Normal 6 2 3 4 3 3 3 3" xfId="25707" xr:uid="{00000000-0005-0000-0000-000080640000}"/>
    <cellStyle name="Normal 6 2 3 4 3 3 5" xfId="20694" xr:uid="{00000000-0005-0000-0000-0000EB500000}"/>
    <cellStyle name="Normal 6 2 3 4 3 4" xfId="12288" xr:uid="{00000000-0005-0000-0000-000011300000}"/>
    <cellStyle name="Normal 6 2 3 4 3 4 3" xfId="27382" xr:uid="{00000000-0005-0000-0000-00000B6B0000}"/>
    <cellStyle name="Normal 6 2 3 4 3 5" xfId="7267" xr:uid="{00000000-0005-0000-0000-0000741C0000}"/>
    <cellStyle name="Normal 6 2 3 4 3 5 3" xfId="22365" xr:uid="{00000000-0005-0000-0000-000072570000}"/>
    <cellStyle name="Normal 6 2 3 4 3 7" xfId="17352" xr:uid="{00000000-0005-0000-0000-0000DD430000}"/>
    <cellStyle name="Normal 6 2 3 4 4" xfId="3049" xr:uid="{00000000-0005-0000-0000-0000FA0B0000}"/>
    <cellStyle name="Normal 6 2 3 4 4 2" xfId="13123" xr:uid="{00000000-0005-0000-0000-000054330000}"/>
    <cellStyle name="Normal 6 2 3 4 4 2 3" xfId="28217" xr:uid="{00000000-0005-0000-0000-00004E6E0000}"/>
    <cellStyle name="Normal 6 2 3 4 4 3" xfId="8103" xr:uid="{00000000-0005-0000-0000-0000B81F0000}"/>
    <cellStyle name="Normal 6 2 3 4 4 3 3" xfId="23200" xr:uid="{00000000-0005-0000-0000-0000B55A0000}"/>
    <cellStyle name="Normal 6 2 3 4 4 5" xfId="18187" xr:uid="{00000000-0005-0000-0000-000020470000}"/>
    <cellStyle name="Normal 6 2 3 4 5" xfId="4742" xr:uid="{00000000-0005-0000-0000-000097120000}"/>
    <cellStyle name="Normal 6 2 3 4 5 2" xfId="14794" xr:uid="{00000000-0005-0000-0000-0000DB390000}"/>
    <cellStyle name="Normal 6 2 3 4 5 2 3" xfId="29888" xr:uid="{00000000-0005-0000-0000-0000D5740000}"/>
    <cellStyle name="Normal 6 2 3 4 5 3" xfId="9774" xr:uid="{00000000-0005-0000-0000-00003F260000}"/>
    <cellStyle name="Normal 6 2 3 4 5 3 3" xfId="24871" xr:uid="{00000000-0005-0000-0000-00003C610000}"/>
    <cellStyle name="Normal 6 2 3 4 5 5" xfId="19858" xr:uid="{00000000-0005-0000-0000-0000A74D0000}"/>
    <cellStyle name="Normal 6 2 3 4 6" xfId="11452" xr:uid="{00000000-0005-0000-0000-0000CD2C0000}"/>
    <cellStyle name="Normal 6 2 3 4 6 3" xfId="26546" xr:uid="{00000000-0005-0000-0000-0000C7670000}"/>
    <cellStyle name="Normal 6 2 3 4 7" xfId="6431" xr:uid="{00000000-0005-0000-0000-000030190000}"/>
    <cellStyle name="Normal 6 2 3 4 7 3" xfId="21529" xr:uid="{00000000-0005-0000-0000-00002E540000}"/>
    <cellStyle name="Normal 6 2 3 4 9" xfId="16516" xr:uid="{00000000-0005-0000-0000-000099400000}"/>
    <cellStyle name="Normal 6 2 3 5" xfId="1566" xr:uid="{00000000-0005-0000-0000-00002E060000}"/>
    <cellStyle name="Normal 6 2 3 5 2" xfId="2407" xr:uid="{00000000-0005-0000-0000-000077090000}"/>
    <cellStyle name="Normal 6 2 3 5 2 2" xfId="4096" xr:uid="{00000000-0005-0000-0000-000011100000}"/>
    <cellStyle name="Normal 6 2 3 5 2 2 2" xfId="14169" xr:uid="{00000000-0005-0000-0000-00006A370000}"/>
    <cellStyle name="Normal 6 2 3 5 2 2 2 3" xfId="29263" xr:uid="{00000000-0005-0000-0000-000064720000}"/>
    <cellStyle name="Normal 6 2 3 5 2 2 3" xfId="9149" xr:uid="{00000000-0005-0000-0000-0000CE230000}"/>
    <cellStyle name="Normal 6 2 3 5 2 2 3 3" xfId="24246" xr:uid="{00000000-0005-0000-0000-0000CB5E0000}"/>
    <cellStyle name="Normal 6 2 3 5 2 2 5" xfId="19233" xr:uid="{00000000-0005-0000-0000-0000364B0000}"/>
    <cellStyle name="Normal 6 2 3 5 2 3" xfId="5788" xr:uid="{00000000-0005-0000-0000-0000AD160000}"/>
    <cellStyle name="Normal 6 2 3 5 2 3 2" xfId="15840" xr:uid="{00000000-0005-0000-0000-0000F13D0000}"/>
    <cellStyle name="Normal 6 2 3 5 2 3 2 3" xfId="30934" xr:uid="{00000000-0005-0000-0000-0000EB780000}"/>
    <cellStyle name="Normal 6 2 3 5 2 3 3" xfId="10820" xr:uid="{00000000-0005-0000-0000-0000552A0000}"/>
    <cellStyle name="Normal 6 2 3 5 2 3 3 3" xfId="25917" xr:uid="{00000000-0005-0000-0000-000052650000}"/>
    <cellStyle name="Normal 6 2 3 5 2 3 5" xfId="20904" xr:uid="{00000000-0005-0000-0000-0000BD510000}"/>
    <cellStyle name="Normal 6 2 3 5 2 4" xfId="12498" xr:uid="{00000000-0005-0000-0000-0000E3300000}"/>
    <cellStyle name="Normal 6 2 3 5 2 4 3" xfId="27592" xr:uid="{00000000-0005-0000-0000-0000DD6B0000}"/>
    <cellStyle name="Normal 6 2 3 5 2 5" xfId="7477" xr:uid="{00000000-0005-0000-0000-0000461D0000}"/>
    <cellStyle name="Normal 6 2 3 5 2 5 3" xfId="22575" xr:uid="{00000000-0005-0000-0000-000044580000}"/>
    <cellStyle name="Normal 6 2 3 5 2 7" xfId="17562" xr:uid="{00000000-0005-0000-0000-0000AF440000}"/>
    <cellStyle name="Normal 6 2 3 5 3" xfId="3259" xr:uid="{00000000-0005-0000-0000-0000CC0C0000}"/>
    <cellStyle name="Normal 6 2 3 5 3 2" xfId="13333" xr:uid="{00000000-0005-0000-0000-000026340000}"/>
    <cellStyle name="Normal 6 2 3 5 3 2 3" xfId="28427" xr:uid="{00000000-0005-0000-0000-0000206F0000}"/>
    <cellStyle name="Normal 6 2 3 5 3 3" xfId="8313" xr:uid="{00000000-0005-0000-0000-00008A200000}"/>
    <cellStyle name="Normal 6 2 3 5 3 3 3" xfId="23410" xr:uid="{00000000-0005-0000-0000-0000875B0000}"/>
    <cellStyle name="Normal 6 2 3 5 3 5" xfId="18397" xr:uid="{00000000-0005-0000-0000-0000F2470000}"/>
    <cellStyle name="Normal 6 2 3 5 4" xfId="4952" xr:uid="{00000000-0005-0000-0000-000069130000}"/>
    <cellStyle name="Normal 6 2 3 5 4 2" xfId="15004" xr:uid="{00000000-0005-0000-0000-0000AD3A0000}"/>
    <cellStyle name="Normal 6 2 3 5 4 2 3" xfId="30098" xr:uid="{00000000-0005-0000-0000-0000A7750000}"/>
    <cellStyle name="Normal 6 2 3 5 4 3" xfId="9984" xr:uid="{00000000-0005-0000-0000-000011270000}"/>
    <cellStyle name="Normal 6 2 3 5 4 3 3" xfId="25081" xr:uid="{00000000-0005-0000-0000-00000E620000}"/>
    <cellStyle name="Normal 6 2 3 5 4 5" xfId="20068" xr:uid="{00000000-0005-0000-0000-0000794E0000}"/>
    <cellStyle name="Normal 6 2 3 5 5" xfId="11662" xr:uid="{00000000-0005-0000-0000-00009F2D0000}"/>
    <cellStyle name="Normal 6 2 3 5 5 3" xfId="26756" xr:uid="{00000000-0005-0000-0000-000099680000}"/>
    <cellStyle name="Normal 6 2 3 5 6" xfId="6641" xr:uid="{00000000-0005-0000-0000-0000021A0000}"/>
    <cellStyle name="Normal 6 2 3 5 6 3" xfId="21739" xr:uid="{00000000-0005-0000-0000-000000550000}"/>
    <cellStyle name="Normal 6 2 3 5 8" xfId="16726" xr:uid="{00000000-0005-0000-0000-00006B410000}"/>
    <cellStyle name="Normal 6 2 3 6" xfId="1987" xr:uid="{00000000-0005-0000-0000-0000D3070000}"/>
    <cellStyle name="Normal 6 2 3 6 2" xfId="3678" xr:uid="{00000000-0005-0000-0000-00006F0E0000}"/>
    <cellStyle name="Normal 6 2 3 6 2 2" xfId="13751" xr:uid="{00000000-0005-0000-0000-0000C8350000}"/>
    <cellStyle name="Normal 6 2 3 6 2 2 3" xfId="28845" xr:uid="{00000000-0005-0000-0000-0000C2700000}"/>
    <cellStyle name="Normal 6 2 3 6 2 3" xfId="8731" xr:uid="{00000000-0005-0000-0000-00002C220000}"/>
    <cellStyle name="Normal 6 2 3 6 2 3 3" xfId="23828" xr:uid="{00000000-0005-0000-0000-0000295D0000}"/>
    <cellStyle name="Normal 6 2 3 6 2 5" xfId="18815" xr:uid="{00000000-0005-0000-0000-000094490000}"/>
    <cellStyle name="Normal 6 2 3 6 3" xfId="5370" xr:uid="{00000000-0005-0000-0000-00000B150000}"/>
    <cellStyle name="Normal 6 2 3 6 3 2" xfId="15422" xr:uid="{00000000-0005-0000-0000-00004F3C0000}"/>
    <cellStyle name="Normal 6 2 3 6 3 2 3" xfId="30516" xr:uid="{00000000-0005-0000-0000-000049770000}"/>
    <cellStyle name="Normal 6 2 3 6 3 3" xfId="10402" xr:uid="{00000000-0005-0000-0000-0000B3280000}"/>
    <cellStyle name="Normal 6 2 3 6 3 3 3" xfId="25499" xr:uid="{00000000-0005-0000-0000-0000B0630000}"/>
    <cellStyle name="Normal 6 2 3 6 3 5" xfId="20486" xr:uid="{00000000-0005-0000-0000-00001B500000}"/>
    <cellStyle name="Normal 6 2 3 6 4" xfId="12080" xr:uid="{00000000-0005-0000-0000-0000412F0000}"/>
    <cellStyle name="Normal 6 2 3 6 4 3" xfId="27174" xr:uid="{00000000-0005-0000-0000-00003B6A0000}"/>
    <cellStyle name="Normal 6 2 3 6 5" xfId="7059" xr:uid="{00000000-0005-0000-0000-0000A41B0000}"/>
    <cellStyle name="Normal 6 2 3 6 5 3" xfId="22157" xr:uid="{00000000-0005-0000-0000-0000A2560000}"/>
    <cellStyle name="Normal 6 2 3 6 7" xfId="17144" xr:uid="{00000000-0005-0000-0000-00000D430000}"/>
    <cellStyle name="Normal 6 2 3 7" xfId="2837" xr:uid="{00000000-0005-0000-0000-0000260B0000}"/>
    <cellStyle name="Normal 6 2 3 7 2" xfId="12915" xr:uid="{00000000-0005-0000-0000-000084320000}"/>
    <cellStyle name="Normal 6 2 3 7 2 3" xfId="28009" xr:uid="{00000000-0005-0000-0000-00007E6D0000}"/>
    <cellStyle name="Normal 6 2 3 7 3" xfId="7895" xr:uid="{00000000-0005-0000-0000-0000E81E0000}"/>
    <cellStyle name="Normal 6 2 3 7 3 3" xfId="22992" xr:uid="{00000000-0005-0000-0000-0000E5590000}"/>
    <cellStyle name="Normal 6 2 3 7 5" xfId="17979" xr:uid="{00000000-0005-0000-0000-000050460000}"/>
    <cellStyle name="Normal 6 2 3 8" xfId="4531" xr:uid="{00000000-0005-0000-0000-0000C4110000}"/>
    <cellStyle name="Normal 6 2 3 8 2" xfId="14586" xr:uid="{00000000-0005-0000-0000-00000B390000}"/>
    <cellStyle name="Normal 6 2 3 8 2 3" xfId="29680" xr:uid="{00000000-0005-0000-0000-000005740000}"/>
    <cellStyle name="Normal 6 2 3 8 3" xfId="9566" xr:uid="{00000000-0005-0000-0000-00006F250000}"/>
    <cellStyle name="Normal 6 2 3 8 3 3" xfId="24663" xr:uid="{00000000-0005-0000-0000-00006C600000}"/>
    <cellStyle name="Normal 6 2 3 8 5" xfId="19650" xr:uid="{00000000-0005-0000-0000-0000D74C0000}"/>
    <cellStyle name="Normal 6 2 3 9" xfId="11242" xr:uid="{00000000-0005-0000-0000-0000FB2B0000}"/>
    <cellStyle name="Normal 6 2 3 9 3" xfId="26338" xr:uid="{00000000-0005-0000-0000-0000F7660000}"/>
    <cellStyle name="Normal 6 2 4" xfId="871" xr:uid="{00000000-0005-0000-0000-000076030000}"/>
    <cellStyle name="Normal 6 2 5" xfId="872" xr:uid="{00000000-0005-0000-0000-000077030000}"/>
    <cellStyle name="Normal 6 2 6" xfId="868" xr:uid="{00000000-0005-0000-0000-000073030000}"/>
    <cellStyle name="Normal 6 2 7" xfId="1155" xr:uid="{00000000-0005-0000-0000-000093040000}"/>
    <cellStyle name="Normal 6 2 7 11" xfId="16329" xr:uid="{00000000-0005-0000-0000-0000DE3F0000}"/>
    <cellStyle name="Normal 6 2 7 2" xfId="1263" xr:uid="{00000000-0005-0000-0000-0000FF040000}"/>
    <cellStyle name="Normal 6 2 7 2 10" xfId="16433" xr:uid="{00000000-0005-0000-0000-000046400000}"/>
    <cellStyle name="Normal 6 2 7 2 2" xfId="1480" xr:uid="{00000000-0005-0000-0000-0000D8050000}"/>
    <cellStyle name="Normal 6 2 7 2 2 2" xfId="1901" xr:uid="{00000000-0005-0000-0000-00007D070000}"/>
    <cellStyle name="Normal 6 2 7 2 2 2 2" xfId="2740" xr:uid="{00000000-0005-0000-0000-0000C40A0000}"/>
    <cellStyle name="Normal 6 2 7 2 2 2 2 2" xfId="4429" xr:uid="{00000000-0005-0000-0000-00005E110000}"/>
    <cellStyle name="Normal 6 2 7 2 2 2 2 2 2" xfId="14502" xr:uid="{00000000-0005-0000-0000-0000B7380000}"/>
    <cellStyle name="Normal 6 2 7 2 2 2 2 2 2 3" xfId="29596" xr:uid="{00000000-0005-0000-0000-0000B1730000}"/>
    <cellStyle name="Normal 6 2 7 2 2 2 2 2 3" xfId="9482" xr:uid="{00000000-0005-0000-0000-00001B250000}"/>
    <cellStyle name="Normal 6 2 7 2 2 2 2 2 3 3" xfId="24579" xr:uid="{00000000-0005-0000-0000-000018600000}"/>
    <cellStyle name="Normal 6 2 7 2 2 2 2 2 5" xfId="19566" xr:uid="{00000000-0005-0000-0000-0000834C0000}"/>
    <cellStyle name="Normal 6 2 7 2 2 2 2 3" xfId="6121" xr:uid="{00000000-0005-0000-0000-0000FA170000}"/>
    <cellStyle name="Normal 6 2 7 2 2 2 2 3 2" xfId="16173" xr:uid="{00000000-0005-0000-0000-00003E3F0000}"/>
    <cellStyle name="Normal 6 2 7 2 2 2 2 3 2 3" xfId="31267" xr:uid="{00000000-0005-0000-0000-0000387A0000}"/>
    <cellStyle name="Normal 6 2 7 2 2 2 2 3 3" xfId="11153" xr:uid="{00000000-0005-0000-0000-0000A22B0000}"/>
    <cellStyle name="Normal 6 2 7 2 2 2 2 3 3 3" xfId="26250" xr:uid="{00000000-0005-0000-0000-00009F660000}"/>
    <cellStyle name="Normal 6 2 7 2 2 2 2 3 5" xfId="21237" xr:uid="{00000000-0005-0000-0000-00000A530000}"/>
    <cellStyle name="Normal 6 2 7 2 2 2 2 4" xfId="12831" xr:uid="{00000000-0005-0000-0000-000030320000}"/>
    <cellStyle name="Normal 6 2 7 2 2 2 2 4 3" xfId="27925" xr:uid="{00000000-0005-0000-0000-00002A6D0000}"/>
    <cellStyle name="Normal 6 2 7 2 2 2 2 5" xfId="7810" xr:uid="{00000000-0005-0000-0000-0000931E0000}"/>
    <cellStyle name="Normal 6 2 7 2 2 2 2 5 3" xfId="22908" xr:uid="{00000000-0005-0000-0000-000091590000}"/>
    <cellStyle name="Normal 6 2 7 2 2 2 2 7" xfId="17895" xr:uid="{00000000-0005-0000-0000-0000FC450000}"/>
    <cellStyle name="Normal 6 2 7 2 2 2 3" xfId="3592" xr:uid="{00000000-0005-0000-0000-0000190E0000}"/>
    <cellStyle name="Normal 6 2 7 2 2 2 3 2" xfId="13666" xr:uid="{00000000-0005-0000-0000-000073350000}"/>
    <cellStyle name="Normal 6 2 7 2 2 2 3 2 3" xfId="28760" xr:uid="{00000000-0005-0000-0000-00006D700000}"/>
    <cellStyle name="Normal 6 2 7 2 2 2 3 3" xfId="8646" xr:uid="{00000000-0005-0000-0000-0000D7210000}"/>
    <cellStyle name="Normal 6 2 7 2 2 2 3 3 3" xfId="23743" xr:uid="{00000000-0005-0000-0000-0000D45C0000}"/>
    <cellStyle name="Normal 6 2 7 2 2 2 3 5" xfId="18730" xr:uid="{00000000-0005-0000-0000-00003F490000}"/>
    <cellStyle name="Normal 6 2 7 2 2 2 4" xfId="5285" xr:uid="{00000000-0005-0000-0000-0000B6140000}"/>
    <cellStyle name="Normal 6 2 7 2 2 2 4 2" xfId="15337" xr:uid="{00000000-0005-0000-0000-0000FA3B0000}"/>
    <cellStyle name="Normal 6 2 7 2 2 2 4 2 3" xfId="30431" xr:uid="{00000000-0005-0000-0000-0000F4760000}"/>
    <cellStyle name="Normal 6 2 7 2 2 2 4 3" xfId="10317" xr:uid="{00000000-0005-0000-0000-00005E280000}"/>
    <cellStyle name="Normal 6 2 7 2 2 2 4 3 3" xfId="25414" xr:uid="{00000000-0005-0000-0000-00005B630000}"/>
    <cellStyle name="Normal 6 2 7 2 2 2 4 5" xfId="20401" xr:uid="{00000000-0005-0000-0000-0000C64F0000}"/>
    <cellStyle name="Normal 6 2 7 2 2 2 5" xfId="11995" xr:uid="{00000000-0005-0000-0000-0000EC2E0000}"/>
    <cellStyle name="Normal 6 2 7 2 2 2 5 3" xfId="27089" xr:uid="{00000000-0005-0000-0000-0000E6690000}"/>
    <cellStyle name="Normal 6 2 7 2 2 2 6" xfId="6974" xr:uid="{00000000-0005-0000-0000-00004F1B0000}"/>
    <cellStyle name="Normal 6 2 7 2 2 2 6 3" xfId="22072" xr:uid="{00000000-0005-0000-0000-00004D560000}"/>
    <cellStyle name="Normal 6 2 7 2 2 2 8" xfId="17059" xr:uid="{00000000-0005-0000-0000-0000B8420000}"/>
    <cellStyle name="Normal 6 2 7 2 2 3" xfId="2322" xr:uid="{00000000-0005-0000-0000-000022090000}"/>
    <cellStyle name="Normal 6 2 7 2 2 3 2" xfId="4011" xr:uid="{00000000-0005-0000-0000-0000BC0F0000}"/>
    <cellStyle name="Normal 6 2 7 2 2 3 2 2" xfId="14084" xr:uid="{00000000-0005-0000-0000-000015370000}"/>
    <cellStyle name="Normal 6 2 7 2 2 3 2 2 3" xfId="29178" xr:uid="{00000000-0005-0000-0000-00000F720000}"/>
    <cellStyle name="Normal 6 2 7 2 2 3 2 3" xfId="9064" xr:uid="{00000000-0005-0000-0000-000079230000}"/>
    <cellStyle name="Normal 6 2 7 2 2 3 2 3 3" xfId="24161" xr:uid="{00000000-0005-0000-0000-0000765E0000}"/>
    <cellStyle name="Normal 6 2 7 2 2 3 2 5" xfId="19148" xr:uid="{00000000-0005-0000-0000-0000E14A0000}"/>
    <cellStyle name="Normal 6 2 7 2 2 3 3" xfId="5703" xr:uid="{00000000-0005-0000-0000-000058160000}"/>
    <cellStyle name="Normal 6 2 7 2 2 3 3 2" xfId="15755" xr:uid="{00000000-0005-0000-0000-00009C3D0000}"/>
    <cellStyle name="Normal 6 2 7 2 2 3 3 2 3" xfId="30849" xr:uid="{00000000-0005-0000-0000-000096780000}"/>
    <cellStyle name="Normal 6 2 7 2 2 3 3 3" xfId="10735" xr:uid="{00000000-0005-0000-0000-0000002A0000}"/>
    <cellStyle name="Normal 6 2 7 2 2 3 3 3 3" xfId="25832" xr:uid="{00000000-0005-0000-0000-0000FD640000}"/>
    <cellStyle name="Normal 6 2 7 2 2 3 3 5" xfId="20819" xr:uid="{00000000-0005-0000-0000-000068510000}"/>
    <cellStyle name="Normal 6 2 7 2 2 3 4" xfId="12413" xr:uid="{00000000-0005-0000-0000-00008E300000}"/>
    <cellStyle name="Normal 6 2 7 2 2 3 4 3" xfId="27507" xr:uid="{00000000-0005-0000-0000-0000886B0000}"/>
    <cellStyle name="Normal 6 2 7 2 2 3 5" xfId="7392" xr:uid="{00000000-0005-0000-0000-0000F11C0000}"/>
    <cellStyle name="Normal 6 2 7 2 2 3 5 3" xfId="22490" xr:uid="{00000000-0005-0000-0000-0000EF570000}"/>
    <cellStyle name="Normal 6 2 7 2 2 3 7" xfId="17477" xr:uid="{00000000-0005-0000-0000-00005A440000}"/>
    <cellStyle name="Normal 6 2 7 2 2 4" xfId="3174" xr:uid="{00000000-0005-0000-0000-0000770C0000}"/>
    <cellStyle name="Normal 6 2 7 2 2 4 2" xfId="13248" xr:uid="{00000000-0005-0000-0000-0000D1330000}"/>
    <cellStyle name="Normal 6 2 7 2 2 4 2 3" xfId="28342" xr:uid="{00000000-0005-0000-0000-0000CB6E0000}"/>
    <cellStyle name="Normal 6 2 7 2 2 4 3" xfId="8228" xr:uid="{00000000-0005-0000-0000-000035200000}"/>
    <cellStyle name="Normal 6 2 7 2 2 4 3 3" xfId="23325" xr:uid="{00000000-0005-0000-0000-0000325B0000}"/>
    <cellStyle name="Normal 6 2 7 2 2 4 5" xfId="18312" xr:uid="{00000000-0005-0000-0000-00009D470000}"/>
    <cellStyle name="Normal 6 2 7 2 2 5" xfId="4867" xr:uid="{00000000-0005-0000-0000-000014130000}"/>
    <cellStyle name="Normal 6 2 7 2 2 5 2" xfId="14919" xr:uid="{00000000-0005-0000-0000-0000583A0000}"/>
    <cellStyle name="Normal 6 2 7 2 2 5 2 3" xfId="30013" xr:uid="{00000000-0005-0000-0000-000052750000}"/>
    <cellStyle name="Normal 6 2 7 2 2 5 3" xfId="9899" xr:uid="{00000000-0005-0000-0000-0000BC260000}"/>
    <cellStyle name="Normal 6 2 7 2 2 5 3 3" xfId="24996" xr:uid="{00000000-0005-0000-0000-0000B9610000}"/>
    <cellStyle name="Normal 6 2 7 2 2 5 5" xfId="19983" xr:uid="{00000000-0005-0000-0000-0000244E0000}"/>
    <cellStyle name="Normal 6 2 7 2 2 6" xfId="11577" xr:uid="{00000000-0005-0000-0000-00004A2D0000}"/>
    <cellStyle name="Normal 6 2 7 2 2 6 3" xfId="26671" xr:uid="{00000000-0005-0000-0000-000044680000}"/>
    <cellStyle name="Normal 6 2 7 2 2 7" xfId="6556" xr:uid="{00000000-0005-0000-0000-0000AD190000}"/>
    <cellStyle name="Normal 6 2 7 2 2 7 3" xfId="21654" xr:uid="{00000000-0005-0000-0000-0000AB540000}"/>
    <cellStyle name="Normal 6 2 7 2 2 9" xfId="16641" xr:uid="{00000000-0005-0000-0000-000016410000}"/>
    <cellStyle name="Normal 6 2 7 2 3" xfId="1693" xr:uid="{00000000-0005-0000-0000-0000AD060000}"/>
    <cellStyle name="Normal 6 2 7 2 3 2" xfId="2532" xr:uid="{00000000-0005-0000-0000-0000F4090000}"/>
    <cellStyle name="Normal 6 2 7 2 3 2 2" xfId="4221" xr:uid="{00000000-0005-0000-0000-00008E100000}"/>
    <cellStyle name="Normal 6 2 7 2 3 2 2 2" xfId="14294" xr:uid="{00000000-0005-0000-0000-0000E7370000}"/>
    <cellStyle name="Normal 6 2 7 2 3 2 2 2 3" xfId="29388" xr:uid="{00000000-0005-0000-0000-0000E1720000}"/>
    <cellStyle name="Normal 6 2 7 2 3 2 2 3" xfId="9274" xr:uid="{00000000-0005-0000-0000-00004B240000}"/>
    <cellStyle name="Normal 6 2 7 2 3 2 2 3 3" xfId="24371" xr:uid="{00000000-0005-0000-0000-0000485F0000}"/>
    <cellStyle name="Normal 6 2 7 2 3 2 2 5" xfId="19358" xr:uid="{00000000-0005-0000-0000-0000B34B0000}"/>
    <cellStyle name="Normal 6 2 7 2 3 2 3" xfId="5913" xr:uid="{00000000-0005-0000-0000-00002A170000}"/>
    <cellStyle name="Normal 6 2 7 2 3 2 3 2" xfId="15965" xr:uid="{00000000-0005-0000-0000-00006E3E0000}"/>
    <cellStyle name="Normal 6 2 7 2 3 2 3 2 3" xfId="31059" xr:uid="{00000000-0005-0000-0000-000068790000}"/>
    <cellStyle name="Normal 6 2 7 2 3 2 3 3" xfId="10945" xr:uid="{00000000-0005-0000-0000-0000D22A0000}"/>
    <cellStyle name="Normal 6 2 7 2 3 2 3 3 3" xfId="26042" xr:uid="{00000000-0005-0000-0000-0000CF650000}"/>
    <cellStyle name="Normal 6 2 7 2 3 2 3 5" xfId="21029" xr:uid="{00000000-0005-0000-0000-00003A520000}"/>
    <cellStyle name="Normal 6 2 7 2 3 2 4" xfId="12623" xr:uid="{00000000-0005-0000-0000-000060310000}"/>
    <cellStyle name="Normal 6 2 7 2 3 2 4 3" xfId="27717" xr:uid="{00000000-0005-0000-0000-00005A6C0000}"/>
    <cellStyle name="Normal 6 2 7 2 3 2 5" xfId="7602" xr:uid="{00000000-0005-0000-0000-0000C31D0000}"/>
    <cellStyle name="Normal 6 2 7 2 3 2 5 3" xfId="22700" xr:uid="{00000000-0005-0000-0000-0000C1580000}"/>
    <cellStyle name="Normal 6 2 7 2 3 2 7" xfId="17687" xr:uid="{00000000-0005-0000-0000-00002C450000}"/>
    <cellStyle name="Normal 6 2 7 2 3 3" xfId="3384" xr:uid="{00000000-0005-0000-0000-0000490D0000}"/>
    <cellStyle name="Normal 6 2 7 2 3 3 2" xfId="13458" xr:uid="{00000000-0005-0000-0000-0000A3340000}"/>
    <cellStyle name="Normal 6 2 7 2 3 3 2 3" xfId="28552" xr:uid="{00000000-0005-0000-0000-00009D6F0000}"/>
    <cellStyle name="Normal 6 2 7 2 3 3 3" xfId="8438" xr:uid="{00000000-0005-0000-0000-000007210000}"/>
    <cellStyle name="Normal 6 2 7 2 3 3 3 3" xfId="23535" xr:uid="{00000000-0005-0000-0000-0000045C0000}"/>
    <cellStyle name="Normal 6 2 7 2 3 3 5" xfId="18522" xr:uid="{00000000-0005-0000-0000-00006F480000}"/>
    <cellStyle name="Normal 6 2 7 2 3 4" xfId="5077" xr:uid="{00000000-0005-0000-0000-0000E6130000}"/>
    <cellStyle name="Normal 6 2 7 2 3 4 2" xfId="15129" xr:uid="{00000000-0005-0000-0000-00002A3B0000}"/>
    <cellStyle name="Normal 6 2 7 2 3 4 2 3" xfId="30223" xr:uid="{00000000-0005-0000-0000-000024760000}"/>
    <cellStyle name="Normal 6 2 7 2 3 4 3" xfId="10109" xr:uid="{00000000-0005-0000-0000-00008E270000}"/>
    <cellStyle name="Normal 6 2 7 2 3 4 3 3" xfId="25206" xr:uid="{00000000-0005-0000-0000-00008B620000}"/>
    <cellStyle name="Normal 6 2 7 2 3 4 5" xfId="20193" xr:uid="{00000000-0005-0000-0000-0000F64E0000}"/>
    <cellStyle name="Normal 6 2 7 2 3 5" xfId="11787" xr:uid="{00000000-0005-0000-0000-00001C2E0000}"/>
    <cellStyle name="Normal 6 2 7 2 3 5 3" xfId="26881" xr:uid="{00000000-0005-0000-0000-000016690000}"/>
    <cellStyle name="Normal 6 2 7 2 3 6" xfId="6766" xr:uid="{00000000-0005-0000-0000-00007F1A0000}"/>
    <cellStyle name="Normal 6 2 7 2 3 6 3" xfId="21864" xr:uid="{00000000-0005-0000-0000-00007D550000}"/>
    <cellStyle name="Normal 6 2 7 2 3 8" xfId="16851" xr:uid="{00000000-0005-0000-0000-0000E8410000}"/>
    <cellStyle name="Normal 6 2 7 2 4" xfId="2114" xr:uid="{00000000-0005-0000-0000-000052080000}"/>
    <cellStyle name="Normal 6 2 7 2 4 2" xfId="3803" xr:uid="{00000000-0005-0000-0000-0000EC0E0000}"/>
    <cellStyle name="Normal 6 2 7 2 4 2 2" xfId="13876" xr:uid="{00000000-0005-0000-0000-000045360000}"/>
    <cellStyle name="Normal 6 2 7 2 4 2 2 3" xfId="28970" xr:uid="{00000000-0005-0000-0000-00003F710000}"/>
    <cellStyle name="Normal 6 2 7 2 4 2 3" xfId="8856" xr:uid="{00000000-0005-0000-0000-0000A9220000}"/>
    <cellStyle name="Normal 6 2 7 2 4 2 3 3" xfId="23953" xr:uid="{00000000-0005-0000-0000-0000A65D0000}"/>
    <cellStyle name="Normal 6 2 7 2 4 2 5" xfId="18940" xr:uid="{00000000-0005-0000-0000-0000114A0000}"/>
    <cellStyle name="Normal 6 2 7 2 4 3" xfId="5495" xr:uid="{00000000-0005-0000-0000-000088150000}"/>
    <cellStyle name="Normal 6 2 7 2 4 3 2" xfId="15547" xr:uid="{00000000-0005-0000-0000-0000CC3C0000}"/>
    <cellStyle name="Normal 6 2 7 2 4 3 2 3" xfId="30641" xr:uid="{00000000-0005-0000-0000-0000C6770000}"/>
    <cellStyle name="Normal 6 2 7 2 4 3 3" xfId="10527" xr:uid="{00000000-0005-0000-0000-000030290000}"/>
    <cellStyle name="Normal 6 2 7 2 4 3 3 3" xfId="25624" xr:uid="{00000000-0005-0000-0000-00002D640000}"/>
    <cellStyle name="Normal 6 2 7 2 4 3 5" xfId="20611" xr:uid="{00000000-0005-0000-0000-000098500000}"/>
    <cellStyle name="Normal 6 2 7 2 4 4" xfId="12205" xr:uid="{00000000-0005-0000-0000-0000BE2F0000}"/>
    <cellStyle name="Normal 6 2 7 2 4 4 3" xfId="27299" xr:uid="{00000000-0005-0000-0000-0000B86A0000}"/>
    <cellStyle name="Normal 6 2 7 2 4 5" xfId="7184" xr:uid="{00000000-0005-0000-0000-0000211C0000}"/>
    <cellStyle name="Normal 6 2 7 2 4 5 3" xfId="22282" xr:uid="{00000000-0005-0000-0000-00001F570000}"/>
    <cellStyle name="Normal 6 2 7 2 4 7" xfId="17269" xr:uid="{00000000-0005-0000-0000-00008A430000}"/>
    <cellStyle name="Normal 6 2 7 2 5" xfId="2966" xr:uid="{00000000-0005-0000-0000-0000A70B0000}"/>
    <cellStyle name="Normal 6 2 7 2 5 2" xfId="13040" xr:uid="{00000000-0005-0000-0000-000001330000}"/>
    <cellStyle name="Normal 6 2 7 2 5 2 3" xfId="28134" xr:uid="{00000000-0005-0000-0000-0000FB6D0000}"/>
    <cellStyle name="Normal 6 2 7 2 5 3" xfId="8020" xr:uid="{00000000-0005-0000-0000-0000651F0000}"/>
    <cellStyle name="Normal 6 2 7 2 5 3 3" xfId="23117" xr:uid="{00000000-0005-0000-0000-0000625A0000}"/>
    <cellStyle name="Normal 6 2 7 2 5 5" xfId="18104" xr:uid="{00000000-0005-0000-0000-0000CD460000}"/>
    <cellStyle name="Normal 6 2 7 2 6" xfId="4659" xr:uid="{00000000-0005-0000-0000-000044120000}"/>
    <cellStyle name="Normal 6 2 7 2 6 2" xfId="14711" xr:uid="{00000000-0005-0000-0000-000088390000}"/>
    <cellStyle name="Normal 6 2 7 2 6 2 3" xfId="29805" xr:uid="{00000000-0005-0000-0000-000082740000}"/>
    <cellStyle name="Normal 6 2 7 2 6 3" xfId="9691" xr:uid="{00000000-0005-0000-0000-0000EC250000}"/>
    <cellStyle name="Normal 6 2 7 2 6 3 3" xfId="24788" xr:uid="{00000000-0005-0000-0000-0000E9600000}"/>
    <cellStyle name="Normal 6 2 7 2 6 5" xfId="19775" xr:uid="{00000000-0005-0000-0000-0000544D0000}"/>
    <cellStyle name="Normal 6 2 7 2 7" xfId="11369" xr:uid="{00000000-0005-0000-0000-00007A2C0000}"/>
    <cellStyle name="Normal 6 2 7 2 7 3" xfId="26463" xr:uid="{00000000-0005-0000-0000-000074670000}"/>
    <cellStyle name="Normal 6 2 7 2 8" xfId="6348" xr:uid="{00000000-0005-0000-0000-0000DD180000}"/>
    <cellStyle name="Normal 6 2 7 2 8 3" xfId="21446" xr:uid="{00000000-0005-0000-0000-0000DB530000}"/>
    <cellStyle name="Normal 6 2 7 3" xfId="1376" xr:uid="{00000000-0005-0000-0000-000070050000}"/>
    <cellStyle name="Normal 6 2 7 3 2" xfId="1797" xr:uid="{00000000-0005-0000-0000-000015070000}"/>
    <cellStyle name="Normal 6 2 7 3 2 2" xfId="2636" xr:uid="{00000000-0005-0000-0000-00005C0A0000}"/>
    <cellStyle name="Normal 6 2 7 3 2 2 2" xfId="4325" xr:uid="{00000000-0005-0000-0000-0000F6100000}"/>
    <cellStyle name="Normal 6 2 7 3 2 2 2 2" xfId="14398" xr:uid="{00000000-0005-0000-0000-00004F380000}"/>
    <cellStyle name="Normal 6 2 7 3 2 2 2 2 3" xfId="29492" xr:uid="{00000000-0005-0000-0000-000049730000}"/>
    <cellStyle name="Normal 6 2 7 3 2 2 2 3" xfId="9378" xr:uid="{00000000-0005-0000-0000-0000B3240000}"/>
    <cellStyle name="Normal 6 2 7 3 2 2 2 3 3" xfId="24475" xr:uid="{00000000-0005-0000-0000-0000B05F0000}"/>
    <cellStyle name="Normal 6 2 7 3 2 2 2 5" xfId="19462" xr:uid="{00000000-0005-0000-0000-00001B4C0000}"/>
    <cellStyle name="Normal 6 2 7 3 2 2 3" xfId="6017" xr:uid="{00000000-0005-0000-0000-000092170000}"/>
    <cellStyle name="Normal 6 2 7 3 2 2 3 2" xfId="16069" xr:uid="{00000000-0005-0000-0000-0000D63E0000}"/>
    <cellStyle name="Normal 6 2 7 3 2 2 3 2 3" xfId="31163" xr:uid="{00000000-0005-0000-0000-0000D0790000}"/>
    <cellStyle name="Normal 6 2 7 3 2 2 3 3" xfId="11049" xr:uid="{00000000-0005-0000-0000-00003A2B0000}"/>
    <cellStyle name="Normal 6 2 7 3 2 2 3 3 3" xfId="26146" xr:uid="{00000000-0005-0000-0000-000037660000}"/>
    <cellStyle name="Normal 6 2 7 3 2 2 3 5" xfId="21133" xr:uid="{00000000-0005-0000-0000-0000A2520000}"/>
    <cellStyle name="Normal 6 2 7 3 2 2 4" xfId="12727" xr:uid="{00000000-0005-0000-0000-0000C8310000}"/>
    <cellStyle name="Normal 6 2 7 3 2 2 4 3" xfId="27821" xr:uid="{00000000-0005-0000-0000-0000C26C0000}"/>
    <cellStyle name="Normal 6 2 7 3 2 2 5" xfId="7706" xr:uid="{00000000-0005-0000-0000-00002B1E0000}"/>
    <cellStyle name="Normal 6 2 7 3 2 2 5 3" xfId="22804" xr:uid="{00000000-0005-0000-0000-000029590000}"/>
    <cellStyle name="Normal 6 2 7 3 2 2 7" xfId="17791" xr:uid="{00000000-0005-0000-0000-000094450000}"/>
    <cellStyle name="Normal 6 2 7 3 2 3" xfId="3488" xr:uid="{00000000-0005-0000-0000-0000B10D0000}"/>
    <cellStyle name="Normal 6 2 7 3 2 3 2" xfId="13562" xr:uid="{00000000-0005-0000-0000-00000B350000}"/>
    <cellStyle name="Normal 6 2 7 3 2 3 2 3" xfId="28656" xr:uid="{00000000-0005-0000-0000-000005700000}"/>
    <cellStyle name="Normal 6 2 7 3 2 3 3" xfId="8542" xr:uid="{00000000-0005-0000-0000-00006F210000}"/>
    <cellStyle name="Normal 6 2 7 3 2 3 3 3" xfId="23639" xr:uid="{00000000-0005-0000-0000-00006C5C0000}"/>
    <cellStyle name="Normal 6 2 7 3 2 3 5" xfId="18626" xr:uid="{00000000-0005-0000-0000-0000D7480000}"/>
    <cellStyle name="Normal 6 2 7 3 2 4" xfId="5181" xr:uid="{00000000-0005-0000-0000-00004E140000}"/>
    <cellStyle name="Normal 6 2 7 3 2 4 2" xfId="15233" xr:uid="{00000000-0005-0000-0000-0000923B0000}"/>
    <cellStyle name="Normal 6 2 7 3 2 4 2 3" xfId="30327" xr:uid="{00000000-0005-0000-0000-00008C760000}"/>
    <cellStyle name="Normal 6 2 7 3 2 4 3" xfId="10213" xr:uid="{00000000-0005-0000-0000-0000F6270000}"/>
    <cellStyle name="Normal 6 2 7 3 2 4 3 3" xfId="25310" xr:uid="{00000000-0005-0000-0000-0000F3620000}"/>
    <cellStyle name="Normal 6 2 7 3 2 4 5" xfId="20297" xr:uid="{00000000-0005-0000-0000-00005E4F0000}"/>
    <cellStyle name="Normal 6 2 7 3 2 5" xfId="11891" xr:uid="{00000000-0005-0000-0000-0000842E0000}"/>
    <cellStyle name="Normal 6 2 7 3 2 5 3" xfId="26985" xr:uid="{00000000-0005-0000-0000-00007E690000}"/>
    <cellStyle name="Normal 6 2 7 3 2 6" xfId="6870" xr:uid="{00000000-0005-0000-0000-0000E71A0000}"/>
    <cellStyle name="Normal 6 2 7 3 2 6 3" xfId="21968" xr:uid="{00000000-0005-0000-0000-0000E5550000}"/>
    <cellStyle name="Normal 6 2 7 3 2 8" xfId="16955" xr:uid="{00000000-0005-0000-0000-000050420000}"/>
    <cellStyle name="Normal 6 2 7 3 3" xfId="2218" xr:uid="{00000000-0005-0000-0000-0000BA080000}"/>
    <cellStyle name="Normal 6 2 7 3 3 2" xfId="3907" xr:uid="{00000000-0005-0000-0000-0000540F0000}"/>
    <cellStyle name="Normal 6 2 7 3 3 2 2" xfId="13980" xr:uid="{00000000-0005-0000-0000-0000AD360000}"/>
    <cellStyle name="Normal 6 2 7 3 3 2 2 3" xfId="29074" xr:uid="{00000000-0005-0000-0000-0000A7710000}"/>
    <cellStyle name="Normal 6 2 7 3 3 2 3" xfId="8960" xr:uid="{00000000-0005-0000-0000-000011230000}"/>
    <cellStyle name="Normal 6 2 7 3 3 2 3 3" xfId="24057" xr:uid="{00000000-0005-0000-0000-00000E5E0000}"/>
    <cellStyle name="Normal 6 2 7 3 3 2 5" xfId="19044" xr:uid="{00000000-0005-0000-0000-0000794A0000}"/>
    <cellStyle name="Normal 6 2 7 3 3 3" xfId="5599" xr:uid="{00000000-0005-0000-0000-0000F0150000}"/>
    <cellStyle name="Normal 6 2 7 3 3 3 2" xfId="15651" xr:uid="{00000000-0005-0000-0000-0000343D0000}"/>
    <cellStyle name="Normal 6 2 7 3 3 3 2 3" xfId="30745" xr:uid="{00000000-0005-0000-0000-00002E780000}"/>
    <cellStyle name="Normal 6 2 7 3 3 3 3" xfId="10631" xr:uid="{00000000-0005-0000-0000-000098290000}"/>
    <cellStyle name="Normal 6 2 7 3 3 3 3 3" xfId="25728" xr:uid="{00000000-0005-0000-0000-000095640000}"/>
    <cellStyle name="Normal 6 2 7 3 3 3 5" xfId="20715" xr:uid="{00000000-0005-0000-0000-000000510000}"/>
    <cellStyle name="Normal 6 2 7 3 3 4" xfId="12309" xr:uid="{00000000-0005-0000-0000-000026300000}"/>
    <cellStyle name="Normal 6 2 7 3 3 4 3" xfId="27403" xr:uid="{00000000-0005-0000-0000-0000206B0000}"/>
    <cellStyle name="Normal 6 2 7 3 3 5" xfId="7288" xr:uid="{00000000-0005-0000-0000-0000891C0000}"/>
    <cellStyle name="Normal 6 2 7 3 3 5 3" xfId="22386" xr:uid="{00000000-0005-0000-0000-000087570000}"/>
    <cellStyle name="Normal 6 2 7 3 3 7" xfId="17373" xr:uid="{00000000-0005-0000-0000-0000F2430000}"/>
    <cellStyle name="Normal 6 2 7 3 4" xfId="3070" xr:uid="{00000000-0005-0000-0000-00000F0C0000}"/>
    <cellStyle name="Normal 6 2 7 3 4 2" xfId="13144" xr:uid="{00000000-0005-0000-0000-000069330000}"/>
    <cellStyle name="Normal 6 2 7 3 4 2 3" xfId="28238" xr:uid="{00000000-0005-0000-0000-0000636E0000}"/>
    <cellStyle name="Normal 6 2 7 3 4 3" xfId="8124" xr:uid="{00000000-0005-0000-0000-0000CD1F0000}"/>
    <cellStyle name="Normal 6 2 7 3 4 3 3" xfId="23221" xr:uid="{00000000-0005-0000-0000-0000CA5A0000}"/>
    <cellStyle name="Normal 6 2 7 3 4 5" xfId="18208" xr:uid="{00000000-0005-0000-0000-000035470000}"/>
    <cellStyle name="Normal 6 2 7 3 5" xfId="4763" xr:uid="{00000000-0005-0000-0000-0000AC120000}"/>
    <cellStyle name="Normal 6 2 7 3 5 2" xfId="14815" xr:uid="{00000000-0005-0000-0000-0000F0390000}"/>
    <cellStyle name="Normal 6 2 7 3 5 2 3" xfId="29909" xr:uid="{00000000-0005-0000-0000-0000EA740000}"/>
    <cellStyle name="Normal 6 2 7 3 5 3" xfId="9795" xr:uid="{00000000-0005-0000-0000-000054260000}"/>
    <cellStyle name="Normal 6 2 7 3 5 3 3" xfId="24892" xr:uid="{00000000-0005-0000-0000-000051610000}"/>
    <cellStyle name="Normal 6 2 7 3 5 5" xfId="19879" xr:uid="{00000000-0005-0000-0000-0000BC4D0000}"/>
    <cellStyle name="Normal 6 2 7 3 6" xfId="11473" xr:uid="{00000000-0005-0000-0000-0000E22C0000}"/>
    <cellStyle name="Normal 6 2 7 3 6 3" xfId="26567" xr:uid="{00000000-0005-0000-0000-0000DC670000}"/>
    <cellStyle name="Normal 6 2 7 3 7" xfId="6452" xr:uid="{00000000-0005-0000-0000-000045190000}"/>
    <cellStyle name="Normal 6 2 7 3 7 3" xfId="21550" xr:uid="{00000000-0005-0000-0000-000043540000}"/>
    <cellStyle name="Normal 6 2 7 3 9" xfId="16537" xr:uid="{00000000-0005-0000-0000-0000AE400000}"/>
    <cellStyle name="Normal 6 2 7 4" xfId="1589" xr:uid="{00000000-0005-0000-0000-000045060000}"/>
    <cellStyle name="Normal 6 2 7 4 2" xfId="2428" xr:uid="{00000000-0005-0000-0000-00008C090000}"/>
    <cellStyle name="Normal 6 2 7 4 2 2" xfId="4117" xr:uid="{00000000-0005-0000-0000-000026100000}"/>
    <cellStyle name="Normal 6 2 7 4 2 2 2" xfId="14190" xr:uid="{00000000-0005-0000-0000-00007F370000}"/>
    <cellStyle name="Normal 6 2 7 4 2 2 2 3" xfId="29284" xr:uid="{00000000-0005-0000-0000-000079720000}"/>
    <cellStyle name="Normal 6 2 7 4 2 2 3" xfId="9170" xr:uid="{00000000-0005-0000-0000-0000E3230000}"/>
    <cellStyle name="Normal 6 2 7 4 2 2 3 3" xfId="24267" xr:uid="{00000000-0005-0000-0000-0000E05E0000}"/>
    <cellStyle name="Normal 6 2 7 4 2 2 5" xfId="19254" xr:uid="{00000000-0005-0000-0000-00004B4B0000}"/>
    <cellStyle name="Normal 6 2 7 4 2 3" xfId="5809" xr:uid="{00000000-0005-0000-0000-0000C2160000}"/>
    <cellStyle name="Normal 6 2 7 4 2 3 2" xfId="15861" xr:uid="{00000000-0005-0000-0000-0000063E0000}"/>
    <cellStyle name="Normal 6 2 7 4 2 3 2 3" xfId="30955" xr:uid="{00000000-0005-0000-0000-000000790000}"/>
    <cellStyle name="Normal 6 2 7 4 2 3 3" xfId="10841" xr:uid="{00000000-0005-0000-0000-00006A2A0000}"/>
    <cellStyle name="Normal 6 2 7 4 2 3 3 3" xfId="25938" xr:uid="{00000000-0005-0000-0000-000067650000}"/>
    <cellStyle name="Normal 6 2 7 4 2 3 5" xfId="20925" xr:uid="{00000000-0005-0000-0000-0000D2510000}"/>
    <cellStyle name="Normal 6 2 7 4 2 4" xfId="12519" xr:uid="{00000000-0005-0000-0000-0000F8300000}"/>
    <cellStyle name="Normal 6 2 7 4 2 4 3" xfId="27613" xr:uid="{00000000-0005-0000-0000-0000F26B0000}"/>
    <cellStyle name="Normal 6 2 7 4 2 5" xfId="7498" xr:uid="{00000000-0005-0000-0000-00005B1D0000}"/>
    <cellStyle name="Normal 6 2 7 4 2 5 3" xfId="22596" xr:uid="{00000000-0005-0000-0000-000059580000}"/>
    <cellStyle name="Normal 6 2 7 4 2 7" xfId="17583" xr:uid="{00000000-0005-0000-0000-0000C4440000}"/>
    <cellStyle name="Normal 6 2 7 4 3" xfId="3280" xr:uid="{00000000-0005-0000-0000-0000E10C0000}"/>
    <cellStyle name="Normal 6 2 7 4 3 2" xfId="13354" xr:uid="{00000000-0005-0000-0000-00003B340000}"/>
    <cellStyle name="Normal 6 2 7 4 3 2 3" xfId="28448" xr:uid="{00000000-0005-0000-0000-0000356F0000}"/>
    <cellStyle name="Normal 6 2 7 4 3 3" xfId="8334" xr:uid="{00000000-0005-0000-0000-00009F200000}"/>
    <cellStyle name="Normal 6 2 7 4 3 3 3" xfId="23431" xr:uid="{00000000-0005-0000-0000-00009C5B0000}"/>
    <cellStyle name="Normal 6 2 7 4 3 5" xfId="18418" xr:uid="{00000000-0005-0000-0000-000007480000}"/>
    <cellStyle name="Normal 6 2 7 4 4" xfId="4973" xr:uid="{00000000-0005-0000-0000-00007E130000}"/>
    <cellStyle name="Normal 6 2 7 4 4 2" xfId="15025" xr:uid="{00000000-0005-0000-0000-0000C23A0000}"/>
    <cellStyle name="Normal 6 2 7 4 4 2 3" xfId="30119" xr:uid="{00000000-0005-0000-0000-0000BC750000}"/>
    <cellStyle name="Normal 6 2 7 4 4 3" xfId="10005" xr:uid="{00000000-0005-0000-0000-000026270000}"/>
    <cellStyle name="Normal 6 2 7 4 4 3 3" xfId="25102" xr:uid="{00000000-0005-0000-0000-000023620000}"/>
    <cellStyle name="Normal 6 2 7 4 4 5" xfId="20089" xr:uid="{00000000-0005-0000-0000-00008E4E0000}"/>
    <cellStyle name="Normal 6 2 7 4 5" xfId="11683" xr:uid="{00000000-0005-0000-0000-0000B42D0000}"/>
    <cellStyle name="Normal 6 2 7 4 5 3" xfId="26777" xr:uid="{00000000-0005-0000-0000-0000AE680000}"/>
    <cellStyle name="Normal 6 2 7 4 6" xfId="6662" xr:uid="{00000000-0005-0000-0000-0000171A0000}"/>
    <cellStyle name="Normal 6 2 7 4 6 3" xfId="21760" xr:uid="{00000000-0005-0000-0000-000015550000}"/>
    <cellStyle name="Normal 6 2 7 4 8" xfId="16747" xr:uid="{00000000-0005-0000-0000-000080410000}"/>
    <cellStyle name="Normal 6 2 7 5" xfId="2010" xr:uid="{00000000-0005-0000-0000-0000EA070000}"/>
    <cellStyle name="Normal 6 2 7 5 2" xfId="3699" xr:uid="{00000000-0005-0000-0000-0000840E0000}"/>
    <cellStyle name="Normal 6 2 7 5 2 2" xfId="13772" xr:uid="{00000000-0005-0000-0000-0000DD350000}"/>
    <cellStyle name="Normal 6 2 7 5 2 2 3" xfId="28866" xr:uid="{00000000-0005-0000-0000-0000D7700000}"/>
    <cellStyle name="Normal 6 2 7 5 2 3" xfId="8752" xr:uid="{00000000-0005-0000-0000-000041220000}"/>
    <cellStyle name="Normal 6 2 7 5 2 3 3" xfId="23849" xr:uid="{00000000-0005-0000-0000-00003E5D0000}"/>
    <cellStyle name="Normal 6 2 7 5 2 5" xfId="18836" xr:uid="{00000000-0005-0000-0000-0000A9490000}"/>
    <cellStyle name="Normal 6 2 7 5 3" xfId="5391" xr:uid="{00000000-0005-0000-0000-000020150000}"/>
    <cellStyle name="Normal 6 2 7 5 3 2" xfId="15443" xr:uid="{00000000-0005-0000-0000-0000643C0000}"/>
    <cellStyle name="Normal 6 2 7 5 3 2 3" xfId="30537" xr:uid="{00000000-0005-0000-0000-00005E770000}"/>
    <cellStyle name="Normal 6 2 7 5 3 3" xfId="10423" xr:uid="{00000000-0005-0000-0000-0000C8280000}"/>
    <cellStyle name="Normal 6 2 7 5 3 3 3" xfId="25520" xr:uid="{00000000-0005-0000-0000-0000C5630000}"/>
    <cellStyle name="Normal 6 2 7 5 3 5" xfId="20507" xr:uid="{00000000-0005-0000-0000-000030500000}"/>
    <cellStyle name="Normal 6 2 7 5 4" xfId="12101" xr:uid="{00000000-0005-0000-0000-0000562F0000}"/>
    <cellStyle name="Normal 6 2 7 5 4 3" xfId="27195" xr:uid="{00000000-0005-0000-0000-0000506A0000}"/>
    <cellStyle name="Normal 6 2 7 5 5" xfId="7080" xr:uid="{00000000-0005-0000-0000-0000B91B0000}"/>
    <cellStyle name="Normal 6 2 7 5 5 3" xfId="22178" xr:uid="{00000000-0005-0000-0000-0000B7560000}"/>
    <cellStyle name="Normal 6 2 7 5 7" xfId="17165" xr:uid="{00000000-0005-0000-0000-000022430000}"/>
    <cellStyle name="Normal 6 2 7 6" xfId="2862" xr:uid="{00000000-0005-0000-0000-00003F0B0000}"/>
    <cellStyle name="Normal 6 2 7 6 2" xfId="12936" xr:uid="{00000000-0005-0000-0000-000099320000}"/>
    <cellStyle name="Normal 6 2 7 6 2 3" xfId="28030" xr:uid="{00000000-0005-0000-0000-0000936D0000}"/>
    <cellStyle name="Normal 6 2 7 6 3" xfId="7916" xr:uid="{00000000-0005-0000-0000-0000FD1E0000}"/>
    <cellStyle name="Normal 6 2 7 6 3 3" xfId="23013" xr:uid="{00000000-0005-0000-0000-0000FA590000}"/>
    <cellStyle name="Normal 6 2 7 6 5" xfId="18000" xr:uid="{00000000-0005-0000-0000-000065460000}"/>
    <cellStyle name="Normal 6 2 7 7" xfId="4555" xr:uid="{00000000-0005-0000-0000-0000DC110000}"/>
    <cellStyle name="Normal 6 2 7 7 2" xfId="14607" xr:uid="{00000000-0005-0000-0000-000020390000}"/>
    <cellStyle name="Normal 6 2 7 7 2 3" xfId="29701" xr:uid="{00000000-0005-0000-0000-00001A740000}"/>
    <cellStyle name="Normal 6 2 7 7 3" xfId="9587" xr:uid="{00000000-0005-0000-0000-000084250000}"/>
    <cellStyle name="Normal 6 2 7 7 3 3" xfId="24684" xr:uid="{00000000-0005-0000-0000-000081600000}"/>
    <cellStyle name="Normal 6 2 7 7 5" xfId="19671" xr:uid="{00000000-0005-0000-0000-0000EC4C0000}"/>
    <cellStyle name="Normal 6 2 7 8" xfId="11265" xr:uid="{00000000-0005-0000-0000-0000122C0000}"/>
    <cellStyle name="Normal 6 2 7 8 3" xfId="26359" xr:uid="{00000000-0005-0000-0000-00000C670000}"/>
    <cellStyle name="Normal 6 2 7 9" xfId="6244" xr:uid="{00000000-0005-0000-0000-000075180000}"/>
    <cellStyle name="Normal 6 2 7 9 3" xfId="21342" xr:uid="{00000000-0005-0000-0000-000073530000}"/>
    <cellStyle name="Normal 6 2 8" xfId="1209" xr:uid="{00000000-0005-0000-0000-0000C9040000}"/>
    <cellStyle name="Normal 6 2 8 10" xfId="16381" xr:uid="{00000000-0005-0000-0000-000012400000}"/>
    <cellStyle name="Normal 6 2 8 2" xfId="1428" xr:uid="{00000000-0005-0000-0000-0000A4050000}"/>
    <cellStyle name="Normal 6 2 8 2 2" xfId="1849" xr:uid="{00000000-0005-0000-0000-000049070000}"/>
    <cellStyle name="Normal 6 2 8 2 2 2" xfId="2688" xr:uid="{00000000-0005-0000-0000-0000900A0000}"/>
    <cellStyle name="Normal 6 2 8 2 2 2 2" xfId="4377" xr:uid="{00000000-0005-0000-0000-00002A110000}"/>
    <cellStyle name="Normal 6 2 8 2 2 2 2 2" xfId="14450" xr:uid="{00000000-0005-0000-0000-000083380000}"/>
    <cellStyle name="Normal 6 2 8 2 2 2 2 2 3" xfId="29544" xr:uid="{00000000-0005-0000-0000-00007D730000}"/>
    <cellStyle name="Normal 6 2 8 2 2 2 2 3" xfId="9430" xr:uid="{00000000-0005-0000-0000-0000E7240000}"/>
    <cellStyle name="Normal 6 2 8 2 2 2 2 3 3" xfId="24527" xr:uid="{00000000-0005-0000-0000-0000E45F0000}"/>
    <cellStyle name="Normal 6 2 8 2 2 2 2 5" xfId="19514" xr:uid="{00000000-0005-0000-0000-00004F4C0000}"/>
    <cellStyle name="Normal 6 2 8 2 2 2 3" xfId="6069" xr:uid="{00000000-0005-0000-0000-0000C6170000}"/>
    <cellStyle name="Normal 6 2 8 2 2 2 3 2" xfId="16121" xr:uid="{00000000-0005-0000-0000-00000A3F0000}"/>
    <cellStyle name="Normal 6 2 8 2 2 2 3 2 3" xfId="31215" xr:uid="{00000000-0005-0000-0000-0000047A0000}"/>
    <cellStyle name="Normal 6 2 8 2 2 2 3 3" xfId="11101" xr:uid="{00000000-0005-0000-0000-00006E2B0000}"/>
    <cellStyle name="Normal 6 2 8 2 2 2 3 3 3" xfId="26198" xr:uid="{00000000-0005-0000-0000-00006B660000}"/>
    <cellStyle name="Normal 6 2 8 2 2 2 3 5" xfId="21185" xr:uid="{00000000-0005-0000-0000-0000D6520000}"/>
    <cellStyle name="Normal 6 2 8 2 2 2 4" xfId="12779" xr:uid="{00000000-0005-0000-0000-0000FC310000}"/>
    <cellStyle name="Normal 6 2 8 2 2 2 4 3" xfId="27873" xr:uid="{00000000-0005-0000-0000-0000F66C0000}"/>
    <cellStyle name="Normal 6 2 8 2 2 2 5" xfId="7758" xr:uid="{00000000-0005-0000-0000-00005F1E0000}"/>
    <cellStyle name="Normal 6 2 8 2 2 2 5 3" xfId="22856" xr:uid="{00000000-0005-0000-0000-00005D590000}"/>
    <cellStyle name="Normal 6 2 8 2 2 2 7" xfId="17843" xr:uid="{00000000-0005-0000-0000-0000C8450000}"/>
    <cellStyle name="Normal 6 2 8 2 2 3" xfId="3540" xr:uid="{00000000-0005-0000-0000-0000E50D0000}"/>
    <cellStyle name="Normal 6 2 8 2 2 3 2" xfId="13614" xr:uid="{00000000-0005-0000-0000-00003F350000}"/>
    <cellStyle name="Normal 6 2 8 2 2 3 2 3" xfId="28708" xr:uid="{00000000-0005-0000-0000-000039700000}"/>
    <cellStyle name="Normal 6 2 8 2 2 3 3" xfId="8594" xr:uid="{00000000-0005-0000-0000-0000A3210000}"/>
    <cellStyle name="Normal 6 2 8 2 2 3 3 3" xfId="23691" xr:uid="{00000000-0005-0000-0000-0000A05C0000}"/>
    <cellStyle name="Normal 6 2 8 2 2 3 5" xfId="18678" xr:uid="{00000000-0005-0000-0000-00000B490000}"/>
    <cellStyle name="Normal 6 2 8 2 2 4" xfId="5233" xr:uid="{00000000-0005-0000-0000-000082140000}"/>
    <cellStyle name="Normal 6 2 8 2 2 4 2" xfId="15285" xr:uid="{00000000-0005-0000-0000-0000C63B0000}"/>
    <cellStyle name="Normal 6 2 8 2 2 4 2 3" xfId="30379" xr:uid="{00000000-0005-0000-0000-0000C0760000}"/>
    <cellStyle name="Normal 6 2 8 2 2 4 3" xfId="10265" xr:uid="{00000000-0005-0000-0000-00002A280000}"/>
    <cellStyle name="Normal 6 2 8 2 2 4 3 3" xfId="25362" xr:uid="{00000000-0005-0000-0000-000027630000}"/>
    <cellStyle name="Normal 6 2 8 2 2 4 5" xfId="20349" xr:uid="{00000000-0005-0000-0000-0000924F0000}"/>
    <cellStyle name="Normal 6 2 8 2 2 5" xfId="11943" xr:uid="{00000000-0005-0000-0000-0000B82E0000}"/>
    <cellStyle name="Normal 6 2 8 2 2 5 3" xfId="27037" xr:uid="{00000000-0005-0000-0000-0000B2690000}"/>
    <cellStyle name="Normal 6 2 8 2 2 6" xfId="6922" xr:uid="{00000000-0005-0000-0000-00001B1B0000}"/>
    <cellStyle name="Normal 6 2 8 2 2 6 3" xfId="22020" xr:uid="{00000000-0005-0000-0000-000019560000}"/>
    <cellStyle name="Normal 6 2 8 2 2 8" xfId="17007" xr:uid="{00000000-0005-0000-0000-000084420000}"/>
    <cellStyle name="Normal 6 2 8 2 3" xfId="2270" xr:uid="{00000000-0005-0000-0000-0000EE080000}"/>
    <cellStyle name="Normal 6 2 8 2 3 2" xfId="3959" xr:uid="{00000000-0005-0000-0000-0000880F0000}"/>
    <cellStyle name="Normal 6 2 8 2 3 2 2" xfId="14032" xr:uid="{00000000-0005-0000-0000-0000E1360000}"/>
    <cellStyle name="Normal 6 2 8 2 3 2 2 3" xfId="29126" xr:uid="{00000000-0005-0000-0000-0000DB710000}"/>
    <cellStyle name="Normal 6 2 8 2 3 2 3" xfId="9012" xr:uid="{00000000-0005-0000-0000-000045230000}"/>
    <cellStyle name="Normal 6 2 8 2 3 2 3 3" xfId="24109" xr:uid="{00000000-0005-0000-0000-0000425E0000}"/>
    <cellStyle name="Normal 6 2 8 2 3 2 5" xfId="19096" xr:uid="{00000000-0005-0000-0000-0000AD4A0000}"/>
    <cellStyle name="Normal 6 2 8 2 3 3" xfId="5651" xr:uid="{00000000-0005-0000-0000-000024160000}"/>
    <cellStyle name="Normal 6 2 8 2 3 3 2" xfId="15703" xr:uid="{00000000-0005-0000-0000-0000683D0000}"/>
    <cellStyle name="Normal 6 2 8 2 3 3 2 3" xfId="30797" xr:uid="{00000000-0005-0000-0000-000062780000}"/>
    <cellStyle name="Normal 6 2 8 2 3 3 3" xfId="10683" xr:uid="{00000000-0005-0000-0000-0000CC290000}"/>
    <cellStyle name="Normal 6 2 8 2 3 3 3 3" xfId="25780" xr:uid="{00000000-0005-0000-0000-0000C9640000}"/>
    <cellStyle name="Normal 6 2 8 2 3 3 5" xfId="20767" xr:uid="{00000000-0005-0000-0000-000034510000}"/>
    <cellStyle name="Normal 6 2 8 2 3 4" xfId="12361" xr:uid="{00000000-0005-0000-0000-00005A300000}"/>
    <cellStyle name="Normal 6 2 8 2 3 4 3" xfId="27455" xr:uid="{00000000-0005-0000-0000-0000546B0000}"/>
    <cellStyle name="Normal 6 2 8 2 3 5" xfId="7340" xr:uid="{00000000-0005-0000-0000-0000BD1C0000}"/>
    <cellStyle name="Normal 6 2 8 2 3 5 3" xfId="22438" xr:uid="{00000000-0005-0000-0000-0000BB570000}"/>
    <cellStyle name="Normal 6 2 8 2 3 7" xfId="17425" xr:uid="{00000000-0005-0000-0000-000026440000}"/>
    <cellStyle name="Normal 6 2 8 2 4" xfId="3122" xr:uid="{00000000-0005-0000-0000-0000430C0000}"/>
    <cellStyle name="Normal 6 2 8 2 4 2" xfId="13196" xr:uid="{00000000-0005-0000-0000-00009D330000}"/>
    <cellStyle name="Normal 6 2 8 2 4 2 3" xfId="28290" xr:uid="{00000000-0005-0000-0000-0000976E0000}"/>
    <cellStyle name="Normal 6 2 8 2 4 3" xfId="8176" xr:uid="{00000000-0005-0000-0000-000001200000}"/>
    <cellStyle name="Normal 6 2 8 2 4 3 3" xfId="23273" xr:uid="{00000000-0005-0000-0000-0000FE5A0000}"/>
    <cellStyle name="Normal 6 2 8 2 4 5" xfId="18260" xr:uid="{00000000-0005-0000-0000-000069470000}"/>
    <cellStyle name="Normal 6 2 8 2 5" xfId="4815" xr:uid="{00000000-0005-0000-0000-0000E0120000}"/>
    <cellStyle name="Normal 6 2 8 2 5 2" xfId="14867" xr:uid="{00000000-0005-0000-0000-0000243A0000}"/>
    <cellStyle name="Normal 6 2 8 2 5 2 3" xfId="29961" xr:uid="{00000000-0005-0000-0000-00001E750000}"/>
    <cellStyle name="Normal 6 2 8 2 5 3" xfId="9847" xr:uid="{00000000-0005-0000-0000-000088260000}"/>
    <cellStyle name="Normal 6 2 8 2 5 3 3" xfId="24944" xr:uid="{00000000-0005-0000-0000-000085610000}"/>
    <cellStyle name="Normal 6 2 8 2 5 5" xfId="19931" xr:uid="{00000000-0005-0000-0000-0000F04D0000}"/>
    <cellStyle name="Normal 6 2 8 2 6" xfId="11525" xr:uid="{00000000-0005-0000-0000-0000162D0000}"/>
    <cellStyle name="Normal 6 2 8 2 6 3" xfId="26619" xr:uid="{00000000-0005-0000-0000-000010680000}"/>
    <cellStyle name="Normal 6 2 8 2 7" xfId="6504" xr:uid="{00000000-0005-0000-0000-000079190000}"/>
    <cellStyle name="Normal 6 2 8 2 7 3" xfId="21602" xr:uid="{00000000-0005-0000-0000-000077540000}"/>
    <cellStyle name="Normal 6 2 8 2 9" xfId="16589" xr:uid="{00000000-0005-0000-0000-0000E2400000}"/>
    <cellStyle name="Normal 6 2 8 3" xfId="1641" xr:uid="{00000000-0005-0000-0000-000079060000}"/>
    <cellStyle name="Normal 6 2 8 3 2" xfId="2480" xr:uid="{00000000-0005-0000-0000-0000C0090000}"/>
    <cellStyle name="Normal 6 2 8 3 2 2" xfId="4169" xr:uid="{00000000-0005-0000-0000-00005A100000}"/>
    <cellStyle name="Normal 6 2 8 3 2 2 2" xfId="14242" xr:uid="{00000000-0005-0000-0000-0000B3370000}"/>
    <cellStyle name="Normal 6 2 8 3 2 2 2 3" xfId="29336" xr:uid="{00000000-0005-0000-0000-0000AD720000}"/>
    <cellStyle name="Normal 6 2 8 3 2 2 3" xfId="9222" xr:uid="{00000000-0005-0000-0000-000017240000}"/>
    <cellStyle name="Normal 6 2 8 3 2 2 3 3" xfId="24319" xr:uid="{00000000-0005-0000-0000-0000145F0000}"/>
    <cellStyle name="Normal 6 2 8 3 2 2 5" xfId="19306" xr:uid="{00000000-0005-0000-0000-00007F4B0000}"/>
    <cellStyle name="Normal 6 2 8 3 2 3" xfId="5861" xr:uid="{00000000-0005-0000-0000-0000F6160000}"/>
    <cellStyle name="Normal 6 2 8 3 2 3 2" xfId="15913" xr:uid="{00000000-0005-0000-0000-00003A3E0000}"/>
    <cellStyle name="Normal 6 2 8 3 2 3 2 3" xfId="31007" xr:uid="{00000000-0005-0000-0000-000034790000}"/>
    <cellStyle name="Normal 6 2 8 3 2 3 3" xfId="10893" xr:uid="{00000000-0005-0000-0000-00009E2A0000}"/>
    <cellStyle name="Normal 6 2 8 3 2 3 3 3" xfId="25990" xr:uid="{00000000-0005-0000-0000-00009B650000}"/>
    <cellStyle name="Normal 6 2 8 3 2 3 5" xfId="20977" xr:uid="{00000000-0005-0000-0000-000006520000}"/>
    <cellStyle name="Normal 6 2 8 3 2 4" xfId="12571" xr:uid="{00000000-0005-0000-0000-00002C310000}"/>
    <cellStyle name="Normal 6 2 8 3 2 4 3" xfId="27665" xr:uid="{00000000-0005-0000-0000-0000266C0000}"/>
    <cellStyle name="Normal 6 2 8 3 2 5" xfId="7550" xr:uid="{00000000-0005-0000-0000-00008F1D0000}"/>
    <cellStyle name="Normal 6 2 8 3 2 5 3" xfId="22648" xr:uid="{00000000-0005-0000-0000-00008D580000}"/>
    <cellStyle name="Normal 6 2 8 3 2 7" xfId="17635" xr:uid="{00000000-0005-0000-0000-0000F8440000}"/>
    <cellStyle name="Normal 6 2 8 3 3" xfId="3332" xr:uid="{00000000-0005-0000-0000-0000150D0000}"/>
    <cellStyle name="Normal 6 2 8 3 3 2" xfId="13406" xr:uid="{00000000-0005-0000-0000-00006F340000}"/>
    <cellStyle name="Normal 6 2 8 3 3 2 3" xfId="28500" xr:uid="{00000000-0005-0000-0000-0000696F0000}"/>
    <cellStyle name="Normal 6 2 8 3 3 3" xfId="8386" xr:uid="{00000000-0005-0000-0000-0000D3200000}"/>
    <cellStyle name="Normal 6 2 8 3 3 3 3" xfId="23483" xr:uid="{00000000-0005-0000-0000-0000D05B0000}"/>
    <cellStyle name="Normal 6 2 8 3 3 5" xfId="18470" xr:uid="{00000000-0005-0000-0000-00003B480000}"/>
    <cellStyle name="Normal 6 2 8 3 4" xfId="5025" xr:uid="{00000000-0005-0000-0000-0000B2130000}"/>
    <cellStyle name="Normal 6 2 8 3 4 2" xfId="15077" xr:uid="{00000000-0005-0000-0000-0000F63A0000}"/>
    <cellStyle name="Normal 6 2 8 3 4 2 3" xfId="30171" xr:uid="{00000000-0005-0000-0000-0000F0750000}"/>
    <cellStyle name="Normal 6 2 8 3 4 3" xfId="10057" xr:uid="{00000000-0005-0000-0000-00005A270000}"/>
    <cellStyle name="Normal 6 2 8 3 4 3 3" xfId="25154" xr:uid="{00000000-0005-0000-0000-000057620000}"/>
    <cellStyle name="Normal 6 2 8 3 4 5" xfId="20141" xr:uid="{00000000-0005-0000-0000-0000C24E0000}"/>
    <cellStyle name="Normal 6 2 8 3 5" xfId="11735" xr:uid="{00000000-0005-0000-0000-0000E82D0000}"/>
    <cellStyle name="Normal 6 2 8 3 5 3" xfId="26829" xr:uid="{00000000-0005-0000-0000-0000E2680000}"/>
    <cellStyle name="Normal 6 2 8 3 6" xfId="6714" xr:uid="{00000000-0005-0000-0000-00004B1A0000}"/>
    <cellStyle name="Normal 6 2 8 3 6 3" xfId="21812" xr:uid="{00000000-0005-0000-0000-000049550000}"/>
    <cellStyle name="Normal 6 2 8 3 8" xfId="16799" xr:uid="{00000000-0005-0000-0000-0000B4410000}"/>
    <cellStyle name="Normal 6 2 8 4" xfId="2062" xr:uid="{00000000-0005-0000-0000-00001E080000}"/>
    <cellStyle name="Normal 6 2 8 4 2" xfId="3751" xr:uid="{00000000-0005-0000-0000-0000B80E0000}"/>
    <cellStyle name="Normal 6 2 8 4 2 2" xfId="13824" xr:uid="{00000000-0005-0000-0000-000011360000}"/>
    <cellStyle name="Normal 6 2 8 4 2 2 3" xfId="28918" xr:uid="{00000000-0005-0000-0000-00000B710000}"/>
    <cellStyle name="Normal 6 2 8 4 2 3" xfId="8804" xr:uid="{00000000-0005-0000-0000-000075220000}"/>
    <cellStyle name="Normal 6 2 8 4 2 3 3" xfId="23901" xr:uid="{00000000-0005-0000-0000-0000725D0000}"/>
    <cellStyle name="Normal 6 2 8 4 2 5" xfId="18888" xr:uid="{00000000-0005-0000-0000-0000DD490000}"/>
    <cellStyle name="Normal 6 2 8 4 3" xfId="5443" xr:uid="{00000000-0005-0000-0000-000054150000}"/>
    <cellStyle name="Normal 6 2 8 4 3 2" xfId="15495" xr:uid="{00000000-0005-0000-0000-0000983C0000}"/>
    <cellStyle name="Normal 6 2 8 4 3 2 3" xfId="30589" xr:uid="{00000000-0005-0000-0000-000092770000}"/>
    <cellStyle name="Normal 6 2 8 4 3 3" xfId="10475" xr:uid="{00000000-0005-0000-0000-0000FC280000}"/>
    <cellStyle name="Normal 6 2 8 4 3 3 3" xfId="25572" xr:uid="{00000000-0005-0000-0000-0000F9630000}"/>
    <cellStyle name="Normal 6 2 8 4 3 5" xfId="20559" xr:uid="{00000000-0005-0000-0000-000064500000}"/>
    <cellStyle name="Normal 6 2 8 4 4" xfId="12153" xr:uid="{00000000-0005-0000-0000-00008A2F0000}"/>
    <cellStyle name="Normal 6 2 8 4 4 3" xfId="27247" xr:uid="{00000000-0005-0000-0000-0000846A0000}"/>
    <cellStyle name="Normal 6 2 8 4 5" xfId="7132" xr:uid="{00000000-0005-0000-0000-0000ED1B0000}"/>
    <cellStyle name="Normal 6 2 8 4 5 3" xfId="22230" xr:uid="{00000000-0005-0000-0000-0000EB560000}"/>
    <cellStyle name="Normal 6 2 8 4 7" xfId="17217" xr:uid="{00000000-0005-0000-0000-000056430000}"/>
    <cellStyle name="Normal 6 2 8 5" xfId="2914" xr:uid="{00000000-0005-0000-0000-0000730B0000}"/>
    <cellStyle name="Normal 6 2 8 5 2" xfId="12988" xr:uid="{00000000-0005-0000-0000-0000CD320000}"/>
    <cellStyle name="Normal 6 2 8 5 2 3" xfId="28082" xr:uid="{00000000-0005-0000-0000-0000C76D0000}"/>
    <cellStyle name="Normal 6 2 8 5 3" xfId="7968" xr:uid="{00000000-0005-0000-0000-0000311F0000}"/>
    <cellStyle name="Normal 6 2 8 5 3 3" xfId="23065" xr:uid="{00000000-0005-0000-0000-00002E5A0000}"/>
    <cellStyle name="Normal 6 2 8 5 5" xfId="18052" xr:uid="{00000000-0005-0000-0000-000099460000}"/>
    <cellStyle name="Normal 6 2 8 6" xfId="4607" xr:uid="{00000000-0005-0000-0000-000010120000}"/>
    <cellStyle name="Normal 6 2 8 6 2" xfId="14659" xr:uid="{00000000-0005-0000-0000-000054390000}"/>
    <cellStyle name="Normal 6 2 8 6 2 3" xfId="29753" xr:uid="{00000000-0005-0000-0000-00004E740000}"/>
    <cellStyle name="Normal 6 2 8 6 3" xfId="9639" xr:uid="{00000000-0005-0000-0000-0000B8250000}"/>
    <cellStyle name="Normal 6 2 8 6 3 3" xfId="24736" xr:uid="{00000000-0005-0000-0000-0000B5600000}"/>
    <cellStyle name="Normal 6 2 8 6 5" xfId="19723" xr:uid="{00000000-0005-0000-0000-0000204D0000}"/>
    <cellStyle name="Normal 6 2 8 7" xfId="11317" xr:uid="{00000000-0005-0000-0000-0000462C0000}"/>
    <cellStyle name="Normal 6 2 8 7 3" xfId="26411" xr:uid="{00000000-0005-0000-0000-000040670000}"/>
    <cellStyle name="Normal 6 2 8 8" xfId="6296" xr:uid="{00000000-0005-0000-0000-0000A9180000}"/>
    <cellStyle name="Normal 6 2 8 8 3" xfId="21394" xr:uid="{00000000-0005-0000-0000-0000A7530000}"/>
    <cellStyle name="Normal 6 2 9" xfId="1322" xr:uid="{00000000-0005-0000-0000-00003A050000}"/>
    <cellStyle name="Normal 6 2 9 2" xfId="1745" xr:uid="{00000000-0005-0000-0000-0000E1060000}"/>
    <cellStyle name="Normal 6 2 9 2 2" xfId="2584" xr:uid="{00000000-0005-0000-0000-0000280A0000}"/>
    <cellStyle name="Normal 6 2 9 2 2 2" xfId="4273" xr:uid="{00000000-0005-0000-0000-0000C2100000}"/>
    <cellStyle name="Normal 6 2 9 2 2 2 2" xfId="14346" xr:uid="{00000000-0005-0000-0000-00001B380000}"/>
    <cellStyle name="Normal 6 2 9 2 2 2 2 3" xfId="29440" xr:uid="{00000000-0005-0000-0000-000015730000}"/>
    <cellStyle name="Normal 6 2 9 2 2 2 3" xfId="9326" xr:uid="{00000000-0005-0000-0000-00007F240000}"/>
    <cellStyle name="Normal 6 2 9 2 2 2 3 3" xfId="24423" xr:uid="{00000000-0005-0000-0000-00007C5F0000}"/>
    <cellStyle name="Normal 6 2 9 2 2 2 5" xfId="19410" xr:uid="{00000000-0005-0000-0000-0000E74B0000}"/>
    <cellStyle name="Normal 6 2 9 2 2 3" xfId="5965" xr:uid="{00000000-0005-0000-0000-00005E170000}"/>
    <cellStyle name="Normal 6 2 9 2 2 3 2" xfId="16017" xr:uid="{00000000-0005-0000-0000-0000A23E0000}"/>
    <cellStyle name="Normal 6 2 9 2 2 3 2 3" xfId="31111" xr:uid="{00000000-0005-0000-0000-00009C790000}"/>
    <cellStyle name="Normal 6 2 9 2 2 3 3" xfId="10997" xr:uid="{00000000-0005-0000-0000-0000062B0000}"/>
    <cellStyle name="Normal 6 2 9 2 2 3 3 3" xfId="26094" xr:uid="{00000000-0005-0000-0000-000003660000}"/>
    <cellStyle name="Normal 6 2 9 2 2 3 5" xfId="21081" xr:uid="{00000000-0005-0000-0000-00006E520000}"/>
    <cellStyle name="Normal 6 2 9 2 2 4" xfId="12675" xr:uid="{00000000-0005-0000-0000-000094310000}"/>
    <cellStyle name="Normal 6 2 9 2 2 4 3" xfId="27769" xr:uid="{00000000-0005-0000-0000-00008E6C0000}"/>
    <cellStyle name="Normal 6 2 9 2 2 5" xfId="7654" xr:uid="{00000000-0005-0000-0000-0000F71D0000}"/>
    <cellStyle name="Normal 6 2 9 2 2 5 3" xfId="22752" xr:uid="{00000000-0005-0000-0000-0000F5580000}"/>
    <cellStyle name="Normal 6 2 9 2 2 7" xfId="17739" xr:uid="{00000000-0005-0000-0000-000060450000}"/>
    <cellStyle name="Normal 6 2 9 2 3" xfId="3436" xr:uid="{00000000-0005-0000-0000-00007D0D0000}"/>
    <cellStyle name="Normal 6 2 9 2 3 2" xfId="13510" xr:uid="{00000000-0005-0000-0000-0000D7340000}"/>
    <cellStyle name="Normal 6 2 9 2 3 2 3" xfId="28604" xr:uid="{00000000-0005-0000-0000-0000D16F0000}"/>
    <cellStyle name="Normal 6 2 9 2 3 3" xfId="8490" xr:uid="{00000000-0005-0000-0000-00003B210000}"/>
    <cellStyle name="Normal 6 2 9 2 3 3 3" xfId="23587" xr:uid="{00000000-0005-0000-0000-0000385C0000}"/>
    <cellStyle name="Normal 6 2 9 2 3 5" xfId="18574" xr:uid="{00000000-0005-0000-0000-0000A3480000}"/>
    <cellStyle name="Normal 6 2 9 2 4" xfId="5129" xr:uid="{00000000-0005-0000-0000-00001A140000}"/>
    <cellStyle name="Normal 6 2 9 2 4 2" xfId="15181" xr:uid="{00000000-0005-0000-0000-00005E3B0000}"/>
    <cellStyle name="Normal 6 2 9 2 4 2 3" xfId="30275" xr:uid="{00000000-0005-0000-0000-000058760000}"/>
    <cellStyle name="Normal 6 2 9 2 4 3" xfId="10161" xr:uid="{00000000-0005-0000-0000-0000C2270000}"/>
    <cellStyle name="Normal 6 2 9 2 4 3 3" xfId="25258" xr:uid="{00000000-0005-0000-0000-0000BF620000}"/>
    <cellStyle name="Normal 6 2 9 2 4 5" xfId="20245" xr:uid="{00000000-0005-0000-0000-00002A4F0000}"/>
    <cellStyle name="Normal 6 2 9 2 5" xfId="11839" xr:uid="{00000000-0005-0000-0000-0000502E0000}"/>
    <cellStyle name="Normal 6 2 9 2 5 3" xfId="26933" xr:uid="{00000000-0005-0000-0000-00004A690000}"/>
    <cellStyle name="Normal 6 2 9 2 6" xfId="6818" xr:uid="{00000000-0005-0000-0000-0000B31A0000}"/>
    <cellStyle name="Normal 6 2 9 2 6 3" xfId="21916" xr:uid="{00000000-0005-0000-0000-0000B1550000}"/>
    <cellStyle name="Normal 6 2 9 2 8" xfId="16903" xr:uid="{00000000-0005-0000-0000-00001C420000}"/>
    <cellStyle name="Normal 6 2 9 3" xfId="2166" xr:uid="{00000000-0005-0000-0000-000086080000}"/>
    <cellStyle name="Normal 6 2 9 3 2" xfId="3855" xr:uid="{00000000-0005-0000-0000-0000200F0000}"/>
    <cellStyle name="Normal 6 2 9 3 2 2" xfId="13928" xr:uid="{00000000-0005-0000-0000-000079360000}"/>
    <cellStyle name="Normal 6 2 9 3 2 2 3" xfId="29022" xr:uid="{00000000-0005-0000-0000-000073710000}"/>
    <cellStyle name="Normal 6 2 9 3 2 3" xfId="8908" xr:uid="{00000000-0005-0000-0000-0000DD220000}"/>
    <cellStyle name="Normal 6 2 9 3 2 3 3" xfId="24005" xr:uid="{00000000-0005-0000-0000-0000DA5D0000}"/>
    <cellStyle name="Normal 6 2 9 3 2 5" xfId="18992" xr:uid="{00000000-0005-0000-0000-0000454A0000}"/>
    <cellStyle name="Normal 6 2 9 3 3" xfId="5547" xr:uid="{00000000-0005-0000-0000-0000BC150000}"/>
    <cellStyle name="Normal 6 2 9 3 3 2" xfId="15599" xr:uid="{00000000-0005-0000-0000-0000003D0000}"/>
    <cellStyle name="Normal 6 2 9 3 3 2 3" xfId="30693" xr:uid="{00000000-0005-0000-0000-0000FA770000}"/>
    <cellStyle name="Normal 6 2 9 3 3 3" xfId="10579" xr:uid="{00000000-0005-0000-0000-000064290000}"/>
    <cellStyle name="Normal 6 2 9 3 3 3 3" xfId="25676" xr:uid="{00000000-0005-0000-0000-000061640000}"/>
    <cellStyle name="Normal 6 2 9 3 3 5" xfId="20663" xr:uid="{00000000-0005-0000-0000-0000CC500000}"/>
    <cellStyle name="Normal 6 2 9 3 4" xfId="12257" xr:uid="{00000000-0005-0000-0000-0000F22F0000}"/>
    <cellStyle name="Normal 6 2 9 3 4 3" xfId="27351" xr:uid="{00000000-0005-0000-0000-0000EC6A0000}"/>
    <cellStyle name="Normal 6 2 9 3 5" xfId="7236" xr:uid="{00000000-0005-0000-0000-0000551C0000}"/>
    <cellStyle name="Normal 6 2 9 3 5 3" xfId="22334" xr:uid="{00000000-0005-0000-0000-000053570000}"/>
    <cellStyle name="Normal 6 2 9 3 7" xfId="17321" xr:uid="{00000000-0005-0000-0000-0000BE430000}"/>
    <cellStyle name="Normal 6 2 9 4" xfId="3018" xr:uid="{00000000-0005-0000-0000-0000DB0B0000}"/>
    <cellStyle name="Normal 6 2 9 4 2" xfId="13092" xr:uid="{00000000-0005-0000-0000-000035330000}"/>
    <cellStyle name="Normal 6 2 9 4 2 3" xfId="28186" xr:uid="{00000000-0005-0000-0000-00002F6E0000}"/>
    <cellStyle name="Normal 6 2 9 4 3" xfId="8072" xr:uid="{00000000-0005-0000-0000-0000991F0000}"/>
    <cellStyle name="Normal 6 2 9 4 3 3" xfId="23169" xr:uid="{00000000-0005-0000-0000-0000965A0000}"/>
    <cellStyle name="Normal 6 2 9 4 5" xfId="18156" xr:uid="{00000000-0005-0000-0000-000001470000}"/>
    <cellStyle name="Normal 6 2 9 5" xfId="4711" xr:uid="{00000000-0005-0000-0000-000078120000}"/>
    <cellStyle name="Normal 6 2 9 5 2" xfId="14763" xr:uid="{00000000-0005-0000-0000-0000BC390000}"/>
    <cellStyle name="Normal 6 2 9 5 2 3" xfId="29857" xr:uid="{00000000-0005-0000-0000-0000B6740000}"/>
    <cellStyle name="Normal 6 2 9 5 3" xfId="9743" xr:uid="{00000000-0005-0000-0000-000020260000}"/>
    <cellStyle name="Normal 6 2 9 5 3 3" xfId="24840" xr:uid="{00000000-0005-0000-0000-00001D610000}"/>
    <cellStyle name="Normal 6 2 9 5 5" xfId="19827" xr:uid="{00000000-0005-0000-0000-0000884D0000}"/>
    <cellStyle name="Normal 6 2 9 6" xfId="11421" xr:uid="{00000000-0005-0000-0000-0000AE2C0000}"/>
    <cellStyle name="Normal 6 2 9 6 3" xfId="26515" xr:uid="{00000000-0005-0000-0000-0000A8670000}"/>
    <cellStyle name="Normal 6 2 9 7" xfId="6400" xr:uid="{00000000-0005-0000-0000-000011190000}"/>
    <cellStyle name="Normal 6 2 9 7 3" xfId="21498" xr:uid="{00000000-0005-0000-0000-00000F540000}"/>
    <cellStyle name="Normal 6 2 9 9" xfId="16485" xr:uid="{00000000-0005-0000-0000-00007A400000}"/>
    <cellStyle name="Normal 6 3" xfId="873" xr:uid="{00000000-0005-0000-0000-000078030000}"/>
    <cellStyle name="Normal 6 3 10" xfId="6222" xr:uid="{00000000-0005-0000-0000-00005F180000}"/>
    <cellStyle name="Normal 6 3 10 3" xfId="21322" xr:uid="{00000000-0005-0000-0000-00005F530000}"/>
    <cellStyle name="Normal 6 3 12" xfId="16307" xr:uid="{00000000-0005-0000-0000-0000C83F0000}"/>
    <cellStyle name="Normal 6 3 2" xfId="1187" xr:uid="{00000000-0005-0000-0000-0000B3040000}"/>
    <cellStyle name="Normal 6 3 2 11" xfId="16361" xr:uid="{00000000-0005-0000-0000-0000FE3F0000}"/>
    <cellStyle name="Normal 6 3 2 2" xfId="1295" xr:uid="{00000000-0005-0000-0000-00001F050000}"/>
    <cellStyle name="Normal 6 3 2 2 10" xfId="16465" xr:uid="{00000000-0005-0000-0000-000066400000}"/>
    <cellStyle name="Normal 6 3 2 2 2" xfId="1512" xr:uid="{00000000-0005-0000-0000-0000F8050000}"/>
    <cellStyle name="Normal 6 3 2 2 2 2" xfId="1933" xr:uid="{00000000-0005-0000-0000-00009D070000}"/>
    <cellStyle name="Normal 6 3 2 2 2 2 2" xfId="2772" xr:uid="{00000000-0005-0000-0000-0000E40A0000}"/>
    <cellStyle name="Normal 6 3 2 2 2 2 2 2" xfId="4461" xr:uid="{00000000-0005-0000-0000-00007E110000}"/>
    <cellStyle name="Normal 6 3 2 2 2 2 2 2 2" xfId="14534" xr:uid="{00000000-0005-0000-0000-0000D7380000}"/>
    <cellStyle name="Normal 6 3 2 2 2 2 2 2 2 3" xfId="29628" xr:uid="{00000000-0005-0000-0000-0000D1730000}"/>
    <cellStyle name="Normal 6 3 2 2 2 2 2 2 3" xfId="9514" xr:uid="{00000000-0005-0000-0000-00003B250000}"/>
    <cellStyle name="Normal 6 3 2 2 2 2 2 2 3 3" xfId="24611" xr:uid="{00000000-0005-0000-0000-000038600000}"/>
    <cellStyle name="Normal 6 3 2 2 2 2 2 2 5" xfId="19598" xr:uid="{00000000-0005-0000-0000-0000A34C0000}"/>
    <cellStyle name="Normal 6 3 2 2 2 2 2 3" xfId="6153" xr:uid="{00000000-0005-0000-0000-00001A180000}"/>
    <cellStyle name="Normal 6 3 2 2 2 2 2 3 2" xfId="16205" xr:uid="{00000000-0005-0000-0000-00005E3F0000}"/>
    <cellStyle name="Normal 6 3 2 2 2 2 2 3 3" xfId="11185" xr:uid="{00000000-0005-0000-0000-0000C22B0000}"/>
    <cellStyle name="Normal 6 3 2 2 2 2 2 3 3 3" xfId="26282" xr:uid="{00000000-0005-0000-0000-0000BF660000}"/>
    <cellStyle name="Normal 6 3 2 2 2 2 2 3 5" xfId="21269" xr:uid="{00000000-0005-0000-0000-00002A530000}"/>
    <cellStyle name="Normal 6 3 2 2 2 2 2 4" xfId="12863" xr:uid="{00000000-0005-0000-0000-000050320000}"/>
    <cellStyle name="Normal 6 3 2 2 2 2 2 4 3" xfId="27957" xr:uid="{00000000-0005-0000-0000-00004A6D0000}"/>
    <cellStyle name="Normal 6 3 2 2 2 2 2 5" xfId="7842" xr:uid="{00000000-0005-0000-0000-0000B31E0000}"/>
    <cellStyle name="Normal 6 3 2 2 2 2 2 5 3" xfId="22940" xr:uid="{00000000-0005-0000-0000-0000B1590000}"/>
    <cellStyle name="Normal 6 3 2 2 2 2 2 7" xfId="17927" xr:uid="{00000000-0005-0000-0000-00001C460000}"/>
    <cellStyle name="Normal 6 3 2 2 2 2 3" xfId="3624" xr:uid="{00000000-0005-0000-0000-0000390E0000}"/>
    <cellStyle name="Normal 6 3 2 2 2 2 3 2" xfId="13698" xr:uid="{00000000-0005-0000-0000-000093350000}"/>
    <cellStyle name="Normal 6 3 2 2 2 2 3 2 3" xfId="28792" xr:uid="{00000000-0005-0000-0000-00008D700000}"/>
    <cellStyle name="Normal 6 3 2 2 2 2 3 3" xfId="8678" xr:uid="{00000000-0005-0000-0000-0000F7210000}"/>
    <cellStyle name="Normal 6 3 2 2 2 2 3 3 3" xfId="23775" xr:uid="{00000000-0005-0000-0000-0000F45C0000}"/>
    <cellStyle name="Normal 6 3 2 2 2 2 3 5" xfId="18762" xr:uid="{00000000-0005-0000-0000-00005F490000}"/>
    <cellStyle name="Normal 6 3 2 2 2 2 4" xfId="5317" xr:uid="{00000000-0005-0000-0000-0000D6140000}"/>
    <cellStyle name="Normal 6 3 2 2 2 2 4 2" xfId="15369" xr:uid="{00000000-0005-0000-0000-00001A3C0000}"/>
    <cellStyle name="Normal 6 3 2 2 2 2 4 2 3" xfId="30463" xr:uid="{00000000-0005-0000-0000-000014770000}"/>
    <cellStyle name="Normal 6 3 2 2 2 2 4 3" xfId="10349" xr:uid="{00000000-0005-0000-0000-00007E280000}"/>
    <cellStyle name="Normal 6 3 2 2 2 2 4 3 3" xfId="25446" xr:uid="{00000000-0005-0000-0000-00007B630000}"/>
    <cellStyle name="Normal 6 3 2 2 2 2 4 5" xfId="20433" xr:uid="{00000000-0005-0000-0000-0000E64F0000}"/>
    <cellStyle name="Normal 6 3 2 2 2 2 5" xfId="12027" xr:uid="{00000000-0005-0000-0000-00000C2F0000}"/>
    <cellStyle name="Normal 6 3 2 2 2 2 5 3" xfId="27121" xr:uid="{00000000-0005-0000-0000-0000066A0000}"/>
    <cellStyle name="Normal 6 3 2 2 2 2 6" xfId="7006" xr:uid="{00000000-0005-0000-0000-00006F1B0000}"/>
    <cellStyle name="Normal 6 3 2 2 2 2 6 3" xfId="22104" xr:uid="{00000000-0005-0000-0000-00006D560000}"/>
    <cellStyle name="Normal 6 3 2 2 2 2 8" xfId="17091" xr:uid="{00000000-0005-0000-0000-0000D8420000}"/>
    <cellStyle name="Normal 6 3 2 2 2 3" xfId="2354" xr:uid="{00000000-0005-0000-0000-000042090000}"/>
    <cellStyle name="Normal 6 3 2 2 2 3 2" xfId="4043" xr:uid="{00000000-0005-0000-0000-0000DC0F0000}"/>
    <cellStyle name="Normal 6 3 2 2 2 3 2 2" xfId="14116" xr:uid="{00000000-0005-0000-0000-000035370000}"/>
    <cellStyle name="Normal 6 3 2 2 2 3 2 2 3" xfId="29210" xr:uid="{00000000-0005-0000-0000-00002F720000}"/>
    <cellStyle name="Normal 6 3 2 2 2 3 2 3" xfId="9096" xr:uid="{00000000-0005-0000-0000-000099230000}"/>
    <cellStyle name="Normal 6 3 2 2 2 3 2 3 3" xfId="24193" xr:uid="{00000000-0005-0000-0000-0000965E0000}"/>
    <cellStyle name="Normal 6 3 2 2 2 3 2 5" xfId="19180" xr:uid="{00000000-0005-0000-0000-0000014B0000}"/>
    <cellStyle name="Normal 6 3 2 2 2 3 3" xfId="5735" xr:uid="{00000000-0005-0000-0000-000078160000}"/>
    <cellStyle name="Normal 6 3 2 2 2 3 3 2" xfId="15787" xr:uid="{00000000-0005-0000-0000-0000BC3D0000}"/>
    <cellStyle name="Normal 6 3 2 2 2 3 3 2 3" xfId="30881" xr:uid="{00000000-0005-0000-0000-0000B6780000}"/>
    <cellStyle name="Normal 6 3 2 2 2 3 3 3" xfId="10767" xr:uid="{00000000-0005-0000-0000-0000202A0000}"/>
    <cellStyle name="Normal 6 3 2 2 2 3 3 3 3" xfId="25864" xr:uid="{00000000-0005-0000-0000-00001D650000}"/>
    <cellStyle name="Normal 6 3 2 2 2 3 3 5" xfId="20851" xr:uid="{00000000-0005-0000-0000-000088510000}"/>
    <cellStyle name="Normal 6 3 2 2 2 3 4" xfId="12445" xr:uid="{00000000-0005-0000-0000-0000AE300000}"/>
    <cellStyle name="Normal 6 3 2 2 2 3 4 3" xfId="27539" xr:uid="{00000000-0005-0000-0000-0000A86B0000}"/>
    <cellStyle name="Normal 6 3 2 2 2 3 5" xfId="7424" xr:uid="{00000000-0005-0000-0000-0000111D0000}"/>
    <cellStyle name="Normal 6 3 2 2 2 3 5 3" xfId="22522" xr:uid="{00000000-0005-0000-0000-00000F580000}"/>
    <cellStyle name="Normal 6 3 2 2 2 3 7" xfId="17509" xr:uid="{00000000-0005-0000-0000-00007A440000}"/>
    <cellStyle name="Normal 6 3 2 2 2 4" xfId="3206" xr:uid="{00000000-0005-0000-0000-0000970C0000}"/>
    <cellStyle name="Normal 6 3 2 2 2 4 2" xfId="13280" xr:uid="{00000000-0005-0000-0000-0000F1330000}"/>
    <cellStyle name="Normal 6 3 2 2 2 4 2 3" xfId="28374" xr:uid="{00000000-0005-0000-0000-0000EB6E0000}"/>
    <cellStyle name="Normal 6 3 2 2 2 4 3" xfId="8260" xr:uid="{00000000-0005-0000-0000-000055200000}"/>
    <cellStyle name="Normal 6 3 2 2 2 4 3 3" xfId="23357" xr:uid="{00000000-0005-0000-0000-0000525B0000}"/>
    <cellStyle name="Normal 6 3 2 2 2 4 5" xfId="18344" xr:uid="{00000000-0005-0000-0000-0000BD470000}"/>
    <cellStyle name="Normal 6 3 2 2 2 5" xfId="4899" xr:uid="{00000000-0005-0000-0000-000034130000}"/>
    <cellStyle name="Normal 6 3 2 2 2 5 2" xfId="14951" xr:uid="{00000000-0005-0000-0000-0000783A0000}"/>
    <cellStyle name="Normal 6 3 2 2 2 5 2 3" xfId="30045" xr:uid="{00000000-0005-0000-0000-000072750000}"/>
    <cellStyle name="Normal 6 3 2 2 2 5 3" xfId="9931" xr:uid="{00000000-0005-0000-0000-0000DC260000}"/>
    <cellStyle name="Normal 6 3 2 2 2 5 3 3" xfId="25028" xr:uid="{00000000-0005-0000-0000-0000D9610000}"/>
    <cellStyle name="Normal 6 3 2 2 2 5 5" xfId="20015" xr:uid="{00000000-0005-0000-0000-0000444E0000}"/>
    <cellStyle name="Normal 6 3 2 2 2 6" xfId="11609" xr:uid="{00000000-0005-0000-0000-00006A2D0000}"/>
    <cellStyle name="Normal 6 3 2 2 2 6 3" xfId="26703" xr:uid="{00000000-0005-0000-0000-000064680000}"/>
    <cellStyle name="Normal 6 3 2 2 2 7" xfId="6588" xr:uid="{00000000-0005-0000-0000-0000CD190000}"/>
    <cellStyle name="Normal 6 3 2 2 2 7 3" xfId="21686" xr:uid="{00000000-0005-0000-0000-0000CB540000}"/>
    <cellStyle name="Normal 6 3 2 2 2 9" xfId="16673" xr:uid="{00000000-0005-0000-0000-000036410000}"/>
    <cellStyle name="Normal 6 3 2 2 3" xfId="1725" xr:uid="{00000000-0005-0000-0000-0000CD060000}"/>
    <cellStyle name="Normal 6 3 2 2 3 2" xfId="2564" xr:uid="{00000000-0005-0000-0000-0000140A0000}"/>
    <cellStyle name="Normal 6 3 2 2 3 2 2" xfId="4253" xr:uid="{00000000-0005-0000-0000-0000AE100000}"/>
    <cellStyle name="Normal 6 3 2 2 3 2 2 2" xfId="14326" xr:uid="{00000000-0005-0000-0000-000007380000}"/>
    <cellStyle name="Normal 6 3 2 2 3 2 2 2 3" xfId="29420" xr:uid="{00000000-0005-0000-0000-000001730000}"/>
    <cellStyle name="Normal 6 3 2 2 3 2 2 3" xfId="9306" xr:uid="{00000000-0005-0000-0000-00006B240000}"/>
    <cellStyle name="Normal 6 3 2 2 3 2 2 3 3" xfId="24403" xr:uid="{00000000-0005-0000-0000-0000685F0000}"/>
    <cellStyle name="Normal 6 3 2 2 3 2 2 5" xfId="19390" xr:uid="{00000000-0005-0000-0000-0000D34B0000}"/>
    <cellStyle name="Normal 6 3 2 2 3 2 3" xfId="5945" xr:uid="{00000000-0005-0000-0000-00004A170000}"/>
    <cellStyle name="Normal 6 3 2 2 3 2 3 2" xfId="15997" xr:uid="{00000000-0005-0000-0000-00008E3E0000}"/>
    <cellStyle name="Normal 6 3 2 2 3 2 3 2 3" xfId="31091" xr:uid="{00000000-0005-0000-0000-000088790000}"/>
    <cellStyle name="Normal 6 3 2 2 3 2 3 3" xfId="10977" xr:uid="{00000000-0005-0000-0000-0000F22A0000}"/>
    <cellStyle name="Normal 6 3 2 2 3 2 3 3 3" xfId="26074" xr:uid="{00000000-0005-0000-0000-0000EF650000}"/>
    <cellStyle name="Normal 6 3 2 2 3 2 3 5" xfId="21061" xr:uid="{00000000-0005-0000-0000-00005A520000}"/>
    <cellStyle name="Normal 6 3 2 2 3 2 4" xfId="12655" xr:uid="{00000000-0005-0000-0000-000080310000}"/>
    <cellStyle name="Normal 6 3 2 2 3 2 4 3" xfId="27749" xr:uid="{00000000-0005-0000-0000-00007A6C0000}"/>
    <cellStyle name="Normal 6 3 2 2 3 2 5" xfId="7634" xr:uid="{00000000-0005-0000-0000-0000E31D0000}"/>
    <cellStyle name="Normal 6 3 2 2 3 2 5 3" xfId="22732" xr:uid="{00000000-0005-0000-0000-0000E1580000}"/>
    <cellStyle name="Normal 6 3 2 2 3 2 7" xfId="17719" xr:uid="{00000000-0005-0000-0000-00004C450000}"/>
    <cellStyle name="Normal 6 3 2 2 3 3" xfId="3416" xr:uid="{00000000-0005-0000-0000-0000690D0000}"/>
    <cellStyle name="Normal 6 3 2 2 3 3 2" xfId="13490" xr:uid="{00000000-0005-0000-0000-0000C3340000}"/>
    <cellStyle name="Normal 6 3 2 2 3 3 2 3" xfId="28584" xr:uid="{00000000-0005-0000-0000-0000BD6F0000}"/>
    <cellStyle name="Normal 6 3 2 2 3 3 3" xfId="8470" xr:uid="{00000000-0005-0000-0000-000027210000}"/>
    <cellStyle name="Normal 6 3 2 2 3 3 3 3" xfId="23567" xr:uid="{00000000-0005-0000-0000-0000245C0000}"/>
    <cellStyle name="Normal 6 3 2 2 3 3 5" xfId="18554" xr:uid="{00000000-0005-0000-0000-00008F480000}"/>
    <cellStyle name="Normal 6 3 2 2 3 4" xfId="5109" xr:uid="{00000000-0005-0000-0000-000006140000}"/>
    <cellStyle name="Normal 6 3 2 2 3 4 2" xfId="15161" xr:uid="{00000000-0005-0000-0000-00004A3B0000}"/>
    <cellStyle name="Normal 6 3 2 2 3 4 2 3" xfId="30255" xr:uid="{00000000-0005-0000-0000-000044760000}"/>
    <cellStyle name="Normal 6 3 2 2 3 4 3" xfId="10141" xr:uid="{00000000-0005-0000-0000-0000AE270000}"/>
    <cellStyle name="Normal 6 3 2 2 3 4 3 3" xfId="25238" xr:uid="{00000000-0005-0000-0000-0000AB620000}"/>
    <cellStyle name="Normal 6 3 2 2 3 4 5" xfId="20225" xr:uid="{00000000-0005-0000-0000-0000164F0000}"/>
    <cellStyle name="Normal 6 3 2 2 3 5" xfId="11819" xr:uid="{00000000-0005-0000-0000-00003C2E0000}"/>
    <cellStyle name="Normal 6 3 2 2 3 5 3" xfId="26913" xr:uid="{00000000-0005-0000-0000-000036690000}"/>
    <cellStyle name="Normal 6 3 2 2 3 6" xfId="6798" xr:uid="{00000000-0005-0000-0000-00009F1A0000}"/>
    <cellStyle name="Normal 6 3 2 2 3 6 3" xfId="21896" xr:uid="{00000000-0005-0000-0000-00009D550000}"/>
    <cellStyle name="Normal 6 3 2 2 3 8" xfId="16883" xr:uid="{00000000-0005-0000-0000-000008420000}"/>
    <cellStyle name="Normal 6 3 2 2 4" xfId="2146" xr:uid="{00000000-0005-0000-0000-000072080000}"/>
    <cellStyle name="Normal 6 3 2 2 4 2" xfId="3835" xr:uid="{00000000-0005-0000-0000-00000C0F0000}"/>
    <cellStyle name="Normal 6 3 2 2 4 2 2" xfId="13908" xr:uid="{00000000-0005-0000-0000-000065360000}"/>
    <cellStyle name="Normal 6 3 2 2 4 2 2 3" xfId="29002" xr:uid="{00000000-0005-0000-0000-00005F710000}"/>
    <cellStyle name="Normal 6 3 2 2 4 2 3" xfId="8888" xr:uid="{00000000-0005-0000-0000-0000C9220000}"/>
    <cellStyle name="Normal 6 3 2 2 4 2 3 3" xfId="23985" xr:uid="{00000000-0005-0000-0000-0000C65D0000}"/>
    <cellStyle name="Normal 6 3 2 2 4 2 5" xfId="18972" xr:uid="{00000000-0005-0000-0000-0000314A0000}"/>
    <cellStyle name="Normal 6 3 2 2 4 3" xfId="5527" xr:uid="{00000000-0005-0000-0000-0000A8150000}"/>
    <cellStyle name="Normal 6 3 2 2 4 3 2" xfId="15579" xr:uid="{00000000-0005-0000-0000-0000EC3C0000}"/>
    <cellStyle name="Normal 6 3 2 2 4 3 2 3" xfId="30673" xr:uid="{00000000-0005-0000-0000-0000E6770000}"/>
    <cellStyle name="Normal 6 3 2 2 4 3 3" xfId="10559" xr:uid="{00000000-0005-0000-0000-000050290000}"/>
    <cellStyle name="Normal 6 3 2 2 4 3 3 3" xfId="25656" xr:uid="{00000000-0005-0000-0000-00004D640000}"/>
    <cellStyle name="Normal 6 3 2 2 4 3 5" xfId="20643" xr:uid="{00000000-0005-0000-0000-0000B8500000}"/>
    <cellStyle name="Normal 6 3 2 2 4 4" xfId="12237" xr:uid="{00000000-0005-0000-0000-0000DE2F0000}"/>
    <cellStyle name="Normal 6 3 2 2 4 4 3" xfId="27331" xr:uid="{00000000-0005-0000-0000-0000D86A0000}"/>
    <cellStyle name="Normal 6 3 2 2 4 5" xfId="7216" xr:uid="{00000000-0005-0000-0000-0000411C0000}"/>
    <cellStyle name="Normal 6 3 2 2 4 5 3" xfId="22314" xr:uid="{00000000-0005-0000-0000-00003F570000}"/>
    <cellStyle name="Normal 6 3 2 2 4 7" xfId="17301" xr:uid="{00000000-0005-0000-0000-0000AA430000}"/>
    <cellStyle name="Normal 6 3 2 2 5" xfId="2998" xr:uid="{00000000-0005-0000-0000-0000C70B0000}"/>
    <cellStyle name="Normal 6 3 2 2 5 2" xfId="13072" xr:uid="{00000000-0005-0000-0000-000021330000}"/>
    <cellStyle name="Normal 6 3 2 2 5 2 3" xfId="28166" xr:uid="{00000000-0005-0000-0000-00001B6E0000}"/>
    <cellStyle name="Normal 6 3 2 2 5 3" xfId="8052" xr:uid="{00000000-0005-0000-0000-0000851F0000}"/>
    <cellStyle name="Normal 6 3 2 2 5 3 3" xfId="23149" xr:uid="{00000000-0005-0000-0000-0000825A0000}"/>
    <cellStyle name="Normal 6 3 2 2 5 5" xfId="18136" xr:uid="{00000000-0005-0000-0000-0000ED460000}"/>
    <cellStyle name="Normal 6 3 2 2 6" xfId="4691" xr:uid="{00000000-0005-0000-0000-000064120000}"/>
    <cellStyle name="Normal 6 3 2 2 6 2" xfId="14743" xr:uid="{00000000-0005-0000-0000-0000A8390000}"/>
    <cellStyle name="Normal 6 3 2 2 6 2 3" xfId="29837" xr:uid="{00000000-0005-0000-0000-0000A2740000}"/>
    <cellStyle name="Normal 6 3 2 2 6 3" xfId="9723" xr:uid="{00000000-0005-0000-0000-00000C260000}"/>
    <cellStyle name="Normal 6 3 2 2 6 3 3" xfId="24820" xr:uid="{00000000-0005-0000-0000-000009610000}"/>
    <cellStyle name="Normal 6 3 2 2 6 5" xfId="19807" xr:uid="{00000000-0005-0000-0000-0000744D0000}"/>
    <cellStyle name="Normal 6 3 2 2 7" xfId="11401" xr:uid="{00000000-0005-0000-0000-00009A2C0000}"/>
    <cellStyle name="Normal 6 3 2 2 7 3" xfId="26495" xr:uid="{00000000-0005-0000-0000-000094670000}"/>
    <cellStyle name="Normal 6 3 2 2 8" xfId="6380" xr:uid="{00000000-0005-0000-0000-0000FD180000}"/>
    <cellStyle name="Normal 6 3 2 2 8 3" xfId="21478" xr:uid="{00000000-0005-0000-0000-0000FB530000}"/>
    <cellStyle name="Normal 6 3 2 3" xfId="1408" xr:uid="{00000000-0005-0000-0000-000090050000}"/>
    <cellStyle name="Normal 6 3 2 3 2" xfId="1829" xr:uid="{00000000-0005-0000-0000-000035070000}"/>
    <cellStyle name="Normal 6 3 2 3 2 2" xfId="2668" xr:uid="{00000000-0005-0000-0000-00007C0A0000}"/>
    <cellStyle name="Normal 6 3 2 3 2 2 2" xfId="4357" xr:uid="{00000000-0005-0000-0000-000016110000}"/>
    <cellStyle name="Normal 6 3 2 3 2 2 2 2" xfId="14430" xr:uid="{00000000-0005-0000-0000-00006F380000}"/>
    <cellStyle name="Normal 6 3 2 3 2 2 2 2 3" xfId="29524" xr:uid="{00000000-0005-0000-0000-000069730000}"/>
    <cellStyle name="Normal 6 3 2 3 2 2 2 3" xfId="9410" xr:uid="{00000000-0005-0000-0000-0000D3240000}"/>
    <cellStyle name="Normal 6 3 2 3 2 2 2 3 3" xfId="24507" xr:uid="{00000000-0005-0000-0000-0000D05F0000}"/>
    <cellStyle name="Normal 6 3 2 3 2 2 2 5" xfId="19494" xr:uid="{00000000-0005-0000-0000-00003B4C0000}"/>
    <cellStyle name="Normal 6 3 2 3 2 2 3" xfId="6049" xr:uid="{00000000-0005-0000-0000-0000B2170000}"/>
    <cellStyle name="Normal 6 3 2 3 2 2 3 2" xfId="16101" xr:uid="{00000000-0005-0000-0000-0000F63E0000}"/>
    <cellStyle name="Normal 6 3 2 3 2 2 3 2 3" xfId="31195" xr:uid="{00000000-0005-0000-0000-0000F0790000}"/>
    <cellStyle name="Normal 6 3 2 3 2 2 3 3" xfId="11081" xr:uid="{00000000-0005-0000-0000-00005A2B0000}"/>
    <cellStyle name="Normal 6 3 2 3 2 2 3 3 3" xfId="26178" xr:uid="{00000000-0005-0000-0000-000057660000}"/>
    <cellStyle name="Normal 6 3 2 3 2 2 3 5" xfId="21165" xr:uid="{00000000-0005-0000-0000-0000C2520000}"/>
    <cellStyle name="Normal 6 3 2 3 2 2 4" xfId="12759" xr:uid="{00000000-0005-0000-0000-0000E8310000}"/>
    <cellStyle name="Normal 6 3 2 3 2 2 4 3" xfId="27853" xr:uid="{00000000-0005-0000-0000-0000E26C0000}"/>
    <cellStyle name="Normal 6 3 2 3 2 2 5" xfId="7738" xr:uid="{00000000-0005-0000-0000-00004B1E0000}"/>
    <cellStyle name="Normal 6 3 2 3 2 2 5 3" xfId="22836" xr:uid="{00000000-0005-0000-0000-000049590000}"/>
    <cellStyle name="Normal 6 3 2 3 2 2 7" xfId="17823" xr:uid="{00000000-0005-0000-0000-0000B4450000}"/>
    <cellStyle name="Normal 6 3 2 3 2 3" xfId="3520" xr:uid="{00000000-0005-0000-0000-0000D10D0000}"/>
    <cellStyle name="Normal 6 3 2 3 2 3 2" xfId="13594" xr:uid="{00000000-0005-0000-0000-00002B350000}"/>
    <cellStyle name="Normal 6 3 2 3 2 3 2 3" xfId="28688" xr:uid="{00000000-0005-0000-0000-000025700000}"/>
    <cellStyle name="Normal 6 3 2 3 2 3 3" xfId="8574" xr:uid="{00000000-0005-0000-0000-00008F210000}"/>
    <cellStyle name="Normal 6 3 2 3 2 3 3 3" xfId="23671" xr:uid="{00000000-0005-0000-0000-00008C5C0000}"/>
    <cellStyle name="Normal 6 3 2 3 2 3 5" xfId="18658" xr:uid="{00000000-0005-0000-0000-0000F7480000}"/>
    <cellStyle name="Normal 6 3 2 3 2 4" xfId="5213" xr:uid="{00000000-0005-0000-0000-00006E140000}"/>
    <cellStyle name="Normal 6 3 2 3 2 4 2" xfId="15265" xr:uid="{00000000-0005-0000-0000-0000B23B0000}"/>
    <cellStyle name="Normal 6 3 2 3 2 4 2 3" xfId="30359" xr:uid="{00000000-0005-0000-0000-0000AC760000}"/>
    <cellStyle name="Normal 6 3 2 3 2 4 3" xfId="10245" xr:uid="{00000000-0005-0000-0000-000016280000}"/>
    <cellStyle name="Normal 6 3 2 3 2 4 3 3" xfId="25342" xr:uid="{00000000-0005-0000-0000-000013630000}"/>
    <cellStyle name="Normal 6 3 2 3 2 4 5" xfId="20329" xr:uid="{00000000-0005-0000-0000-00007E4F0000}"/>
    <cellStyle name="Normal 6 3 2 3 2 5" xfId="11923" xr:uid="{00000000-0005-0000-0000-0000A42E0000}"/>
    <cellStyle name="Normal 6 3 2 3 2 5 3" xfId="27017" xr:uid="{00000000-0005-0000-0000-00009E690000}"/>
    <cellStyle name="Normal 6 3 2 3 2 6" xfId="6902" xr:uid="{00000000-0005-0000-0000-0000071B0000}"/>
    <cellStyle name="Normal 6 3 2 3 2 6 3" xfId="22000" xr:uid="{00000000-0005-0000-0000-000005560000}"/>
    <cellStyle name="Normal 6 3 2 3 2 8" xfId="16987" xr:uid="{00000000-0005-0000-0000-000070420000}"/>
    <cellStyle name="Normal 6 3 2 3 3" xfId="2250" xr:uid="{00000000-0005-0000-0000-0000DA080000}"/>
    <cellStyle name="Normal 6 3 2 3 3 2" xfId="3939" xr:uid="{00000000-0005-0000-0000-0000740F0000}"/>
    <cellStyle name="Normal 6 3 2 3 3 2 2" xfId="14012" xr:uid="{00000000-0005-0000-0000-0000CD360000}"/>
    <cellStyle name="Normal 6 3 2 3 3 2 2 3" xfId="29106" xr:uid="{00000000-0005-0000-0000-0000C7710000}"/>
    <cellStyle name="Normal 6 3 2 3 3 2 3" xfId="8992" xr:uid="{00000000-0005-0000-0000-000031230000}"/>
    <cellStyle name="Normal 6 3 2 3 3 2 3 3" xfId="24089" xr:uid="{00000000-0005-0000-0000-00002E5E0000}"/>
    <cellStyle name="Normal 6 3 2 3 3 2 5" xfId="19076" xr:uid="{00000000-0005-0000-0000-0000994A0000}"/>
    <cellStyle name="Normal 6 3 2 3 3 3" xfId="5631" xr:uid="{00000000-0005-0000-0000-000010160000}"/>
    <cellStyle name="Normal 6 3 2 3 3 3 2" xfId="15683" xr:uid="{00000000-0005-0000-0000-0000543D0000}"/>
    <cellStyle name="Normal 6 3 2 3 3 3 2 3" xfId="30777" xr:uid="{00000000-0005-0000-0000-00004E780000}"/>
    <cellStyle name="Normal 6 3 2 3 3 3 3" xfId="10663" xr:uid="{00000000-0005-0000-0000-0000B8290000}"/>
    <cellStyle name="Normal 6 3 2 3 3 3 3 3" xfId="25760" xr:uid="{00000000-0005-0000-0000-0000B5640000}"/>
    <cellStyle name="Normal 6 3 2 3 3 3 5" xfId="20747" xr:uid="{00000000-0005-0000-0000-000020510000}"/>
    <cellStyle name="Normal 6 3 2 3 3 4" xfId="12341" xr:uid="{00000000-0005-0000-0000-000046300000}"/>
    <cellStyle name="Normal 6 3 2 3 3 4 3" xfId="27435" xr:uid="{00000000-0005-0000-0000-0000406B0000}"/>
    <cellStyle name="Normal 6 3 2 3 3 5" xfId="7320" xr:uid="{00000000-0005-0000-0000-0000A91C0000}"/>
    <cellStyle name="Normal 6 3 2 3 3 5 3" xfId="22418" xr:uid="{00000000-0005-0000-0000-0000A7570000}"/>
    <cellStyle name="Normal 6 3 2 3 3 7" xfId="17405" xr:uid="{00000000-0005-0000-0000-000012440000}"/>
    <cellStyle name="Normal 6 3 2 3 4" xfId="3102" xr:uid="{00000000-0005-0000-0000-00002F0C0000}"/>
    <cellStyle name="Normal 6 3 2 3 4 2" xfId="13176" xr:uid="{00000000-0005-0000-0000-000089330000}"/>
    <cellStyle name="Normal 6 3 2 3 4 2 3" xfId="28270" xr:uid="{00000000-0005-0000-0000-0000836E0000}"/>
    <cellStyle name="Normal 6 3 2 3 4 3" xfId="8156" xr:uid="{00000000-0005-0000-0000-0000ED1F0000}"/>
    <cellStyle name="Normal 6 3 2 3 4 3 3" xfId="23253" xr:uid="{00000000-0005-0000-0000-0000EA5A0000}"/>
    <cellStyle name="Normal 6 3 2 3 4 5" xfId="18240" xr:uid="{00000000-0005-0000-0000-000055470000}"/>
    <cellStyle name="Normal 6 3 2 3 5" xfId="4795" xr:uid="{00000000-0005-0000-0000-0000CC120000}"/>
    <cellStyle name="Normal 6 3 2 3 5 2" xfId="14847" xr:uid="{00000000-0005-0000-0000-0000103A0000}"/>
    <cellStyle name="Normal 6 3 2 3 5 2 3" xfId="29941" xr:uid="{00000000-0005-0000-0000-00000A750000}"/>
    <cellStyle name="Normal 6 3 2 3 5 3" xfId="9827" xr:uid="{00000000-0005-0000-0000-000074260000}"/>
    <cellStyle name="Normal 6 3 2 3 5 3 3" xfId="24924" xr:uid="{00000000-0005-0000-0000-000071610000}"/>
    <cellStyle name="Normal 6 3 2 3 5 5" xfId="19911" xr:uid="{00000000-0005-0000-0000-0000DC4D0000}"/>
    <cellStyle name="Normal 6 3 2 3 6" xfId="11505" xr:uid="{00000000-0005-0000-0000-0000022D0000}"/>
    <cellStyle name="Normal 6 3 2 3 6 3" xfId="26599" xr:uid="{00000000-0005-0000-0000-0000FC670000}"/>
    <cellStyle name="Normal 6 3 2 3 7" xfId="6484" xr:uid="{00000000-0005-0000-0000-000065190000}"/>
    <cellStyle name="Normal 6 3 2 3 7 3" xfId="21582" xr:uid="{00000000-0005-0000-0000-000063540000}"/>
    <cellStyle name="Normal 6 3 2 3 9" xfId="16569" xr:uid="{00000000-0005-0000-0000-0000CE400000}"/>
    <cellStyle name="Normal 6 3 2 4" xfId="1621" xr:uid="{00000000-0005-0000-0000-000065060000}"/>
    <cellStyle name="Normal 6 3 2 4 2" xfId="2460" xr:uid="{00000000-0005-0000-0000-0000AC090000}"/>
    <cellStyle name="Normal 6 3 2 4 2 2" xfId="4149" xr:uid="{00000000-0005-0000-0000-000046100000}"/>
    <cellStyle name="Normal 6 3 2 4 2 2 2" xfId="14222" xr:uid="{00000000-0005-0000-0000-00009F370000}"/>
    <cellStyle name="Normal 6 3 2 4 2 2 2 3" xfId="29316" xr:uid="{00000000-0005-0000-0000-000099720000}"/>
    <cellStyle name="Normal 6 3 2 4 2 2 3" xfId="9202" xr:uid="{00000000-0005-0000-0000-000003240000}"/>
    <cellStyle name="Normal 6 3 2 4 2 2 3 3" xfId="24299" xr:uid="{00000000-0005-0000-0000-0000005F0000}"/>
    <cellStyle name="Normal 6 3 2 4 2 2 5" xfId="19286" xr:uid="{00000000-0005-0000-0000-00006B4B0000}"/>
    <cellStyle name="Normal 6 3 2 4 2 3" xfId="5841" xr:uid="{00000000-0005-0000-0000-0000E2160000}"/>
    <cellStyle name="Normal 6 3 2 4 2 3 2" xfId="15893" xr:uid="{00000000-0005-0000-0000-0000263E0000}"/>
    <cellStyle name="Normal 6 3 2 4 2 3 2 3" xfId="30987" xr:uid="{00000000-0005-0000-0000-000020790000}"/>
    <cellStyle name="Normal 6 3 2 4 2 3 3" xfId="10873" xr:uid="{00000000-0005-0000-0000-00008A2A0000}"/>
    <cellStyle name="Normal 6 3 2 4 2 3 3 3" xfId="25970" xr:uid="{00000000-0005-0000-0000-000087650000}"/>
    <cellStyle name="Normal 6 3 2 4 2 3 5" xfId="20957" xr:uid="{00000000-0005-0000-0000-0000F2510000}"/>
    <cellStyle name="Normal 6 3 2 4 2 4" xfId="12551" xr:uid="{00000000-0005-0000-0000-000018310000}"/>
    <cellStyle name="Normal 6 3 2 4 2 4 3" xfId="27645" xr:uid="{00000000-0005-0000-0000-0000126C0000}"/>
    <cellStyle name="Normal 6 3 2 4 2 5" xfId="7530" xr:uid="{00000000-0005-0000-0000-00007B1D0000}"/>
    <cellStyle name="Normal 6 3 2 4 2 5 3" xfId="22628" xr:uid="{00000000-0005-0000-0000-000079580000}"/>
    <cellStyle name="Normal 6 3 2 4 2 7" xfId="17615" xr:uid="{00000000-0005-0000-0000-0000E4440000}"/>
    <cellStyle name="Normal 6 3 2 4 3" xfId="3312" xr:uid="{00000000-0005-0000-0000-0000010D0000}"/>
    <cellStyle name="Normal 6 3 2 4 3 2" xfId="13386" xr:uid="{00000000-0005-0000-0000-00005B340000}"/>
    <cellStyle name="Normal 6 3 2 4 3 2 3" xfId="28480" xr:uid="{00000000-0005-0000-0000-0000556F0000}"/>
    <cellStyle name="Normal 6 3 2 4 3 3" xfId="8366" xr:uid="{00000000-0005-0000-0000-0000BF200000}"/>
    <cellStyle name="Normal 6 3 2 4 3 3 3" xfId="23463" xr:uid="{00000000-0005-0000-0000-0000BC5B0000}"/>
    <cellStyle name="Normal 6 3 2 4 3 5" xfId="18450" xr:uid="{00000000-0005-0000-0000-000027480000}"/>
    <cellStyle name="Normal 6 3 2 4 4" xfId="5005" xr:uid="{00000000-0005-0000-0000-00009E130000}"/>
    <cellStyle name="Normal 6 3 2 4 4 2" xfId="15057" xr:uid="{00000000-0005-0000-0000-0000E23A0000}"/>
    <cellStyle name="Normal 6 3 2 4 4 2 3" xfId="30151" xr:uid="{00000000-0005-0000-0000-0000DC750000}"/>
    <cellStyle name="Normal 6 3 2 4 4 3" xfId="10037" xr:uid="{00000000-0005-0000-0000-000046270000}"/>
    <cellStyle name="Normal 6 3 2 4 4 3 3" xfId="25134" xr:uid="{00000000-0005-0000-0000-000043620000}"/>
    <cellStyle name="Normal 6 3 2 4 4 5" xfId="20121" xr:uid="{00000000-0005-0000-0000-0000AE4E0000}"/>
    <cellStyle name="Normal 6 3 2 4 5" xfId="11715" xr:uid="{00000000-0005-0000-0000-0000D42D0000}"/>
    <cellStyle name="Normal 6 3 2 4 5 3" xfId="26809" xr:uid="{00000000-0005-0000-0000-0000CE680000}"/>
    <cellStyle name="Normal 6 3 2 4 6" xfId="6694" xr:uid="{00000000-0005-0000-0000-0000371A0000}"/>
    <cellStyle name="Normal 6 3 2 4 6 3" xfId="21792" xr:uid="{00000000-0005-0000-0000-000035550000}"/>
    <cellStyle name="Normal 6 3 2 4 8" xfId="16779" xr:uid="{00000000-0005-0000-0000-0000A0410000}"/>
    <cellStyle name="Normal 6 3 2 5" xfId="2042" xr:uid="{00000000-0005-0000-0000-00000A080000}"/>
    <cellStyle name="Normal 6 3 2 5 2" xfId="3731" xr:uid="{00000000-0005-0000-0000-0000A40E0000}"/>
    <cellStyle name="Normal 6 3 2 5 2 2" xfId="13804" xr:uid="{00000000-0005-0000-0000-0000FD350000}"/>
    <cellStyle name="Normal 6 3 2 5 2 2 3" xfId="28898" xr:uid="{00000000-0005-0000-0000-0000F7700000}"/>
    <cellStyle name="Normal 6 3 2 5 2 3" xfId="8784" xr:uid="{00000000-0005-0000-0000-000061220000}"/>
    <cellStyle name="Normal 6 3 2 5 2 3 3" xfId="23881" xr:uid="{00000000-0005-0000-0000-00005E5D0000}"/>
    <cellStyle name="Normal 6 3 2 5 2 5" xfId="18868" xr:uid="{00000000-0005-0000-0000-0000C9490000}"/>
    <cellStyle name="Normal 6 3 2 5 3" xfId="5423" xr:uid="{00000000-0005-0000-0000-000040150000}"/>
    <cellStyle name="Normal 6 3 2 5 3 2" xfId="15475" xr:uid="{00000000-0005-0000-0000-0000843C0000}"/>
    <cellStyle name="Normal 6 3 2 5 3 2 3" xfId="30569" xr:uid="{00000000-0005-0000-0000-00007E770000}"/>
    <cellStyle name="Normal 6 3 2 5 3 3" xfId="10455" xr:uid="{00000000-0005-0000-0000-0000E8280000}"/>
    <cellStyle name="Normal 6 3 2 5 3 3 3" xfId="25552" xr:uid="{00000000-0005-0000-0000-0000E5630000}"/>
    <cellStyle name="Normal 6 3 2 5 3 5" xfId="20539" xr:uid="{00000000-0005-0000-0000-000050500000}"/>
    <cellStyle name="Normal 6 3 2 5 4" xfId="12133" xr:uid="{00000000-0005-0000-0000-0000762F0000}"/>
    <cellStyle name="Normal 6 3 2 5 4 3" xfId="27227" xr:uid="{00000000-0005-0000-0000-0000706A0000}"/>
    <cellStyle name="Normal 6 3 2 5 5" xfId="7112" xr:uid="{00000000-0005-0000-0000-0000D91B0000}"/>
    <cellStyle name="Normal 6 3 2 5 5 3" xfId="22210" xr:uid="{00000000-0005-0000-0000-0000D7560000}"/>
    <cellStyle name="Normal 6 3 2 5 7" xfId="17197" xr:uid="{00000000-0005-0000-0000-000042430000}"/>
    <cellStyle name="Normal 6 3 2 6" xfId="2894" xr:uid="{00000000-0005-0000-0000-00005F0B0000}"/>
    <cellStyle name="Normal 6 3 2 6 2" xfId="12968" xr:uid="{00000000-0005-0000-0000-0000B9320000}"/>
    <cellStyle name="Normal 6 3 2 6 2 3" xfId="28062" xr:uid="{00000000-0005-0000-0000-0000B36D0000}"/>
    <cellStyle name="Normal 6 3 2 6 3" xfId="7948" xr:uid="{00000000-0005-0000-0000-00001D1F0000}"/>
    <cellStyle name="Normal 6 3 2 6 3 3" xfId="23045" xr:uid="{00000000-0005-0000-0000-00001A5A0000}"/>
    <cellStyle name="Normal 6 3 2 6 5" xfId="18032" xr:uid="{00000000-0005-0000-0000-000085460000}"/>
    <cellStyle name="Normal 6 3 2 7" xfId="4587" xr:uid="{00000000-0005-0000-0000-0000FC110000}"/>
    <cellStyle name="Normal 6 3 2 7 2" xfId="14639" xr:uid="{00000000-0005-0000-0000-000040390000}"/>
    <cellStyle name="Normal 6 3 2 7 2 3" xfId="29733" xr:uid="{00000000-0005-0000-0000-00003A740000}"/>
    <cellStyle name="Normal 6 3 2 7 3" xfId="9619" xr:uid="{00000000-0005-0000-0000-0000A4250000}"/>
    <cellStyle name="Normal 6 3 2 7 3 3" xfId="24716" xr:uid="{00000000-0005-0000-0000-0000A1600000}"/>
    <cellStyle name="Normal 6 3 2 7 5" xfId="19703" xr:uid="{00000000-0005-0000-0000-00000C4D0000}"/>
    <cellStyle name="Normal 6 3 2 8" xfId="11297" xr:uid="{00000000-0005-0000-0000-0000322C0000}"/>
    <cellStyle name="Normal 6 3 2 8 3" xfId="26391" xr:uid="{00000000-0005-0000-0000-00002C670000}"/>
    <cellStyle name="Normal 6 3 2 9" xfId="6276" xr:uid="{00000000-0005-0000-0000-000095180000}"/>
    <cellStyle name="Normal 6 3 2 9 3" xfId="21374" xr:uid="{00000000-0005-0000-0000-000093530000}"/>
    <cellStyle name="Normal 6 3 3" xfId="1241" xr:uid="{00000000-0005-0000-0000-0000E9040000}"/>
    <cellStyle name="Normal 6 3 3 10" xfId="16413" xr:uid="{00000000-0005-0000-0000-000032400000}"/>
    <cellStyle name="Normal 6 3 3 2" xfId="1460" xr:uid="{00000000-0005-0000-0000-0000C4050000}"/>
    <cellStyle name="Normal 6 3 3 2 2" xfId="1881" xr:uid="{00000000-0005-0000-0000-000069070000}"/>
    <cellStyle name="Normal 6 3 3 2 2 2" xfId="2720" xr:uid="{00000000-0005-0000-0000-0000B00A0000}"/>
    <cellStyle name="Normal 6 3 3 2 2 2 2" xfId="4409" xr:uid="{00000000-0005-0000-0000-00004A110000}"/>
    <cellStyle name="Normal 6 3 3 2 2 2 2 2" xfId="14482" xr:uid="{00000000-0005-0000-0000-0000A3380000}"/>
    <cellStyle name="Normal 6 3 3 2 2 2 2 2 3" xfId="29576" xr:uid="{00000000-0005-0000-0000-00009D730000}"/>
    <cellStyle name="Normal 6 3 3 2 2 2 2 3" xfId="9462" xr:uid="{00000000-0005-0000-0000-000007250000}"/>
    <cellStyle name="Normal 6 3 3 2 2 2 2 3 3" xfId="24559" xr:uid="{00000000-0005-0000-0000-000004600000}"/>
    <cellStyle name="Normal 6 3 3 2 2 2 2 5" xfId="19546" xr:uid="{00000000-0005-0000-0000-00006F4C0000}"/>
    <cellStyle name="Normal 6 3 3 2 2 2 3" xfId="6101" xr:uid="{00000000-0005-0000-0000-0000E6170000}"/>
    <cellStyle name="Normal 6 3 3 2 2 2 3 2" xfId="16153" xr:uid="{00000000-0005-0000-0000-00002A3F0000}"/>
    <cellStyle name="Normal 6 3 3 2 2 2 3 2 3" xfId="31247" xr:uid="{00000000-0005-0000-0000-0000247A0000}"/>
    <cellStyle name="Normal 6 3 3 2 2 2 3 3" xfId="11133" xr:uid="{00000000-0005-0000-0000-00008E2B0000}"/>
    <cellStyle name="Normal 6 3 3 2 2 2 3 3 3" xfId="26230" xr:uid="{00000000-0005-0000-0000-00008B660000}"/>
    <cellStyle name="Normal 6 3 3 2 2 2 3 5" xfId="21217" xr:uid="{00000000-0005-0000-0000-0000F6520000}"/>
    <cellStyle name="Normal 6 3 3 2 2 2 4" xfId="12811" xr:uid="{00000000-0005-0000-0000-00001C320000}"/>
    <cellStyle name="Normal 6 3 3 2 2 2 4 3" xfId="27905" xr:uid="{00000000-0005-0000-0000-0000166D0000}"/>
    <cellStyle name="Normal 6 3 3 2 2 2 5" xfId="7790" xr:uid="{00000000-0005-0000-0000-00007F1E0000}"/>
    <cellStyle name="Normal 6 3 3 2 2 2 5 3" xfId="22888" xr:uid="{00000000-0005-0000-0000-00007D590000}"/>
    <cellStyle name="Normal 6 3 3 2 2 2 7" xfId="17875" xr:uid="{00000000-0005-0000-0000-0000E8450000}"/>
    <cellStyle name="Normal 6 3 3 2 2 3" xfId="3572" xr:uid="{00000000-0005-0000-0000-0000050E0000}"/>
    <cellStyle name="Normal 6 3 3 2 2 3 2" xfId="13646" xr:uid="{00000000-0005-0000-0000-00005F350000}"/>
    <cellStyle name="Normal 6 3 3 2 2 3 2 3" xfId="28740" xr:uid="{00000000-0005-0000-0000-000059700000}"/>
    <cellStyle name="Normal 6 3 3 2 2 3 3" xfId="8626" xr:uid="{00000000-0005-0000-0000-0000C3210000}"/>
    <cellStyle name="Normal 6 3 3 2 2 3 3 3" xfId="23723" xr:uid="{00000000-0005-0000-0000-0000C05C0000}"/>
    <cellStyle name="Normal 6 3 3 2 2 3 5" xfId="18710" xr:uid="{00000000-0005-0000-0000-00002B490000}"/>
    <cellStyle name="Normal 6 3 3 2 2 4" xfId="5265" xr:uid="{00000000-0005-0000-0000-0000A2140000}"/>
    <cellStyle name="Normal 6 3 3 2 2 4 2" xfId="15317" xr:uid="{00000000-0005-0000-0000-0000E63B0000}"/>
    <cellStyle name="Normal 6 3 3 2 2 4 2 3" xfId="30411" xr:uid="{00000000-0005-0000-0000-0000E0760000}"/>
    <cellStyle name="Normal 6 3 3 2 2 4 3" xfId="10297" xr:uid="{00000000-0005-0000-0000-00004A280000}"/>
    <cellStyle name="Normal 6 3 3 2 2 4 3 3" xfId="25394" xr:uid="{00000000-0005-0000-0000-000047630000}"/>
    <cellStyle name="Normal 6 3 3 2 2 4 5" xfId="20381" xr:uid="{00000000-0005-0000-0000-0000B24F0000}"/>
    <cellStyle name="Normal 6 3 3 2 2 5" xfId="11975" xr:uid="{00000000-0005-0000-0000-0000D82E0000}"/>
    <cellStyle name="Normal 6 3 3 2 2 5 3" xfId="27069" xr:uid="{00000000-0005-0000-0000-0000D2690000}"/>
    <cellStyle name="Normal 6 3 3 2 2 6" xfId="6954" xr:uid="{00000000-0005-0000-0000-00003B1B0000}"/>
    <cellStyle name="Normal 6 3 3 2 2 6 3" xfId="22052" xr:uid="{00000000-0005-0000-0000-000039560000}"/>
    <cellStyle name="Normal 6 3 3 2 2 8" xfId="17039" xr:uid="{00000000-0005-0000-0000-0000A4420000}"/>
    <cellStyle name="Normal 6 3 3 2 3" xfId="2302" xr:uid="{00000000-0005-0000-0000-00000E090000}"/>
    <cellStyle name="Normal 6 3 3 2 3 2" xfId="3991" xr:uid="{00000000-0005-0000-0000-0000A80F0000}"/>
    <cellStyle name="Normal 6 3 3 2 3 2 2" xfId="14064" xr:uid="{00000000-0005-0000-0000-000001370000}"/>
    <cellStyle name="Normal 6 3 3 2 3 2 2 3" xfId="29158" xr:uid="{00000000-0005-0000-0000-0000FB710000}"/>
    <cellStyle name="Normal 6 3 3 2 3 2 3" xfId="9044" xr:uid="{00000000-0005-0000-0000-000065230000}"/>
    <cellStyle name="Normal 6 3 3 2 3 2 3 3" xfId="24141" xr:uid="{00000000-0005-0000-0000-0000625E0000}"/>
    <cellStyle name="Normal 6 3 3 2 3 2 5" xfId="19128" xr:uid="{00000000-0005-0000-0000-0000CD4A0000}"/>
    <cellStyle name="Normal 6 3 3 2 3 3" xfId="5683" xr:uid="{00000000-0005-0000-0000-000044160000}"/>
    <cellStyle name="Normal 6 3 3 2 3 3 2" xfId="15735" xr:uid="{00000000-0005-0000-0000-0000883D0000}"/>
    <cellStyle name="Normal 6 3 3 2 3 3 2 3" xfId="30829" xr:uid="{00000000-0005-0000-0000-000082780000}"/>
    <cellStyle name="Normal 6 3 3 2 3 3 3" xfId="10715" xr:uid="{00000000-0005-0000-0000-0000EC290000}"/>
    <cellStyle name="Normal 6 3 3 2 3 3 3 3" xfId="25812" xr:uid="{00000000-0005-0000-0000-0000E9640000}"/>
    <cellStyle name="Normal 6 3 3 2 3 3 5" xfId="20799" xr:uid="{00000000-0005-0000-0000-000054510000}"/>
    <cellStyle name="Normal 6 3 3 2 3 4" xfId="12393" xr:uid="{00000000-0005-0000-0000-00007A300000}"/>
    <cellStyle name="Normal 6 3 3 2 3 4 3" xfId="27487" xr:uid="{00000000-0005-0000-0000-0000746B0000}"/>
    <cellStyle name="Normal 6 3 3 2 3 5" xfId="7372" xr:uid="{00000000-0005-0000-0000-0000DD1C0000}"/>
    <cellStyle name="Normal 6 3 3 2 3 5 3" xfId="22470" xr:uid="{00000000-0005-0000-0000-0000DB570000}"/>
    <cellStyle name="Normal 6 3 3 2 3 7" xfId="17457" xr:uid="{00000000-0005-0000-0000-000046440000}"/>
    <cellStyle name="Normal 6 3 3 2 4" xfId="3154" xr:uid="{00000000-0005-0000-0000-0000630C0000}"/>
    <cellStyle name="Normal 6 3 3 2 4 2" xfId="13228" xr:uid="{00000000-0005-0000-0000-0000BD330000}"/>
    <cellStyle name="Normal 6 3 3 2 4 2 3" xfId="28322" xr:uid="{00000000-0005-0000-0000-0000B76E0000}"/>
    <cellStyle name="Normal 6 3 3 2 4 3" xfId="8208" xr:uid="{00000000-0005-0000-0000-000021200000}"/>
    <cellStyle name="Normal 6 3 3 2 4 3 3" xfId="23305" xr:uid="{00000000-0005-0000-0000-00001E5B0000}"/>
    <cellStyle name="Normal 6 3 3 2 4 5" xfId="18292" xr:uid="{00000000-0005-0000-0000-000089470000}"/>
    <cellStyle name="Normal 6 3 3 2 5" xfId="4847" xr:uid="{00000000-0005-0000-0000-000000130000}"/>
    <cellStyle name="Normal 6 3 3 2 5 2" xfId="14899" xr:uid="{00000000-0005-0000-0000-0000443A0000}"/>
    <cellStyle name="Normal 6 3 3 2 5 2 3" xfId="29993" xr:uid="{00000000-0005-0000-0000-00003E750000}"/>
    <cellStyle name="Normal 6 3 3 2 5 3" xfId="9879" xr:uid="{00000000-0005-0000-0000-0000A8260000}"/>
    <cellStyle name="Normal 6 3 3 2 5 3 3" xfId="24976" xr:uid="{00000000-0005-0000-0000-0000A5610000}"/>
    <cellStyle name="Normal 6 3 3 2 5 5" xfId="19963" xr:uid="{00000000-0005-0000-0000-0000104E0000}"/>
    <cellStyle name="Normal 6 3 3 2 6" xfId="11557" xr:uid="{00000000-0005-0000-0000-0000362D0000}"/>
    <cellStyle name="Normal 6 3 3 2 6 3" xfId="26651" xr:uid="{00000000-0005-0000-0000-000030680000}"/>
    <cellStyle name="Normal 6 3 3 2 7" xfId="6536" xr:uid="{00000000-0005-0000-0000-000099190000}"/>
    <cellStyle name="Normal 6 3 3 2 7 3" xfId="21634" xr:uid="{00000000-0005-0000-0000-000097540000}"/>
    <cellStyle name="Normal 6 3 3 2 9" xfId="16621" xr:uid="{00000000-0005-0000-0000-000002410000}"/>
    <cellStyle name="Normal 6 3 3 3" xfId="1673" xr:uid="{00000000-0005-0000-0000-000099060000}"/>
    <cellStyle name="Normal 6 3 3 3 2" xfId="2512" xr:uid="{00000000-0005-0000-0000-0000E0090000}"/>
    <cellStyle name="Normal 6 3 3 3 2 2" xfId="4201" xr:uid="{00000000-0005-0000-0000-00007A100000}"/>
    <cellStyle name="Normal 6 3 3 3 2 2 2" xfId="14274" xr:uid="{00000000-0005-0000-0000-0000D3370000}"/>
    <cellStyle name="Normal 6 3 3 3 2 2 2 3" xfId="29368" xr:uid="{00000000-0005-0000-0000-0000CD720000}"/>
    <cellStyle name="Normal 6 3 3 3 2 2 3" xfId="9254" xr:uid="{00000000-0005-0000-0000-000037240000}"/>
    <cellStyle name="Normal 6 3 3 3 2 2 3 3" xfId="24351" xr:uid="{00000000-0005-0000-0000-0000345F0000}"/>
    <cellStyle name="Normal 6 3 3 3 2 2 5" xfId="19338" xr:uid="{00000000-0005-0000-0000-00009F4B0000}"/>
    <cellStyle name="Normal 6 3 3 3 2 3" xfId="5893" xr:uid="{00000000-0005-0000-0000-000016170000}"/>
    <cellStyle name="Normal 6 3 3 3 2 3 2" xfId="15945" xr:uid="{00000000-0005-0000-0000-00005A3E0000}"/>
    <cellStyle name="Normal 6 3 3 3 2 3 2 3" xfId="31039" xr:uid="{00000000-0005-0000-0000-000054790000}"/>
    <cellStyle name="Normal 6 3 3 3 2 3 3" xfId="10925" xr:uid="{00000000-0005-0000-0000-0000BE2A0000}"/>
    <cellStyle name="Normal 6 3 3 3 2 3 3 3" xfId="26022" xr:uid="{00000000-0005-0000-0000-0000BB650000}"/>
    <cellStyle name="Normal 6 3 3 3 2 3 5" xfId="21009" xr:uid="{00000000-0005-0000-0000-000026520000}"/>
    <cellStyle name="Normal 6 3 3 3 2 4" xfId="12603" xr:uid="{00000000-0005-0000-0000-00004C310000}"/>
    <cellStyle name="Normal 6 3 3 3 2 4 3" xfId="27697" xr:uid="{00000000-0005-0000-0000-0000466C0000}"/>
    <cellStyle name="Normal 6 3 3 3 2 5" xfId="7582" xr:uid="{00000000-0005-0000-0000-0000AF1D0000}"/>
    <cellStyle name="Normal 6 3 3 3 2 5 3" xfId="22680" xr:uid="{00000000-0005-0000-0000-0000AD580000}"/>
    <cellStyle name="Normal 6 3 3 3 2 7" xfId="17667" xr:uid="{00000000-0005-0000-0000-000018450000}"/>
    <cellStyle name="Normal 6 3 3 3 3" xfId="3364" xr:uid="{00000000-0005-0000-0000-0000350D0000}"/>
    <cellStyle name="Normal 6 3 3 3 3 2" xfId="13438" xr:uid="{00000000-0005-0000-0000-00008F340000}"/>
    <cellStyle name="Normal 6 3 3 3 3 2 3" xfId="28532" xr:uid="{00000000-0005-0000-0000-0000896F0000}"/>
    <cellStyle name="Normal 6 3 3 3 3 3" xfId="8418" xr:uid="{00000000-0005-0000-0000-0000F3200000}"/>
    <cellStyle name="Normal 6 3 3 3 3 3 3" xfId="23515" xr:uid="{00000000-0005-0000-0000-0000F05B0000}"/>
    <cellStyle name="Normal 6 3 3 3 3 5" xfId="18502" xr:uid="{00000000-0005-0000-0000-00005B480000}"/>
    <cellStyle name="Normal 6 3 3 3 4" xfId="5057" xr:uid="{00000000-0005-0000-0000-0000D2130000}"/>
    <cellStyle name="Normal 6 3 3 3 4 2" xfId="15109" xr:uid="{00000000-0005-0000-0000-0000163B0000}"/>
    <cellStyle name="Normal 6 3 3 3 4 2 3" xfId="30203" xr:uid="{00000000-0005-0000-0000-000010760000}"/>
    <cellStyle name="Normal 6 3 3 3 4 3" xfId="10089" xr:uid="{00000000-0005-0000-0000-00007A270000}"/>
    <cellStyle name="Normal 6 3 3 3 4 3 3" xfId="25186" xr:uid="{00000000-0005-0000-0000-000077620000}"/>
    <cellStyle name="Normal 6 3 3 3 4 5" xfId="20173" xr:uid="{00000000-0005-0000-0000-0000E24E0000}"/>
    <cellStyle name="Normal 6 3 3 3 5" xfId="11767" xr:uid="{00000000-0005-0000-0000-0000082E0000}"/>
    <cellStyle name="Normal 6 3 3 3 5 3" xfId="26861" xr:uid="{00000000-0005-0000-0000-000002690000}"/>
    <cellStyle name="Normal 6 3 3 3 6" xfId="6746" xr:uid="{00000000-0005-0000-0000-00006B1A0000}"/>
    <cellStyle name="Normal 6 3 3 3 6 3" xfId="21844" xr:uid="{00000000-0005-0000-0000-000069550000}"/>
    <cellStyle name="Normal 6 3 3 3 8" xfId="16831" xr:uid="{00000000-0005-0000-0000-0000D4410000}"/>
    <cellStyle name="Normal 6 3 3 4" xfId="2094" xr:uid="{00000000-0005-0000-0000-00003E080000}"/>
    <cellStyle name="Normal 6 3 3 4 2" xfId="3783" xr:uid="{00000000-0005-0000-0000-0000D80E0000}"/>
    <cellStyle name="Normal 6 3 3 4 2 2" xfId="13856" xr:uid="{00000000-0005-0000-0000-000031360000}"/>
    <cellStyle name="Normal 6 3 3 4 2 2 3" xfId="28950" xr:uid="{00000000-0005-0000-0000-00002B710000}"/>
    <cellStyle name="Normal 6 3 3 4 2 3" xfId="8836" xr:uid="{00000000-0005-0000-0000-000095220000}"/>
    <cellStyle name="Normal 6 3 3 4 2 3 3" xfId="23933" xr:uid="{00000000-0005-0000-0000-0000925D0000}"/>
    <cellStyle name="Normal 6 3 3 4 2 5" xfId="18920" xr:uid="{00000000-0005-0000-0000-0000FD490000}"/>
    <cellStyle name="Normal 6 3 3 4 3" xfId="5475" xr:uid="{00000000-0005-0000-0000-000074150000}"/>
    <cellStyle name="Normal 6 3 3 4 3 2" xfId="15527" xr:uid="{00000000-0005-0000-0000-0000B83C0000}"/>
    <cellStyle name="Normal 6 3 3 4 3 2 3" xfId="30621" xr:uid="{00000000-0005-0000-0000-0000B2770000}"/>
    <cellStyle name="Normal 6 3 3 4 3 3" xfId="10507" xr:uid="{00000000-0005-0000-0000-00001C290000}"/>
    <cellStyle name="Normal 6 3 3 4 3 3 3" xfId="25604" xr:uid="{00000000-0005-0000-0000-000019640000}"/>
    <cellStyle name="Normal 6 3 3 4 3 5" xfId="20591" xr:uid="{00000000-0005-0000-0000-000084500000}"/>
    <cellStyle name="Normal 6 3 3 4 4" xfId="12185" xr:uid="{00000000-0005-0000-0000-0000AA2F0000}"/>
    <cellStyle name="Normal 6 3 3 4 4 3" xfId="27279" xr:uid="{00000000-0005-0000-0000-0000A46A0000}"/>
    <cellStyle name="Normal 6 3 3 4 5" xfId="7164" xr:uid="{00000000-0005-0000-0000-00000D1C0000}"/>
    <cellStyle name="Normal 6 3 3 4 5 3" xfId="22262" xr:uid="{00000000-0005-0000-0000-00000B570000}"/>
    <cellStyle name="Normal 6 3 3 4 7" xfId="17249" xr:uid="{00000000-0005-0000-0000-000076430000}"/>
    <cellStyle name="Normal 6 3 3 5" xfId="2946" xr:uid="{00000000-0005-0000-0000-0000930B0000}"/>
    <cellStyle name="Normal 6 3 3 5 2" xfId="13020" xr:uid="{00000000-0005-0000-0000-0000ED320000}"/>
    <cellStyle name="Normal 6 3 3 5 2 3" xfId="28114" xr:uid="{00000000-0005-0000-0000-0000E76D0000}"/>
    <cellStyle name="Normal 6 3 3 5 3" xfId="8000" xr:uid="{00000000-0005-0000-0000-0000511F0000}"/>
    <cellStyle name="Normal 6 3 3 5 3 3" xfId="23097" xr:uid="{00000000-0005-0000-0000-00004E5A0000}"/>
    <cellStyle name="Normal 6 3 3 5 5" xfId="18084" xr:uid="{00000000-0005-0000-0000-0000B9460000}"/>
    <cellStyle name="Normal 6 3 3 6" xfId="4639" xr:uid="{00000000-0005-0000-0000-000030120000}"/>
    <cellStyle name="Normal 6 3 3 6 2" xfId="14691" xr:uid="{00000000-0005-0000-0000-000074390000}"/>
    <cellStyle name="Normal 6 3 3 6 2 3" xfId="29785" xr:uid="{00000000-0005-0000-0000-00006E740000}"/>
    <cellStyle name="Normal 6 3 3 6 3" xfId="9671" xr:uid="{00000000-0005-0000-0000-0000D8250000}"/>
    <cellStyle name="Normal 6 3 3 6 3 3" xfId="24768" xr:uid="{00000000-0005-0000-0000-0000D5600000}"/>
    <cellStyle name="Normal 6 3 3 6 5" xfId="19755" xr:uid="{00000000-0005-0000-0000-0000404D0000}"/>
    <cellStyle name="Normal 6 3 3 7" xfId="11349" xr:uid="{00000000-0005-0000-0000-0000662C0000}"/>
    <cellStyle name="Normal 6 3 3 7 3" xfId="26443" xr:uid="{00000000-0005-0000-0000-000060670000}"/>
    <cellStyle name="Normal 6 3 3 8" xfId="6328" xr:uid="{00000000-0005-0000-0000-0000C9180000}"/>
    <cellStyle name="Normal 6 3 3 8 3" xfId="21426" xr:uid="{00000000-0005-0000-0000-0000C7530000}"/>
    <cellStyle name="Normal 6 3 4" xfId="1354" xr:uid="{00000000-0005-0000-0000-00005A050000}"/>
    <cellStyle name="Normal 6 3 4 2" xfId="1777" xr:uid="{00000000-0005-0000-0000-000001070000}"/>
    <cellStyle name="Normal 6 3 4 2 2" xfId="2616" xr:uid="{00000000-0005-0000-0000-0000480A0000}"/>
    <cellStyle name="Normal 6 3 4 2 2 2" xfId="4305" xr:uid="{00000000-0005-0000-0000-0000E2100000}"/>
    <cellStyle name="Normal 6 3 4 2 2 2 2" xfId="14378" xr:uid="{00000000-0005-0000-0000-00003B380000}"/>
    <cellStyle name="Normal 6 3 4 2 2 2 2 3" xfId="29472" xr:uid="{00000000-0005-0000-0000-000035730000}"/>
    <cellStyle name="Normal 6 3 4 2 2 2 3" xfId="9358" xr:uid="{00000000-0005-0000-0000-00009F240000}"/>
    <cellStyle name="Normal 6 3 4 2 2 2 3 3" xfId="24455" xr:uid="{00000000-0005-0000-0000-00009C5F0000}"/>
    <cellStyle name="Normal 6 3 4 2 2 2 5" xfId="19442" xr:uid="{00000000-0005-0000-0000-0000074C0000}"/>
    <cellStyle name="Normal 6 3 4 2 2 3" xfId="5997" xr:uid="{00000000-0005-0000-0000-00007E170000}"/>
    <cellStyle name="Normal 6 3 4 2 2 3 2" xfId="16049" xr:uid="{00000000-0005-0000-0000-0000C23E0000}"/>
    <cellStyle name="Normal 6 3 4 2 2 3 2 3" xfId="31143" xr:uid="{00000000-0005-0000-0000-0000BC790000}"/>
    <cellStyle name="Normal 6 3 4 2 2 3 3" xfId="11029" xr:uid="{00000000-0005-0000-0000-0000262B0000}"/>
    <cellStyle name="Normal 6 3 4 2 2 3 3 3" xfId="26126" xr:uid="{00000000-0005-0000-0000-000023660000}"/>
    <cellStyle name="Normal 6 3 4 2 2 3 5" xfId="21113" xr:uid="{00000000-0005-0000-0000-00008E520000}"/>
    <cellStyle name="Normal 6 3 4 2 2 4" xfId="12707" xr:uid="{00000000-0005-0000-0000-0000B4310000}"/>
    <cellStyle name="Normal 6 3 4 2 2 4 3" xfId="27801" xr:uid="{00000000-0005-0000-0000-0000AE6C0000}"/>
    <cellStyle name="Normal 6 3 4 2 2 5" xfId="7686" xr:uid="{00000000-0005-0000-0000-0000171E0000}"/>
    <cellStyle name="Normal 6 3 4 2 2 5 3" xfId="22784" xr:uid="{00000000-0005-0000-0000-000015590000}"/>
    <cellStyle name="Normal 6 3 4 2 2 7" xfId="17771" xr:uid="{00000000-0005-0000-0000-000080450000}"/>
    <cellStyle name="Normal 6 3 4 2 3" xfId="3468" xr:uid="{00000000-0005-0000-0000-00009D0D0000}"/>
    <cellStyle name="Normal 6 3 4 2 3 2" xfId="13542" xr:uid="{00000000-0005-0000-0000-0000F7340000}"/>
    <cellStyle name="Normal 6 3 4 2 3 2 3" xfId="28636" xr:uid="{00000000-0005-0000-0000-0000F16F0000}"/>
    <cellStyle name="Normal 6 3 4 2 3 3" xfId="8522" xr:uid="{00000000-0005-0000-0000-00005B210000}"/>
    <cellStyle name="Normal 6 3 4 2 3 3 3" xfId="23619" xr:uid="{00000000-0005-0000-0000-0000585C0000}"/>
    <cellStyle name="Normal 6 3 4 2 3 5" xfId="18606" xr:uid="{00000000-0005-0000-0000-0000C3480000}"/>
    <cellStyle name="Normal 6 3 4 2 4" xfId="5161" xr:uid="{00000000-0005-0000-0000-00003A140000}"/>
    <cellStyle name="Normal 6 3 4 2 4 2" xfId="15213" xr:uid="{00000000-0005-0000-0000-00007E3B0000}"/>
    <cellStyle name="Normal 6 3 4 2 4 2 3" xfId="30307" xr:uid="{00000000-0005-0000-0000-000078760000}"/>
    <cellStyle name="Normal 6 3 4 2 4 3" xfId="10193" xr:uid="{00000000-0005-0000-0000-0000E2270000}"/>
    <cellStyle name="Normal 6 3 4 2 4 3 3" xfId="25290" xr:uid="{00000000-0005-0000-0000-0000DF620000}"/>
    <cellStyle name="Normal 6 3 4 2 4 5" xfId="20277" xr:uid="{00000000-0005-0000-0000-00004A4F0000}"/>
    <cellStyle name="Normal 6 3 4 2 5" xfId="11871" xr:uid="{00000000-0005-0000-0000-0000702E0000}"/>
    <cellStyle name="Normal 6 3 4 2 5 3" xfId="26965" xr:uid="{00000000-0005-0000-0000-00006A690000}"/>
    <cellStyle name="Normal 6 3 4 2 6" xfId="6850" xr:uid="{00000000-0005-0000-0000-0000D31A0000}"/>
    <cellStyle name="Normal 6 3 4 2 6 3" xfId="21948" xr:uid="{00000000-0005-0000-0000-0000D1550000}"/>
    <cellStyle name="Normal 6 3 4 2 8" xfId="16935" xr:uid="{00000000-0005-0000-0000-00003C420000}"/>
    <cellStyle name="Normal 6 3 4 3" xfId="2198" xr:uid="{00000000-0005-0000-0000-0000A6080000}"/>
    <cellStyle name="Normal 6 3 4 3 2" xfId="3887" xr:uid="{00000000-0005-0000-0000-0000400F0000}"/>
    <cellStyle name="Normal 6 3 4 3 2 2" xfId="13960" xr:uid="{00000000-0005-0000-0000-000099360000}"/>
    <cellStyle name="Normal 6 3 4 3 2 2 3" xfId="29054" xr:uid="{00000000-0005-0000-0000-000093710000}"/>
    <cellStyle name="Normal 6 3 4 3 2 3" xfId="8940" xr:uid="{00000000-0005-0000-0000-0000FD220000}"/>
    <cellStyle name="Normal 6 3 4 3 2 3 3" xfId="24037" xr:uid="{00000000-0005-0000-0000-0000FA5D0000}"/>
    <cellStyle name="Normal 6 3 4 3 2 5" xfId="19024" xr:uid="{00000000-0005-0000-0000-0000654A0000}"/>
    <cellStyle name="Normal 6 3 4 3 3" xfId="5579" xr:uid="{00000000-0005-0000-0000-0000DC150000}"/>
    <cellStyle name="Normal 6 3 4 3 3 2" xfId="15631" xr:uid="{00000000-0005-0000-0000-0000203D0000}"/>
    <cellStyle name="Normal 6 3 4 3 3 2 3" xfId="30725" xr:uid="{00000000-0005-0000-0000-00001A780000}"/>
    <cellStyle name="Normal 6 3 4 3 3 3" xfId="10611" xr:uid="{00000000-0005-0000-0000-000084290000}"/>
    <cellStyle name="Normal 6 3 4 3 3 3 3" xfId="25708" xr:uid="{00000000-0005-0000-0000-000081640000}"/>
    <cellStyle name="Normal 6 3 4 3 3 5" xfId="20695" xr:uid="{00000000-0005-0000-0000-0000EC500000}"/>
    <cellStyle name="Normal 6 3 4 3 4" xfId="12289" xr:uid="{00000000-0005-0000-0000-000012300000}"/>
    <cellStyle name="Normal 6 3 4 3 4 3" xfId="27383" xr:uid="{00000000-0005-0000-0000-00000C6B0000}"/>
    <cellStyle name="Normal 6 3 4 3 5" xfId="7268" xr:uid="{00000000-0005-0000-0000-0000751C0000}"/>
    <cellStyle name="Normal 6 3 4 3 5 3" xfId="22366" xr:uid="{00000000-0005-0000-0000-000073570000}"/>
    <cellStyle name="Normal 6 3 4 3 7" xfId="17353" xr:uid="{00000000-0005-0000-0000-0000DE430000}"/>
    <cellStyle name="Normal 6 3 4 4" xfId="3050" xr:uid="{00000000-0005-0000-0000-0000FB0B0000}"/>
    <cellStyle name="Normal 6 3 4 4 2" xfId="13124" xr:uid="{00000000-0005-0000-0000-000055330000}"/>
    <cellStyle name="Normal 6 3 4 4 2 3" xfId="28218" xr:uid="{00000000-0005-0000-0000-00004F6E0000}"/>
    <cellStyle name="Normal 6 3 4 4 3" xfId="8104" xr:uid="{00000000-0005-0000-0000-0000B91F0000}"/>
    <cellStyle name="Normal 6 3 4 4 3 3" xfId="23201" xr:uid="{00000000-0005-0000-0000-0000B65A0000}"/>
    <cellStyle name="Normal 6 3 4 4 5" xfId="18188" xr:uid="{00000000-0005-0000-0000-000021470000}"/>
    <cellStyle name="Normal 6 3 4 5" xfId="4743" xr:uid="{00000000-0005-0000-0000-000098120000}"/>
    <cellStyle name="Normal 6 3 4 5 2" xfId="14795" xr:uid="{00000000-0005-0000-0000-0000DC390000}"/>
    <cellStyle name="Normal 6 3 4 5 2 3" xfId="29889" xr:uid="{00000000-0005-0000-0000-0000D6740000}"/>
    <cellStyle name="Normal 6 3 4 5 3" xfId="9775" xr:uid="{00000000-0005-0000-0000-000040260000}"/>
    <cellStyle name="Normal 6 3 4 5 3 3" xfId="24872" xr:uid="{00000000-0005-0000-0000-00003D610000}"/>
    <cellStyle name="Normal 6 3 4 5 5" xfId="19859" xr:uid="{00000000-0005-0000-0000-0000A84D0000}"/>
    <cellStyle name="Normal 6 3 4 6" xfId="11453" xr:uid="{00000000-0005-0000-0000-0000CE2C0000}"/>
    <cellStyle name="Normal 6 3 4 6 3" xfId="26547" xr:uid="{00000000-0005-0000-0000-0000C8670000}"/>
    <cellStyle name="Normal 6 3 4 7" xfId="6432" xr:uid="{00000000-0005-0000-0000-000031190000}"/>
    <cellStyle name="Normal 6 3 4 7 3" xfId="21530" xr:uid="{00000000-0005-0000-0000-00002F540000}"/>
    <cellStyle name="Normal 6 3 4 9" xfId="16517" xr:uid="{00000000-0005-0000-0000-00009A400000}"/>
    <cellStyle name="Normal 6 3 5" xfId="1567" xr:uid="{00000000-0005-0000-0000-00002F060000}"/>
    <cellStyle name="Normal 6 3 5 2" xfId="2408" xr:uid="{00000000-0005-0000-0000-000078090000}"/>
    <cellStyle name="Normal 6 3 5 2 2" xfId="4097" xr:uid="{00000000-0005-0000-0000-000012100000}"/>
    <cellStyle name="Normal 6 3 5 2 2 2" xfId="14170" xr:uid="{00000000-0005-0000-0000-00006B370000}"/>
    <cellStyle name="Normal 6 3 5 2 2 2 3" xfId="29264" xr:uid="{00000000-0005-0000-0000-000065720000}"/>
    <cellStyle name="Normal 6 3 5 2 2 3" xfId="9150" xr:uid="{00000000-0005-0000-0000-0000CF230000}"/>
    <cellStyle name="Normal 6 3 5 2 2 3 3" xfId="24247" xr:uid="{00000000-0005-0000-0000-0000CC5E0000}"/>
    <cellStyle name="Normal 6 3 5 2 2 5" xfId="19234" xr:uid="{00000000-0005-0000-0000-0000374B0000}"/>
    <cellStyle name="Normal 6 3 5 2 3" xfId="5789" xr:uid="{00000000-0005-0000-0000-0000AE160000}"/>
    <cellStyle name="Normal 6 3 5 2 3 2" xfId="15841" xr:uid="{00000000-0005-0000-0000-0000F23D0000}"/>
    <cellStyle name="Normal 6 3 5 2 3 2 3" xfId="30935" xr:uid="{00000000-0005-0000-0000-0000EC780000}"/>
    <cellStyle name="Normal 6 3 5 2 3 3" xfId="10821" xr:uid="{00000000-0005-0000-0000-0000562A0000}"/>
    <cellStyle name="Normal 6 3 5 2 3 3 3" xfId="25918" xr:uid="{00000000-0005-0000-0000-000053650000}"/>
    <cellStyle name="Normal 6 3 5 2 3 5" xfId="20905" xr:uid="{00000000-0005-0000-0000-0000BE510000}"/>
    <cellStyle name="Normal 6 3 5 2 4" xfId="12499" xr:uid="{00000000-0005-0000-0000-0000E4300000}"/>
    <cellStyle name="Normal 6 3 5 2 4 3" xfId="27593" xr:uid="{00000000-0005-0000-0000-0000DE6B0000}"/>
    <cellStyle name="Normal 6 3 5 2 5" xfId="7478" xr:uid="{00000000-0005-0000-0000-0000471D0000}"/>
    <cellStyle name="Normal 6 3 5 2 5 3" xfId="22576" xr:uid="{00000000-0005-0000-0000-000045580000}"/>
    <cellStyle name="Normal 6 3 5 2 7" xfId="17563" xr:uid="{00000000-0005-0000-0000-0000B0440000}"/>
    <cellStyle name="Normal 6 3 5 3" xfId="3260" xr:uid="{00000000-0005-0000-0000-0000CD0C0000}"/>
    <cellStyle name="Normal 6 3 5 3 2" xfId="13334" xr:uid="{00000000-0005-0000-0000-000027340000}"/>
    <cellStyle name="Normal 6 3 5 3 2 3" xfId="28428" xr:uid="{00000000-0005-0000-0000-0000216F0000}"/>
    <cellStyle name="Normal 6 3 5 3 3" xfId="8314" xr:uid="{00000000-0005-0000-0000-00008B200000}"/>
    <cellStyle name="Normal 6 3 5 3 3 3" xfId="23411" xr:uid="{00000000-0005-0000-0000-0000885B0000}"/>
    <cellStyle name="Normal 6 3 5 3 5" xfId="18398" xr:uid="{00000000-0005-0000-0000-0000F3470000}"/>
    <cellStyle name="Normal 6 3 5 4" xfId="4953" xr:uid="{00000000-0005-0000-0000-00006A130000}"/>
    <cellStyle name="Normal 6 3 5 4 2" xfId="15005" xr:uid="{00000000-0005-0000-0000-0000AE3A0000}"/>
    <cellStyle name="Normal 6 3 5 4 2 3" xfId="30099" xr:uid="{00000000-0005-0000-0000-0000A8750000}"/>
    <cellStyle name="Normal 6 3 5 4 3" xfId="9985" xr:uid="{00000000-0005-0000-0000-000012270000}"/>
    <cellStyle name="Normal 6 3 5 4 3 3" xfId="25082" xr:uid="{00000000-0005-0000-0000-00000F620000}"/>
    <cellStyle name="Normal 6 3 5 4 5" xfId="20069" xr:uid="{00000000-0005-0000-0000-00007A4E0000}"/>
    <cellStyle name="Normal 6 3 5 5" xfId="11663" xr:uid="{00000000-0005-0000-0000-0000A02D0000}"/>
    <cellStyle name="Normal 6 3 5 5 3" xfId="26757" xr:uid="{00000000-0005-0000-0000-00009A680000}"/>
    <cellStyle name="Normal 6 3 5 6" xfId="6642" xr:uid="{00000000-0005-0000-0000-0000031A0000}"/>
    <cellStyle name="Normal 6 3 5 6 3" xfId="21740" xr:uid="{00000000-0005-0000-0000-000001550000}"/>
    <cellStyle name="Normal 6 3 5 8" xfId="16727" xr:uid="{00000000-0005-0000-0000-00006C410000}"/>
    <cellStyle name="Normal 6 3 6" xfId="1988" xr:uid="{00000000-0005-0000-0000-0000D4070000}"/>
    <cellStyle name="Normal 6 3 6 2" xfId="3679" xr:uid="{00000000-0005-0000-0000-0000700E0000}"/>
    <cellStyle name="Normal 6 3 6 2 2" xfId="13752" xr:uid="{00000000-0005-0000-0000-0000C9350000}"/>
    <cellStyle name="Normal 6 3 6 2 2 3" xfId="28846" xr:uid="{00000000-0005-0000-0000-0000C3700000}"/>
    <cellStyle name="Normal 6 3 6 2 3" xfId="8732" xr:uid="{00000000-0005-0000-0000-00002D220000}"/>
    <cellStyle name="Normal 6 3 6 2 3 3" xfId="23829" xr:uid="{00000000-0005-0000-0000-00002A5D0000}"/>
    <cellStyle name="Normal 6 3 6 2 5" xfId="18816" xr:uid="{00000000-0005-0000-0000-000095490000}"/>
    <cellStyle name="Normal 6 3 6 3" xfId="5371" xr:uid="{00000000-0005-0000-0000-00000C150000}"/>
    <cellStyle name="Normal 6 3 6 3 2" xfId="15423" xr:uid="{00000000-0005-0000-0000-0000503C0000}"/>
    <cellStyle name="Normal 6 3 6 3 2 3" xfId="30517" xr:uid="{00000000-0005-0000-0000-00004A770000}"/>
    <cellStyle name="Normal 6 3 6 3 3" xfId="10403" xr:uid="{00000000-0005-0000-0000-0000B4280000}"/>
    <cellStyle name="Normal 6 3 6 3 3 3" xfId="25500" xr:uid="{00000000-0005-0000-0000-0000B1630000}"/>
    <cellStyle name="Normal 6 3 6 3 5" xfId="20487" xr:uid="{00000000-0005-0000-0000-00001C500000}"/>
    <cellStyle name="Normal 6 3 6 4" xfId="12081" xr:uid="{00000000-0005-0000-0000-0000422F0000}"/>
    <cellStyle name="Normal 6 3 6 4 3" xfId="27175" xr:uid="{00000000-0005-0000-0000-00003C6A0000}"/>
    <cellStyle name="Normal 6 3 6 5" xfId="7060" xr:uid="{00000000-0005-0000-0000-0000A51B0000}"/>
    <cellStyle name="Normal 6 3 6 5 3" xfId="22158" xr:uid="{00000000-0005-0000-0000-0000A3560000}"/>
    <cellStyle name="Normal 6 3 6 7" xfId="17145" xr:uid="{00000000-0005-0000-0000-00000E430000}"/>
    <cellStyle name="Normal 6 3 7" xfId="2838" xr:uid="{00000000-0005-0000-0000-0000270B0000}"/>
    <cellStyle name="Normal 6 3 7 2" xfId="12916" xr:uid="{00000000-0005-0000-0000-000085320000}"/>
    <cellStyle name="Normal 6 3 7 2 3" xfId="28010" xr:uid="{00000000-0005-0000-0000-00007F6D0000}"/>
    <cellStyle name="Normal 6 3 7 3" xfId="7896" xr:uid="{00000000-0005-0000-0000-0000E91E0000}"/>
    <cellStyle name="Normal 6 3 7 3 3" xfId="22993" xr:uid="{00000000-0005-0000-0000-0000E6590000}"/>
    <cellStyle name="Normal 6 3 7 5" xfId="17980" xr:uid="{00000000-0005-0000-0000-000051460000}"/>
    <cellStyle name="Normal 6 3 8" xfId="4532" xr:uid="{00000000-0005-0000-0000-0000C5110000}"/>
    <cellStyle name="Normal 6 3 8 2" xfId="14587" xr:uid="{00000000-0005-0000-0000-00000C390000}"/>
    <cellStyle name="Normal 6 3 8 2 3" xfId="29681" xr:uid="{00000000-0005-0000-0000-000006740000}"/>
    <cellStyle name="Normal 6 3 8 3" xfId="9567" xr:uid="{00000000-0005-0000-0000-000070250000}"/>
    <cellStyle name="Normal 6 3 8 3 3" xfId="24664" xr:uid="{00000000-0005-0000-0000-00006D600000}"/>
    <cellStyle name="Normal 6 3 8 5" xfId="19651" xr:uid="{00000000-0005-0000-0000-0000D84C0000}"/>
    <cellStyle name="Normal 6 3 9" xfId="11243" xr:uid="{00000000-0005-0000-0000-0000FC2B0000}"/>
    <cellStyle name="Normal 6 3 9 3" xfId="26339" xr:uid="{00000000-0005-0000-0000-0000F8660000}"/>
    <cellStyle name="Normal 6 4" xfId="874" xr:uid="{00000000-0005-0000-0000-000079030000}"/>
    <cellStyle name="Normal 6 5" xfId="875" xr:uid="{00000000-0005-0000-0000-00007A030000}"/>
    <cellStyle name="Normal 6 6" xfId="876" xr:uid="{00000000-0005-0000-0000-00007B030000}"/>
    <cellStyle name="Normal 6 7" xfId="867" xr:uid="{00000000-0005-0000-0000-000072030000}"/>
    <cellStyle name="Normal 6 8" xfId="493" xr:uid="{00000000-0005-0000-0000-0000F8010000}"/>
    <cellStyle name="Normal 6 8 10" xfId="6187" xr:uid="{00000000-0005-0000-0000-00003C180000}"/>
    <cellStyle name="Normal 6 8 10 3" xfId="21288" xr:uid="{00000000-0005-0000-0000-00003D530000}"/>
    <cellStyle name="Normal 6 8 12" xfId="16273" xr:uid="{00000000-0005-0000-0000-0000A63F0000}"/>
    <cellStyle name="Normal 6 8 2" xfId="1152" xr:uid="{00000000-0005-0000-0000-000090040000}"/>
    <cellStyle name="Normal 6 8 2 11" xfId="16327" xr:uid="{00000000-0005-0000-0000-0000DC3F0000}"/>
    <cellStyle name="Normal 6 8 2 2" xfId="1261" xr:uid="{00000000-0005-0000-0000-0000FD040000}"/>
    <cellStyle name="Normal 6 8 2 2 10" xfId="16431" xr:uid="{00000000-0005-0000-0000-000044400000}"/>
    <cellStyle name="Normal 6 8 2 2 2" xfId="1478" xr:uid="{00000000-0005-0000-0000-0000D6050000}"/>
    <cellStyle name="Normal 6 8 2 2 2 2" xfId="1899" xr:uid="{00000000-0005-0000-0000-00007B070000}"/>
    <cellStyle name="Normal 6 8 2 2 2 2 2" xfId="2738" xr:uid="{00000000-0005-0000-0000-0000C20A0000}"/>
    <cellStyle name="Normal 6 8 2 2 2 2 2 2" xfId="4427" xr:uid="{00000000-0005-0000-0000-00005C110000}"/>
    <cellStyle name="Normal 6 8 2 2 2 2 2 2 2" xfId="14500" xr:uid="{00000000-0005-0000-0000-0000B5380000}"/>
    <cellStyle name="Normal 6 8 2 2 2 2 2 2 2 3" xfId="29594" xr:uid="{00000000-0005-0000-0000-0000AF730000}"/>
    <cellStyle name="Normal 6 8 2 2 2 2 2 2 3" xfId="9480" xr:uid="{00000000-0005-0000-0000-000019250000}"/>
    <cellStyle name="Normal 6 8 2 2 2 2 2 2 3 3" xfId="24577" xr:uid="{00000000-0005-0000-0000-000016600000}"/>
    <cellStyle name="Normal 6 8 2 2 2 2 2 2 5" xfId="19564" xr:uid="{00000000-0005-0000-0000-0000814C0000}"/>
    <cellStyle name="Normal 6 8 2 2 2 2 2 3" xfId="6119" xr:uid="{00000000-0005-0000-0000-0000F8170000}"/>
    <cellStyle name="Normal 6 8 2 2 2 2 2 3 2" xfId="16171" xr:uid="{00000000-0005-0000-0000-00003C3F0000}"/>
    <cellStyle name="Normal 6 8 2 2 2 2 2 3 2 3" xfId="31265" xr:uid="{00000000-0005-0000-0000-0000367A0000}"/>
    <cellStyle name="Normal 6 8 2 2 2 2 2 3 3" xfId="11151" xr:uid="{00000000-0005-0000-0000-0000A02B0000}"/>
    <cellStyle name="Normal 6 8 2 2 2 2 2 3 3 3" xfId="26248" xr:uid="{00000000-0005-0000-0000-00009D660000}"/>
    <cellStyle name="Normal 6 8 2 2 2 2 2 3 5" xfId="21235" xr:uid="{00000000-0005-0000-0000-000008530000}"/>
    <cellStyle name="Normal 6 8 2 2 2 2 2 4" xfId="12829" xr:uid="{00000000-0005-0000-0000-00002E320000}"/>
    <cellStyle name="Normal 6 8 2 2 2 2 2 4 3" xfId="27923" xr:uid="{00000000-0005-0000-0000-0000286D0000}"/>
    <cellStyle name="Normal 6 8 2 2 2 2 2 5" xfId="7808" xr:uid="{00000000-0005-0000-0000-0000911E0000}"/>
    <cellStyle name="Normal 6 8 2 2 2 2 2 5 3" xfId="22906" xr:uid="{00000000-0005-0000-0000-00008F590000}"/>
    <cellStyle name="Normal 6 8 2 2 2 2 2 7" xfId="17893" xr:uid="{00000000-0005-0000-0000-0000FA450000}"/>
    <cellStyle name="Normal 6 8 2 2 2 2 3" xfId="3590" xr:uid="{00000000-0005-0000-0000-0000170E0000}"/>
    <cellStyle name="Normal 6 8 2 2 2 2 3 2" xfId="13664" xr:uid="{00000000-0005-0000-0000-000071350000}"/>
    <cellStyle name="Normal 6 8 2 2 2 2 3 2 3" xfId="28758" xr:uid="{00000000-0005-0000-0000-00006B700000}"/>
    <cellStyle name="Normal 6 8 2 2 2 2 3 3" xfId="8644" xr:uid="{00000000-0005-0000-0000-0000D5210000}"/>
    <cellStyle name="Normal 6 8 2 2 2 2 3 3 3" xfId="23741" xr:uid="{00000000-0005-0000-0000-0000D25C0000}"/>
    <cellStyle name="Normal 6 8 2 2 2 2 3 5" xfId="18728" xr:uid="{00000000-0005-0000-0000-00003D490000}"/>
    <cellStyle name="Normal 6 8 2 2 2 2 4" xfId="5283" xr:uid="{00000000-0005-0000-0000-0000B4140000}"/>
    <cellStyle name="Normal 6 8 2 2 2 2 4 2" xfId="15335" xr:uid="{00000000-0005-0000-0000-0000F83B0000}"/>
    <cellStyle name="Normal 6 8 2 2 2 2 4 2 3" xfId="30429" xr:uid="{00000000-0005-0000-0000-0000F2760000}"/>
    <cellStyle name="Normal 6 8 2 2 2 2 4 3" xfId="10315" xr:uid="{00000000-0005-0000-0000-00005C280000}"/>
    <cellStyle name="Normal 6 8 2 2 2 2 4 3 3" xfId="25412" xr:uid="{00000000-0005-0000-0000-000059630000}"/>
    <cellStyle name="Normal 6 8 2 2 2 2 4 5" xfId="20399" xr:uid="{00000000-0005-0000-0000-0000C44F0000}"/>
    <cellStyle name="Normal 6 8 2 2 2 2 5" xfId="11993" xr:uid="{00000000-0005-0000-0000-0000EA2E0000}"/>
    <cellStyle name="Normal 6 8 2 2 2 2 5 3" xfId="27087" xr:uid="{00000000-0005-0000-0000-0000E4690000}"/>
    <cellStyle name="Normal 6 8 2 2 2 2 6" xfId="6972" xr:uid="{00000000-0005-0000-0000-00004D1B0000}"/>
    <cellStyle name="Normal 6 8 2 2 2 2 6 3" xfId="22070" xr:uid="{00000000-0005-0000-0000-00004B560000}"/>
    <cellStyle name="Normal 6 8 2 2 2 2 8" xfId="17057" xr:uid="{00000000-0005-0000-0000-0000B6420000}"/>
    <cellStyle name="Normal 6 8 2 2 2 3" xfId="2320" xr:uid="{00000000-0005-0000-0000-000020090000}"/>
    <cellStyle name="Normal 6 8 2 2 2 3 2" xfId="4009" xr:uid="{00000000-0005-0000-0000-0000BA0F0000}"/>
    <cellStyle name="Normal 6 8 2 2 2 3 2 2" xfId="14082" xr:uid="{00000000-0005-0000-0000-000013370000}"/>
    <cellStyle name="Normal 6 8 2 2 2 3 2 2 3" xfId="29176" xr:uid="{00000000-0005-0000-0000-00000D720000}"/>
    <cellStyle name="Normal 6 8 2 2 2 3 2 3" xfId="9062" xr:uid="{00000000-0005-0000-0000-000077230000}"/>
    <cellStyle name="Normal 6 8 2 2 2 3 2 3 3" xfId="24159" xr:uid="{00000000-0005-0000-0000-0000745E0000}"/>
    <cellStyle name="Normal 6 8 2 2 2 3 2 5" xfId="19146" xr:uid="{00000000-0005-0000-0000-0000DF4A0000}"/>
    <cellStyle name="Normal 6 8 2 2 2 3 3" xfId="5701" xr:uid="{00000000-0005-0000-0000-000056160000}"/>
    <cellStyle name="Normal 6 8 2 2 2 3 3 2" xfId="15753" xr:uid="{00000000-0005-0000-0000-00009A3D0000}"/>
    <cellStyle name="Normal 6 8 2 2 2 3 3 2 3" xfId="30847" xr:uid="{00000000-0005-0000-0000-000094780000}"/>
    <cellStyle name="Normal 6 8 2 2 2 3 3 3" xfId="10733" xr:uid="{00000000-0005-0000-0000-0000FE290000}"/>
    <cellStyle name="Normal 6 8 2 2 2 3 3 3 3" xfId="25830" xr:uid="{00000000-0005-0000-0000-0000FB640000}"/>
    <cellStyle name="Normal 6 8 2 2 2 3 3 5" xfId="20817" xr:uid="{00000000-0005-0000-0000-000066510000}"/>
    <cellStyle name="Normal 6 8 2 2 2 3 4" xfId="12411" xr:uid="{00000000-0005-0000-0000-00008C300000}"/>
    <cellStyle name="Normal 6 8 2 2 2 3 4 3" xfId="27505" xr:uid="{00000000-0005-0000-0000-0000866B0000}"/>
    <cellStyle name="Normal 6 8 2 2 2 3 5" xfId="7390" xr:uid="{00000000-0005-0000-0000-0000EF1C0000}"/>
    <cellStyle name="Normal 6 8 2 2 2 3 5 3" xfId="22488" xr:uid="{00000000-0005-0000-0000-0000ED570000}"/>
    <cellStyle name="Normal 6 8 2 2 2 3 7" xfId="17475" xr:uid="{00000000-0005-0000-0000-000058440000}"/>
    <cellStyle name="Normal 6 8 2 2 2 4" xfId="3172" xr:uid="{00000000-0005-0000-0000-0000750C0000}"/>
    <cellStyle name="Normal 6 8 2 2 2 4 2" xfId="13246" xr:uid="{00000000-0005-0000-0000-0000CF330000}"/>
    <cellStyle name="Normal 6 8 2 2 2 4 2 3" xfId="28340" xr:uid="{00000000-0005-0000-0000-0000C96E0000}"/>
    <cellStyle name="Normal 6 8 2 2 2 4 3" xfId="8226" xr:uid="{00000000-0005-0000-0000-000033200000}"/>
    <cellStyle name="Normal 6 8 2 2 2 4 3 3" xfId="23323" xr:uid="{00000000-0005-0000-0000-0000305B0000}"/>
    <cellStyle name="Normal 6 8 2 2 2 4 5" xfId="18310" xr:uid="{00000000-0005-0000-0000-00009B470000}"/>
    <cellStyle name="Normal 6 8 2 2 2 5" xfId="4865" xr:uid="{00000000-0005-0000-0000-000012130000}"/>
    <cellStyle name="Normal 6 8 2 2 2 5 2" xfId="14917" xr:uid="{00000000-0005-0000-0000-0000563A0000}"/>
    <cellStyle name="Normal 6 8 2 2 2 5 2 3" xfId="30011" xr:uid="{00000000-0005-0000-0000-000050750000}"/>
    <cellStyle name="Normal 6 8 2 2 2 5 3" xfId="9897" xr:uid="{00000000-0005-0000-0000-0000BA260000}"/>
    <cellStyle name="Normal 6 8 2 2 2 5 3 3" xfId="24994" xr:uid="{00000000-0005-0000-0000-0000B7610000}"/>
    <cellStyle name="Normal 6 8 2 2 2 5 5" xfId="19981" xr:uid="{00000000-0005-0000-0000-0000224E0000}"/>
    <cellStyle name="Normal 6 8 2 2 2 6" xfId="11575" xr:uid="{00000000-0005-0000-0000-0000482D0000}"/>
    <cellStyle name="Normal 6 8 2 2 2 6 3" xfId="26669" xr:uid="{00000000-0005-0000-0000-000042680000}"/>
    <cellStyle name="Normal 6 8 2 2 2 7" xfId="6554" xr:uid="{00000000-0005-0000-0000-0000AB190000}"/>
    <cellStyle name="Normal 6 8 2 2 2 7 3" xfId="21652" xr:uid="{00000000-0005-0000-0000-0000A9540000}"/>
    <cellStyle name="Normal 6 8 2 2 2 9" xfId="16639" xr:uid="{00000000-0005-0000-0000-000014410000}"/>
    <cellStyle name="Normal 6 8 2 2 3" xfId="1691" xr:uid="{00000000-0005-0000-0000-0000AB060000}"/>
    <cellStyle name="Normal 6 8 2 2 3 2" xfId="2530" xr:uid="{00000000-0005-0000-0000-0000F2090000}"/>
    <cellStyle name="Normal 6 8 2 2 3 2 2" xfId="4219" xr:uid="{00000000-0005-0000-0000-00008C100000}"/>
    <cellStyle name="Normal 6 8 2 2 3 2 2 2" xfId="14292" xr:uid="{00000000-0005-0000-0000-0000E5370000}"/>
    <cellStyle name="Normal 6 8 2 2 3 2 2 2 3" xfId="29386" xr:uid="{00000000-0005-0000-0000-0000DF720000}"/>
    <cellStyle name="Normal 6 8 2 2 3 2 2 3" xfId="9272" xr:uid="{00000000-0005-0000-0000-000049240000}"/>
    <cellStyle name="Normal 6 8 2 2 3 2 2 3 3" xfId="24369" xr:uid="{00000000-0005-0000-0000-0000465F0000}"/>
    <cellStyle name="Normal 6 8 2 2 3 2 2 5" xfId="19356" xr:uid="{00000000-0005-0000-0000-0000B14B0000}"/>
    <cellStyle name="Normal 6 8 2 2 3 2 3" xfId="5911" xr:uid="{00000000-0005-0000-0000-000028170000}"/>
    <cellStyle name="Normal 6 8 2 2 3 2 3 2" xfId="15963" xr:uid="{00000000-0005-0000-0000-00006C3E0000}"/>
    <cellStyle name="Normal 6 8 2 2 3 2 3 2 3" xfId="31057" xr:uid="{00000000-0005-0000-0000-000066790000}"/>
    <cellStyle name="Normal 6 8 2 2 3 2 3 3" xfId="10943" xr:uid="{00000000-0005-0000-0000-0000D02A0000}"/>
    <cellStyle name="Normal 6 8 2 2 3 2 3 3 3" xfId="26040" xr:uid="{00000000-0005-0000-0000-0000CD650000}"/>
    <cellStyle name="Normal 6 8 2 2 3 2 3 5" xfId="21027" xr:uid="{00000000-0005-0000-0000-000038520000}"/>
    <cellStyle name="Normal 6 8 2 2 3 2 4" xfId="12621" xr:uid="{00000000-0005-0000-0000-00005E310000}"/>
    <cellStyle name="Normal 6 8 2 2 3 2 4 3" xfId="27715" xr:uid="{00000000-0005-0000-0000-0000586C0000}"/>
    <cellStyle name="Normal 6 8 2 2 3 2 5" xfId="7600" xr:uid="{00000000-0005-0000-0000-0000C11D0000}"/>
    <cellStyle name="Normal 6 8 2 2 3 2 5 3" xfId="22698" xr:uid="{00000000-0005-0000-0000-0000BF580000}"/>
    <cellStyle name="Normal 6 8 2 2 3 2 7" xfId="17685" xr:uid="{00000000-0005-0000-0000-00002A450000}"/>
    <cellStyle name="Normal 6 8 2 2 3 3" xfId="3382" xr:uid="{00000000-0005-0000-0000-0000470D0000}"/>
    <cellStyle name="Normal 6 8 2 2 3 3 2" xfId="13456" xr:uid="{00000000-0005-0000-0000-0000A1340000}"/>
    <cellStyle name="Normal 6 8 2 2 3 3 2 3" xfId="28550" xr:uid="{00000000-0005-0000-0000-00009B6F0000}"/>
    <cellStyle name="Normal 6 8 2 2 3 3 3" xfId="8436" xr:uid="{00000000-0005-0000-0000-000005210000}"/>
    <cellStyle name="Normal 6 8 2 2 3 3 3 3" xfId="23533" xr:uid="{00000000-0005-0000-0000-0000025C0000}"/>
    <cellStyle name="Normal 6 8 2 2 3 3 5" xfId="18520" xr:uid="{00000000-0005-0000-0000-00006D480000}"/>
    <cellStyle name="Normal 6 8 2 2 3 4" xfId="5075" xr:uid="{00000000-0005-0000-0000-0000E4130000}"/>
    <cellStyle name="Normal 6 8 2 2 3 4 2" xfId="15127" xr:uid="{00000000-0005-0000-0000-0000283B0000}"/>
    <cellStyle name="Normal 6 8 2 2 3 4 2 3" xfId="30221" xr:uid="{00000000-0005-0000-0000-000022760000}"/>
    <cellStyle name="Normal 6 8 2 2 3 4 3" xfId="10107" xr:uid="{00000000-0005-0000-0000-00008C270000}"/>
    <cellStyle name="Normal 6 8 2 2 3 4 3 3" xfId="25204" xr:uid="{00000000-0005-0000-0000-000089620000}"/>
    <cellStyle name="Normal 6 8 2 2 3 4 5" xfId="20191" xr:uid="{00000000-0005-0000-0000-0000F44E0000}"/>
    <cellStyle name="Normal 6 8 2 2 3 5" xfId="11785" xr:uid="{00000000-0005-0000-0000-00001A2E0000}"/>
    <cellStyle name="Normal 6 8 2 2 3 5 3" xfId="26879" xr:uid="{00000000-0005-0000-0000-000014690000}"/>
    <cellStyle name="Normal 6 8 2 2 3 6" xfId="6764" xr:uid="{00000000-0005-0000-0000-00007D1A0000}"/>
    <cellStyle name="Normal 6 8 2 2 3 6 3" xfId="21862" xr:uid="{00000000-0005-0000-0000-00007B550000}"/>
    <cellStyle name="Normal 6 8 2 2 3 8" xfId="16849" xr:uid="{00000000-0005-0000-0000-0000E6410000}"/>
    <cellStyle name="Normal 6 8 2 2 4" xfId="2112" xr:uid="{00000000-0005-0000-0000-000050080000}"/>
    <cellStyle name="Normal 6 8 2 2 4 2" xfId="3801" xr:uid="{00000000-0005-0000-0000-0000EA0E0000}"/>
    <cellStyle name="Normal 6 8 2 2 4 2 2" xfId="13874" xr:uid="{00000000-0005-0000-0000-000043360000}"/>
    <cellStyle name="Normal 6 8 2 2 4 2 2 3" xfId="28968" xr:uid="{00000000-0005-0000-0000-00003D710000}"/>
    <cellStyle name="Normal 6 8 2 2 4 2 3" xfId="8854" xr:uid="{00000000-0005-0000-0000-0000A7220000}"/>
    <cellStyle name="Normal 6 8 2 2 4 2 3 3" xfId="23951" xr:uid="{00000000-0005-0000-0000-0000A45D0000}"/>
    <cellStyle name="Normal 6 8 2 2 4 2 5" xfId="18938" xr:uid="{00000000-0005-0000-0000-00000F4A0000}"/>
    <cellStyle name="Normal 6 8 2 2 4 3" xfId="5493" xr:uid="{00000000-0005-0000-0000-000086150000}"/>
    <cellStyle name="Normal 6 8 2 2 4 3 2" xfId="15545" xr:uid="{00000000-0005-0000-0000-0000CA3C0000}"/>
    <cellStyle name="Normal 6 8 2 2 4 3 2 3" xfId="30639" xr:uid="{00000000-0005-0000-0000-0000C4770000}"/>
    <cellStyle name="Normal 6 8 2 2 4 3 3" xfId="10525" xr:uid="{00000000-0005-0000-0000-00002E290000}"/>
    <cellStyle name="Normal 6 8 2 2 4 3 3 3" xfId="25622" xr:uid="{00000000-0005-0000-0000-00002B640000}"/>
    <cellStyle name="Normal 6 8 2 2 4 3 5" xfId="20609" xr:uid="{00000000-0005-0000-0000-000096500000}"/>
    <cellStyle name="Normal 6 8 2 2 4 4" xfId="12203" xr:uid="{00000000-0005-0000-0000-0000BC2F0000}"/>
    <cellStyle name="Normal 6 8 2 2 4 4 3" xfId="27297" xr:uid="{00000000-0005-0000-0000-0000B66A0000}"/>
    <cellStyle name="Normal 6 8 2 2 4 5" xfId="7182" xr:uid="{00000000-0005-0000-0000-00001F1C0000}"/>
    <cellStyle name="Normal 6 8 2 2 4 5 3" xfId="22280" xr:uid="{00000000-0005-0000-0000-00001D570000}"/>
    <cellStyle name="Normal 6 8 2 2 4 7" xfId="17267" xr:uid="{00000000-0005-0000-0000-000088430000}"/>
    <cellStyle name="Normal 6 8 2 2 5" xfId="2964" xr:uid="{00000000-0005-0000-0000-0000A50B0000}"/>
    <cellStyle name="Normal 6 8 2 2 5 2" xfId="13038" xr:uid="{00000000-0005-0000-0000-0000FF320000}"/>
    <cellStyle name="Normal 6 8 2 2 5 2 3" xfId="28132" xr:uid="{00000000-0005-0000-0000-0000F96D0000}"/>
    <cellStyle name="Normal 6 8 2 2 5 3" xfId="8018" xr:uid="{00000000-0005-0000-0000-0000631F0000}"/>
    <cellStyle name="Normal 6 8 2 2 5 3 3" xfId="23115" xr:uid="{00000000-0005-0000-0000-0000605A0000}"/>
    <cellStyle name="Normal 6 8 2 2 5 5" xfId="18102" xr:uid="{00000000-0005-0000-0000-0000CB460000}"/>
    <cellStyle name="Normal 6 8 2 2 6" xfId="4657" xr:uid="{00000000-0005-0000-0000-000042120000}"/>
    <cellStyle name="Normal 6 8 2 2 6 2" xfId="14709" xr:uid="{00000000-0005-0000-0000-000086390000}"/>
    <cellStyle name="Normal 6 8 2 2 6 2 3" xfId="29803" xr:uid="{00000000-0005-0000-0000-000080740000}"/>
    <cellStyle name="Normal 6 8 2 2 6 3" xfId="9689" xr:uid="{00000000-0005-0000-0000-0000EA250000}"/>
    <cellStyle name="Normal 6 8 2 2 6 3 3" xfId="24786" xr:uid="{00000000-0005-0000-0000-0000E7600000}"/>
    <cellStyle name="Normal 6 8 2 2 6 5" xfId="19773" xr:uid="{00000000-0005-0000-0000-0000524D0000}"/>
    <cellStyle name="Normal 6 8 2 2 7" xfId="11367" xr:uid="{00000000-0005-0000-0000-0000782C0000}"/>
    <cellStyle name="Normal 6 8 2 2 7 3" xfId="26461" xr:uid="{00000000-0005-0000-0000-000072670000}"/>
    <cellStyle name="Normal 6 8 2 2 8" xfId="6346" xr:uid="{00000000-0005-0000-0000-0000DB180000}"/>
    <cellStyle name="Normal 6 8 2 2 8 3" xfId="21444" xr:uid="{00000000-0005-0000-0000-0000D9530000}"/>
    <cellStyle name="Normal 6 8 2 3" xfId="1374" xr:uid="{00000000-0005-0000-0000-00006E050000}"/>
    <cellStyle name="Normal 6 8 2 3 2" xfId="1795" xr:uid="{00000000-0005-0000-0000-000013070000}"/>
    <cellStyle name="Normal 6 8 2 3 2 2" xfId="2634" xr:uid="{00000000-0005-0000-0000-00005A0A0000}"/>
    <cellStyle name="Normal 6 8 2 3 2 2 2" xfId="4323" xr:uid="{00000000-0005-0000-0000-0000F4100000}"/>
    <cellStyle name="Normal 6 8 2 3 2 2 2 2" xfId="14396" xr:uid="{00000000-0005-0000-0000-00004D380000}"/>
    <cellStyle name="Normal 6 8 2 3 2 2 2 2 3" xfId="29490" xr:uid="{00000000-0005-0000-0000-000047730000}"/>
    <cellStyle name="Normal 6 8 2 3 2 2 2 3" xfId="9376" xr:uid="{00000000-0005-0000-0000-0000B1240000}"/>
    <cellStyle name="Normal 6 8 2 3 2 2 2 3 3" xfId="24473" xr:uid="{00000000-0005-0000-0000-0000AE5F0000}"/>
    <cellStyle name="Normal 6 8 2 3 2 2 2 5" xfId="19460" xr:uid="{00000000-0005-0000-0000-0000194C0000}"/>
    <cellStyle name="Normal 6 8 2 3 2 2 3" xfId="6015" xr:uid="{00000000-0005-0000-0000-000090170000}"/>
    <cellStyle name="Normal 6 8 2 3 2 2 3 2" xfId="16067" xr:uid="{00000000-0005-0000-0000-0000D43E0000}"/>
    <cellStyle name="Normal 6 8 2 3 2 2 3 2 3" xfId="31161" xr:uid="{00000000-0005-0000-0000-0000CE790000}"/>
    <cellStyle name="Normal 6 8 2 3 2 2 3 3" xfId="11047" xr:uid="{00000000-0005-0000-0000-0000382B0000}"/>
    <cellStyle name="Normal 6 8 2 3 2 2 3 3 3" xfId="26144" xr:uid="{00000000-0005-0000-0000-000035660000}"/>
    <cellStyle name="Normal 6 8 2 3 2 2 3 5" xfId="21131" xr:uid="{00000000-0005-0000-0000-0000A0520000}"/>
    <cellStyle name="Normal 6 8 2 3 2 2 4" xfId="12725" xr:uid="{00000000-0005-0000-0000-0000C6310000}"/>
    <cellStyle name="Normal 6 8 2 3 2 2 4 3" xfId="27819" xr:uid="{00000000-0005-0000-0000-0000C06C0000}"/>
    <cellStyle name="Normal 6 8 2 3 2 2 5" xfId="7704" xr:uid="{00000000-0005-0000-0000-0000291E0000}"/>
    <cellStyle name="Normal 6 8 2 3 2 2 5 3" xfId="22802" xr:uid="{00000000-0005-0000-0000-000027590000}"/>
    <cellStyle name="Normal 6 8 2 3 2 2 7" xfId="17789" xr:uid="{00000000-0005-0000-0000-000092450000}"/>
    <cellStyle name="Normal 6 8 2 3 2 3" xfId="3486" xr:uid="{00000000-0005-0000-0000-0000AF0D0000}"/>
    <cellStyle name="Normal 6 8 2 3 2 3 2" xfId="13560" xr:uid="{00000000-0005-0000-0000-000009350000}"/>
    <cellStyle name="Normal 6 8 2 3 2 3 2 3" xfId="28654" xr:uid="{00000000-0005-0000-0000-000003700000}"/>
    <cellStyle name="Normal 6 8 2 3 2 3 3" xfId="8540" xr:uid="{00000000-0005-0000-0000-00006D210000}"/>
    <cellStyle name="Normal 6 8 2 3 2 3 3 3" xfId="23637" xr:uid="{00000000-0005-0000-0000-00006A5C0000}"/>
    <cellStyle name="Normal 6 8 2 3 2 3 5" xfId="18624" xr:uid="{00000000-0005-0000-0000-0000D5480000}"/>
    <cellStyle name="Normal 6 8 2 3 2 4" xfId="5179" xr:uid="{00000000-0005-0000-0000-00004C140000}"/>
    <cellStyle name="Normal 6 8 2 3 2 4 2" xfId="15231" xr:uid="{00000000-0005-0000-0000-0000903B0000}"/>
    <cellStyle name="Normal 6 8 2 3 2 4 2 3" xfId="30325" xr:uid="{00000000-0005-0000-0000-00008A760000}"/>
    <cellStyle name="Normal 6 8 2 3 2 4 3" xfId="10211" xr:uid="{00000000-0005-0000-0000-0000F4270000}"/>
    <cellStyle name="Normal 6 8 2 3 2 4 3 3" xfId="25308" xr:uid="{00000000-0005-0000-0000-0000F1620000}"/>
    <cellStyle name="Normal 6 8 2 3 2 4 5" xfId="20295" xr:uid="{00000000-0005-0000-0000-00005C4F0000}"/>
    <cellStyle name="Normal 6 8 2 3 2 5" xfId="11889" xr:uid="{00000000-0005-0000-0000-0000822E0000}"/>
    <cellStyle name="Normal 6 8 2 3 2 5 3" xfId="26983" xr:uid="{00000000-0005-0000-0000-00007C690000}"/>
    <cellStyle name="Normal 6 8 2 3 2 6" xfId="6868" xr:uid="{00000000-0005-0000-0000-0000E51A0000}"/>
    <cellStyle name="Normal 6 8 2 3 2 6 3" xfId="21966" xr:uid="{00000000-0005-0000-0000-0000E3550000}"/>
    <cellStyle name="Normal 6 8 2 3 2 8" xfId="16953" xr:uid="{00000000-0005-0000-0000-00004E420000}"/>
    <cellStyle name="Normal 6 8 2 3 3" xfId="2216" xr:uid="{00000000-0005-0000-0000-0000B8080000}"/>
    <cellStyle name="Normal 6 8 2 3 3 2" xfId="3905" xr:uid="{00000000-0005-0000-0000-0000520F0000}"/>
    <cellStyle name="Normal 6 8 2 3 3 2 2" xfId="13978" xr:uid="{00000000-0005-0000-0000-0000AB360000}"/>
    <cellStyle name="Normal 6 8 2 3 3 2 2 3" xfId="29072" xr:uid="{00000000-0005-0000-0000-0000A5710000}"/>
    <cellStyle name="Normal 6 8 2 3 3 2 3" xfId="8958" xr:uid="{00000000-0005-0000-0000-00000F230000}"/>
    <cellStyle name="Normal 6 8 2 3 3 2 3 3" xfId="24055" xr:uid="{00000000-0005-0000-0000-00000C5E0000}"/>
    <cellStyle name="Normal 6 8 2 3 3 2 5" xfId="19042" xr:uid="{00000000-0005-0000-0000-0000774A0000}"/>
    <cellStyle name="Normal 6 8 2 3 3 3" xfId="5597" xr:uid="{00000000-0005-0000-0000-0000EE150000}"/>
    <cellStyle name="Normal 6 8 2 3 3 3 2" xfId="15649" xr:uid="{00000000-0005-0000-0000-0000323D0000}"/>
    <cellStyle name="Normal 6 8 2 3 3 3 2 3" xfId="30743" xr:uid="{00000000-0005-0000-0000-00002C780000}"/>
    <cellStyle name="Normal 6 8 2 3 3 3 3" xfId="10629" xr:uid="{00000000-0005-0000-0000-000096290000}"/>
    <cellStyle name="Normal 6 8 2 3 3 3 3 3" xfId="25726" xr:uid="{00000000-0005-0000-0000-000093640000}"/>
    <cellStyle name="Normal 6 8 2 3 3 3 5" xfId="20713" xr:uid="{00000000-0005-0000-0000-0000FE500000}"/>
    <cellStyle name="Normal 6 8 2 3 3 4" xfId="12307" xr:uid="{00000000-0005-0000-0000-000024300000}"/>
    <cellStyle name="Normal 6 8 2 3 3 4 3" xfId="27401" xr:uid="{00000000-0005-0000-0000-00001E6B0000}"/>
    <cellStyle name="Normal 6 8 2 3 3 5" xfId="7286" xr:uid="{00000000-0005-0000-0000-0000871C0000}"/>
    <cellStyle name="Normal 6 8 2 3 3 5 3" xfId="22384" xr:uid="{00000000-0005-0000-0000-000085570000}"/>
    <cellStyle name="Normal 6 8 2 3 3 7" xfId="17371" xr:uid="{00000000-0005-0000-0000-0000F0430000}"/>
    <cellStyle name="Normal 6 8 2 3 4" xfId="3068" xr:uid="{00000000-0005-0000-0000-00000D0C0000}"/>
    <cellStyle name="Normal 6 8 2 3 4 2" xfId="13142" xr:uid="{00000000-0005-0000-0000-000067330000}"/>
    <cellStyle name="Normal 6 8 2 3 4 2 3" xfId="28236" xr:uid="{00000000-0005-0000-0000-0000616E0000}"/>
    <cellStyle name="Normal 6 8 2 3 4 3" xfId="8122" xr:uid="{00000000-0005-0000-0000-0000CB1F0000}"/>
    <cellStyle name="Normal 6 8 2 3 4 3 3" xfId="23219" xr:uid="{00000000-0005-0000-0000-0000C85A0000}"/>
    <cellStyle name="Normal 6 8 2 3 4 5" xfId="18206" xr:uid="{00000000-0005-0000-0000-000033470000}"/>
    <cellStyle name="Normal 6 8 2 3 5" xfId="4761" xr:uid="{00000000-0005-0000-0000-0000AA120000}"/>
    <cellStyle name="Normal 6 8 2 3 5 2" xfId="14813" xr:uid="{00000000-0005-0000-0000-0000EE390000}"/>
    <cellStyle name="Normal 6 8 2 3 5 2 3" xfId="29907" xr:uid="{00000000-0005-0000-0000-0000E8740000}"/>
    <cellStyle name="Normal 6 8 2 3 5 3" xfId="9793" xr:uid="{00000000-0005-0000-0000-000052260000}"/>
    <cellStyle name="Normal 6 8 2 3 5 3 3" xfId="24890" xr:uid="{00000000-0005-0000-0000-00004F610000}"/>
    <cellStyle name="Normal 6 8 2 3 5 5" xfId="19877" xr:uid="{00000000-0005-0000-0000-0000BA4D0000}"/>
    <cellStyle name="Normal 6 8 2 3 6" xfId="11471" xr:uid="{00000000-0005-0000-0000-0000E02C0000}"/>
    <cellStyle name="Normal 6 8 2 3 6 3" xfId="26565" xr:uid="{00000000-0005-0000-0000-0000DA670000}"/>
    <cellStyle name="Normal 6 8 2 3 7" xfId="6450" xr:uid="{00000000-0005-0000-0000-000043190000}"/>
    <cellStyle name="Normal 6 8 2 3 7 3" xfId="21548" xr:uid="{00000000-0005-0000-0000-000041540000}"/>
    <cellStyle name="Normal 6 8 2 3 9" xfId="16535" xr:uid="{00000000-0005-0000-0000-0000AC400000}"/>
    <cellStyle name="Normal 6 8 2 4" xfId="1587" xr:uid="{00000000-0005-0000-0000-000043060000}"/>
    <cellStyle name="Normal 6 8 2 4 2" xfId="2426" xr:uid="{00000000-0005-0000-0000-00008A090000}"/>
    <cellStyle name="Normal 6 8 2 4 2 2" xfId="4115" xr:uid="{00000000-0005-0000-0000-000024100000}"/>
    <cellStyle name="Normal 6 8 2 4 2 2 2" xfId="14188" xr:uid="{00000000-0005-0000-0000-00007D370000}"/>
    <cellStyle name="Normal 6 8 2 4 2 2 2 3" xfId="29282" xr:uid="{00000000-0005-0000-0000-000077720000}"/>
    <cellStyle name="Normal 6 8 2 4 2 2 3" xfId="9168" xr:uid="{00000000-0005-0000-0000-0000E1230000}"/>
    <cellStyle name="Normal 6 8 2 4 2 2 3 3" xfId="24265" xr:uid="{00000000-0005-0000-0000-0000DE5E0000}"/>
    <cellStyle name="Normal 6 8 2 4 2 2 5" xfId="19252" xr:uid="{00000000-0005-0000-0000-0000494B0000}"/>
    <cellStyle name="Normal 6 8 2 4 2 3" xfId="5807" xr:uid="{00000000-0005-0000-0000-0000C0160000}"/>
    <cellStyle name="Normal 6 8 2 4 2 3 2" xfId="15859" xr:uid="{00000000-0005-0000-0000-0000043E0000}"/>
    <cellStyle name="Normal 6 8 2 4 2 3 2 3" xfId="30953" xr:uid="{00000000-0005-0000-0000-0000FE780000}"/>
    <cellStyle name="Normal 6 8 2 4 2 3 3" xfId="10839" xr:uid="{00000000-0005-0000-0000-0000682A0000}"/>
    <cellStyle name="Normal 6 8 2 4 2 3 3 3" xfId="25936" xr:uid="{00000000-0005-0000-0000-000065650000}"/>
    <cellStyle name="Normal 6 8 2 4 2 3 5" xfId="20923" xr:uid="{00000000-0005-0000-0000-0000D0510000}"/>
    <cellStyle name="Normal 6 8 2 4 2 4" xfId="12517" xr:uid="{00000000-0005-0000-0000-0000F6300000}"/>
    <cellStyle name="Normal 6 8 2 4 2 4 3" xfId="27611" xr:uid="{00000000-0005-0000-0000-0000F06B0000}"/>
    <cellStyle name="Normal 6 8 2 4 2 5" xfId="7496" xr:uid="{00000000-0005-0000-0000-0000591D0000}"/>
    <cellStyle name="Normal 6 8 2 4 2 5 3" xfId="22594" xr:uid="{00000000-0005-0000-0000-000057580000}"/>
    <cellStyle name="Normal 6 8 2 4 2 7" xfId="17581" xr:uid="{00000000-0005-0000-0000-0000C2440000}"/>
    <cellStyle name="Normal 6 8 2 4 3" xfId="3278" xr:uid="{00000000-0005-0000-0000-0000DF0C0000}"/>
    <cellStyle name="Normal 6 8 2 4 3 2" xfId="13352" xr:uid="{00000000-0005-0000-0000-000039340000}"/>
    <cellStyle name="Normal 6 8 2 4 3 2 3" xfId="28446" xr:uid="{00000000-0005-0000-0000-0000336F0000}"/>
    <cellStyle name="Normal 6 8 2 4 3 3" xfId="8332" xr:uid="{00000000-0005-0000-0000-00009D200000}"/>
    <cellStyle name="Normal 6 8 2 4 3 3 3" xfId="23429" xr:uid="{00000000-0005-0000-0000-00009A5B0000}"/>
    <cellStyle name="Normal 6 8 2 4 3 5" xfId="18416" xr:uid="{00000000-0005-0000-0000-000005480000}"/>
    <cellStyle name="Normal 6 8 2 4 4" xfId="4971" xr:uid="{00000000-0005-0000-0000-00007C130000}"/>
    <cellStyle name="Normal 6 8 2 4 4 2" xfId="15023" xr:uid="{00000000-0005-0000-0000-0000C03A0000}"/>
    <cellStyle name="Normal 6 8 2 4 4 2 3" xfId="30117" xr:uid="{00000000-0005-0000-0000-0000BA750000}"/>
    <cellStyle name="Normal 6 8 2 4 4 3" xfId="10003" xr:uid="{00000000-0005-0000-0000-000024270000}"/>
    <cellStyle name="Normal 6 8 2 4 4 3 3" xfId="25100" xr:uid="{00000000-0005-0000-0000-000021620000}"/>
    <cellStyle name="Normal 6 8 2 4 4 5" xfId="20087" xr:uid="{00000000-0005-0000-0000-00008C4E0000}"/>
    <cellStyle name="Normal 6 8 2 4 5" xfId="11681" xr:uid="{00000000-0005-0000-0000-0000B22D0000}"/>
    <cellStyle name="Normal 6 8 2 4 5 3" xfId="26775" xr:uid="{00000000-0005-0000-0000-0000AC680000}"/>
    <cellStyle name="Normal 6 8 2 4 6" xfId="6660" xr:uid="{00000000-0005-0000-0000-0000151A0000}"/>
    <cellStyle name="Normal 6 8 2 4 6 3" xfId="21758" xr:uid="{00000000-0005-0000-0000-000013550000}"/>
    <cellStyle name="Normal 6 8 2 4 8" xfId="16745" xr:uid="{00000000-0005-0000-0000-00007E410000}"/>
    <cellStyle name="Normal 6 8 2 5" xfId="2008" xr:uid="{00000000-0005-0000-0000-0000E8070000}"/>
    <cellStyle name="Normal 6 8 2 5 2" xfId="3697" xr:uid="{00000000-0005-0000-0000-0000820E0000}"/>
    <cellStyle name="Normal 6 8 2 5 2 2" xfId="13770" xr:uid="{00000000-0005-0000-0000-0000DB350000}"/>
    <cellStyle name="Normal 6 8 2 5 2 2 3" xfId="28864" xr:uid="{00000000-0005-0000-0000-0000D5700000}"/>
    <cellStyle name="Normal 6 8 2 5 2 3" xfId="8750" xr:uid="{00000000-0005-0000-0000-00003F220000}"/>
    <cellStyle name="Normal 6 8 2 5 2 3 3" xfId="23847" xr:uid="{00000000-0005-0000-0000-00003C5D0000}"/>
    <cellStyle name="Normal 6 8 2 5 2 5" xfId="18834" xr:uid="{00000000-0005-0000-0000-0000A7490000}"/>
    <cellStyle name="Normal 6 8 2 5 3" xfId="5389" xr:uid="{00000000-0005-0000-0000-00001E150000}"/>
    <cellStyle name="Normal 6 8 2 5 3 2" xfId="15441" xr:uid="{00000000-0005-0000-0000-0000623C0000}"/>
    <cellStyle name="Normal 6 8 2 5 3 2 3" xfId="30535" xr:uid="{00000000-0005-0000-0000-00005C770000}"/>
    <cellStyle name="Normal 6 8 2 5 3 3" xfId="10421" xr:uid="{00000000-0005-0000-0000-0000C6280000}"/>
    <cellStyle name="Normal 6 8 2 5 3 3 3" xfId="25518" xr:uid="{00000000-0005-0000-0000-0000C3630000}"/>
    <cellStyle name="Normal 6 8 2 5 3 5" xfId="20505" xr:uid="{00000000-0005-0000-0000-00002E500000}"/>
    <cellStyle name="Normal 6 8 2 5 4" xfId="12099" xr:uid="{00000000-0005-0000-0000-0000542F0000}"/>
    <cellStyle name="Normal 6 8 2 5 4 3" xfId="27193" xr:uid="{00000000-0005-0000-0000-00004E6A0000}"/>
    <cellStyle name="Normal 6 8 2 5 5" xfId="7078" xr:uid="{00000000-0005-0000-0000-0000B71B0000}"/>
    <cellStyle name="Normal 6 8 2 5 5 3" xfId="22176" xr:uid="{00000000-0005-0000-0000-0000B5560000}"/>
    <cellStyle name="Normal 6 8 2 5 7" xfId="17163" xr:uid="{00000000-0005-0000-0000-000020430000}"/>
    <cellStyle name="Normal 6 8 2 6" xfId="2860" xr:uid="{00000000-0005-0000-0000-00003D0B0000}"/>
    <cellStyle name="Normal 6 8 2 6 2" xfId="12934" xr:uid="{00000000-0005-0000-0000-000097320000}"/>
    <cellStyle name="Normal 6 8 2 6 2 3" xfId="28028" xr:uid="{00000000-0005-0000-0000-0000916D0000}"/>
    <cellStyle name="Normal 6 8 2 6 3" xfId="7914" xr:uid="{00000000-0005-0000-0000-0000FB1E0000}"/>
    <cellStyle name="Normal 6 8 2 6 3 3" xfId="23011" xr:uid="{00000000-0005-0000-0000-0000F8590000}"/>
    <cellStyle name="Normal 6 8 2 6 5" xfId="17998" xr:uid="{00000000-0005-0000-0000-000063460000}"/>
    <cellStyle name="Normal 6 8 2 7" xfId="4553" xr:uid="{00000000-0005-0000-0000-0000DA110000}"/>
    <cellStyle name="Normal 6 8 2 7 2" xfId="14605" xr:uid="{00000000-0005-0000-0000-00001E390000}"/>
    <cellStyle name="Normal 6 8 2 7 2 3" xfId="29699" xr:uid="{00000000-0005-0000-0000-000018740000}"/>
    <cellStyle name="Normal 6 8 2 7 3" xfId="9585" xr:uid="{00000000-0005-0000-0000-000082250000}"/>
    <cellStyle name="Normal 6 8 2 7 3 3" xfId="24682" xr:uid="{00000000-0005-0000-0000-00007F600000}"/>
    <cellStyle name="Normal 6 8 2 7 5" xfId="19669" xr:uid="{00000000-0005-0000-0000-0000EA4C0000}"/>
    <cellStyle name="Normal 6 8 2 8" xfId="11263" xr:uid="{00000000-0005-0000-0000-0000102C0000}"/>
    <cellStyle name="Normal 6 8 2 8 3" xfId="26357" xr:uid="{00000000-0005-0000-0000-00000A670000}"/>
    <cellStyle name="Normal 6 8 2 9" xfId="6242" xr:uid="{00000000-0005-0000-0000-000073180000}"/>
    <cellStyle name="Normal 6 8 2 9 3" xfId="21340" xr:uid="{00000000-0005-0000-0000-000071530000}"/>
    <cellStyle name="Normal 6 8 3" xfId="1207" xr:uid="{00000000-0005-0000-0000-0000C7040000}"/>
    <cellStyle name="Normal 6 8 3 10" xfId="16379" xr:uid="{00000000-0005-0000-0000-000010400000}"/>
    <cellStyle name="Normal 6 8 3 2" xfId="1426" xr:uid="{00000000-0005-0000-0000-0000A2050000}"/>
    <cellStyle name="Normal 6 8 3 2 2" xfId="1847" xr:uid="{00000000-0005-0000-0000-000047070000}"/>
    <cellStyle name="Normal 6 8 3 2 2 2" xfId="2686" xr:uid="{00000000-0005-0000-0000-00008E0A0000}"/>
    <cellStyle name="Normal 6 8 3 2 2 2 2" xfId="4375" xr:uid="{00000000-0005-0000-0000-000028110000}"/>
    <cellStyle name="Normal 6 8 3 2 2 2 2 2" xfId="14448" xr:uid="{00000000-0005-0000-0000-000081380000}"/>
    <cellStyle name="Normal 6 8 3 2 2 2 2 2 3" xfId="29542" xr:uid="{00000000-0005-0000-0000-00007B730000}"/>
    <cellStyle name="Normal 6 8 3 2 2 2 2 3" xfId="9428" xr:uid="{00000000-0005-0000-0000-0000E5240000}"/>
    <cellStyle name="Normal 6 8 3 2 2 2 2 3 3" xfId="24525" xr:uid="{00000000-0005-0000-0000-0000E25F0000}"/>
    <cellStyle name="Normal 6 8 3 2 2 2 2 5" xfId="19512" xr:uid="{00000000-0005-0000-0000-00004D4C0000}"/>
    <cellStyle name="Normal 6 8 3 2 2 2 3" xfId="6067" xr:uid="{00000000-0005-0000-0000-0000C4170000}"/>
    <cellStyle name="Normal 6 8 3 2 2 2 3 2" xfId="16119" xr:uid="{00000000-0005-0000-0000-0000083F0000}"/>
    <cellStyle name="Normal 6 8 3 2 2 2 3 2 3" xfId="31213" xr:uid="{00000000-0005-0000-0000-0000027A0000}"/>
    <cellStyle name="Normal 6 8 3 2 2 2 3 3" xfId="11099" xr:uid="{00000000-0005-0000-0000-00006C2B0000}"/>
    <cellStyle name="Normal 6 8 3 2 2 2 3 3 3" xfId="26196" xr:uid="{00000000-0005-0000-0000-000069660000}"/>
    <cellStyle name="Normal 6 8 3 2 2 2 3 5" xfId="21183" xr:uid="{00000000-0005-0000-0000-0000D4520000}"/>
    <cellStyle name="Normal 6 8 3 2 2 2 4" xfId="12777" xr:uid="{00000000-0005-0000-0000-0000FA310000}"/>
    <cellStyle name="Normal 6 8 3 2 2 2 4 3" xfId="27871" xr:uid="{00000000-0005-0000-0000-0000F46C0000}"/>
    <cellStyle name="Normal 6 8 3 2 2 2 5" xfId="7756" xr:uid="{00000000-0005-0000-0000-00005D1E0000}"/>
    <cellStyle name="Normal 6 8 3 2 2 2 5 3" xfId="22854" xr:uid="{00000000-0005-0000-0000-00005B590000}"/>
    <cellStyle name="Normal 6 8 3 2 2 2 7" xfId="17841" xr:uid="{00000000-0005-0000-0000-0000C6450000}"/>
    <cellStyle name="Normal 6 8 3 2 2 3" xfId="3538" xr:uid="{00000000-0005-0000-0000-0000E30D0000}"/>
    <cellStyle name="Normal 6 8 3 2 2 3 2" xfId="13612" xr:uid="{00000000-0005-0000-0000-00003D350000}"/>
    <cellStyle name="Normal 6 8 3 2 2 3 2 3" xfId="28706" xr:uid="{00000000-0005-0000-0000-000037700000}"/>
    <cellStyle name="Normal 6 8 3 2 2 3 3" xfId="8592" xr:uid="{00000000-0005-0000-0000-0000A1210000}"/>
    <cellStyle name="Normal 6 8 3 2 2 3 3 3" xfId="23689" xr:uid="{00000000-0005-0000-0000-00009E5C0000}"/>
    <cellStyle name="Normal 6 8 3 2 2 3 5" xfId="18676" xr:uid="{00000000-0005-0000-0000-000009490000}"/>
    <cellStyle name="Normal 6 8 3 2 2 4" xfId="5231" xr:uid="{00000000-0005-0000-0000-000080140000}"/>
    <cellStyle name="Normal 6 8 3 2 2 4 2" xfId="15283" xr:uid="{00000000-0005-0000-0000-0000C43B0000}"/>
    <cellStyle name="Normal 6 8 3 2 2 4 2 3" xfId="30377" xr:uid="{00000000-0005-0000-0000-0000BE760000}"/>
    <cellStyle name="Normal 6 8 3 2 2 4 3" xfId="10263" xr:uid="{00000000-0005-0000-0000-000028280000}"/>
    <cellStyle name="Normal 6 8 3 2 2 4 3 3" xfId="25360" xr:uid="{00000000-0005-0000-0000-000025630000}"/>
    <cellStyle name="Normal 6 8 3 2 2 4 5" xfId="20347" xr:uid="{00000000-0005-0000-0000-0000904F0000}"/>
    <cellStyle name="Normal 6 8 3 2 2 5" xfId="11941" xr:uid="{00000000-0005-0000-0000-0000B62E0000}"/>
    <cellStyle name="Normal 6 8 3 2 2 5 3" xfId="27035" xr:uid="{00000000-0005-0000-0000-0000B0690000}"/>
    <cellStyle name="Normal 6 8 3 2 2 6" xfId="6920" xr:uid="{00000000-0005-0000-0000-0000191B0000}"/>
    <cellStyle name="Normal 6 8 3 2 2 6 3" xfId="22018" xr:uid="{00000000-0005-0000-0000-000017560000}"/>
    <cellStyle name="Normal 6 8 3 2 2 8" xfId="17005" xr:uid="{00000000-0005-0000-0000-000082420000}"/>
    <cellStyle name="Normal 6 8 3 2 3" xfId="2268" xr:uid="{00000000-0005-0000-0000-0000EC080000}"/>
    <cellStyle name="Normal 6 8 3 2 3 2" xfId="3957" xr:uid="{00000000-0005-0000-0000-0000860F0000}"/>
    <cellStyle name="Normal 6 8 3 2 3 2 2" xfId="14030" xr:uid="{00000000-0005-0000-0000-0000DF360000}"/>
    <cellStyle name="Normal 6 8 3 2 3 2 2 3" xfId="29124" xr:uid="{00000000-0005-0000-0000-0000D9710000}"/>
    <cellStyle name="Normal 6 8 3 2 3 2 3" xfId="9010" xr:uid="{00000000-0005-0000-0000-000043230000}"/>
    <cellStyle name="Normal 6 8 3 2 3 2 3 3" xfId="24107" xr:uid="{00000000-0005-0000-0000-0000405E0000}"/>
    <cellStyle name="Normal 6 8 3 2 3 2 5" xfId="19094" xr:uid="{00000000-0005-0000-0000-0000AB4A0000}"/>
    <cellStyle name="Normal 6 8 3 2 3 3" xfId="5649" xr:uid="{00000000-0005-0000-0000-000022160000}"/>
    <cellStyle name="Normal 6 8 3 2 3 3 2" xfId="15701" xr:uid="{00000000-0005-0000-0000-0000663D0000}"/>
    <cellStyle name="Normal 6 8 3 2 3 3 2 3" xfId="30795" xr:uid="{00000000-0005-0000-0000-000060780000}"/>
    <cellStyle name="Normal 6 8 3 2 3 3 3" xfId="10681" xr:uid="{00000000-0005-0000-0000-0000CA290000}"/>
    <cellStyle name="Normal 6 8 3 2 3 3 3 3" xfId="25778" xr:uid="{00000000-0005-0000-0000-0000C7640000}"/>
    <cellStyle name="Normal 6 8 3 2 3 3 5" xfId="20765" xr:uid="{00000000-0005-0000-0000-000032510000}"/>
    <cellStyle name="Normal 6 8 3 2 3 4" xfId="12359" xr:uid="{00000000-0005-0000-0000-000058300000}"/>
    <cellStyle name="Normal 6 8 3 2 3 4 3" xfId="27453" xr:uid="{00000000-0005-0000-0000-0000526B0000}"/>
    <cellStyle name="Normal 6 8 3 2 3 5" xfId="7338" xr:uid="{00000000-0005-0000-0000-0000BB1C0000}"/>
    <cellStyle name="Normal 6 8 3 2 3 5 3" xfId="22436" xr:uid="{00000000-0005-0000-0000-0000B9570000}"/>
    <cellStyle name="Normal 6 8 3 2 3 7" xfId="17423" xr:uid="{00000000-0005-0000-0000-000024440000}"/>
    <cellStyle name="Normal 6 8 3 2 4" xfId="3120" xr:uid="{00000000-0005-0000-0000-0000410C0000}"/>
    <cellStyle name="Normal 6 8 3 2 4 2" xfId="13194" xr:uid="{00000000-0005-0000-0000-00009B330000}"/>
    <cellStyle name="Normal 6 8 3 2 4 2 3" xfId="28288" xr:uid="{00000000-0005-0000-0000-0000956E0000}"/>
    <cellStyle name="Normal 6 8 3 2 4 3" xfId="8174" xr:uid="{00000000-0005-0000-0000-0000FF1F0000}"/>
    <cellStyle name="Normal 6 8 3 2 4 3 3" xfId="23271" xr:uid="{00000000-0005-0000-0000-0000FC5A0000}"/>
    <cellStyle name="Normal 6 8 3 2 4 5" xfId="18258" xr:uid="{00000000-0005-0000-0000-000067470000}"/>
    <cellStyle name="Normal 6 8 3 2 5" xfId="4813" xr:uid="{00000000-0005-0000-0000-0000DE120000}"/>
    <cellStyle name="Normal 6 8 3 2 5 2" xfId="14865" xr:uid="{00000000-0005-0000-0000-0000223A0000}"/>
    <cellStyle name="Normal 6 8 3 2 5 2 3" xfId="29959" xr:uid="{00000000-0005-0000-0000-00001C750000}"/>
    <cellStyle name="Normal 6 8 3 2 5 3" xfId="9845" xr:uid="{00000000-0005-0000-0000-000086260000}"/>
    <cellStyle name="Normal 6 8 3 2 5 3 3" xfId="24942" xr:uid="{00000000-0005-0000-0000-000083610000}"/>
    <cellStyle name="Normal 6 8 3 2 5 5" xfId="19929" xr:uid="{00000000-0005-0000-0000-0000EE4D0000}"/>
    <cellStyle name="Normal 6 8 3 2 6" xfId="11523" xr:uid="{00000000-0005-0000-0000-0000142D0000}"/>
    <cellStyle name="Normal 6 8 3 2 6 3" xfId="26617" xr:uid="{00000000-0005-0000-0000-00000E680000}"/>
    <cellStyle name="Normal 6 8 3 2 7" xfId="6502" xr:uid="{00000000-0005-0000-0000-000077190000}"/>
    <cellStyle name="Normal 6 8 3 2 7 3" xfId="21600" xr:uid="{00000000-0005-0000-0000-000075540000}"/>
    <cellStyle name="Normal 6 8 3 2 9" xfId="16587" xr:uid="{00000000-0005-0000-0000-0000E0400000}"/>
    <cellStyle name="Normal 6 8 3 3" xfId="1639" xr:uid="{00000000-0005-0000-0000-000077060000}"/>
    <cellStyle name="Normal 6 8 3 3 2" xfId="2478" xr:uid="{00000000-0005-0000-0000-0000BE090000}"/>
    <cellStyle name="Normal 6 8 3 3 2 2" xfId="4167" xr:uid="{00000000-0005-0000-0000-000058100000}"/>
    <cellStyle name="Normal 6 8 3 3 2 2 2" xfId="14240" xr:uid="{00000000-0005-0000-0000-0000B1370000}"/>
    <cellStyle name="Normal 6 8 3 3 2 2 2 3" xfId="29334" xr:uid="{00000000-0005-0000-0000-0000AB720000}"/>
    <cellStyle name="Normal 6 8 3 3 2 2 3" xfId="9220" xr:uid="{00000000-0005-0000-0000-000015240000}"/>
    <cellStyle name="Normal 6 8 3 3 2 2 3 3" xfId="24317" xr:uid="{00000000-0005-0000-0000-0000125F0000}"/>
    <cellStyle name="Normal 6 8 3 3 2 2 5" xfId="19304" xr:uid="{00000000-0005-0000-0000-00007D4B0000}"/>
    <cellStyle name="Normal 6 8 3 3 2 3" xfId="5859" xr:uid="{00000000-0005-0000-0000-0000F4160000}"/>
    <cellStyle name="Normal 6 8 3 3 2 3 2" xfId="15911" xr:uid="{00000000-0005-0000-0000-0000383E0000}"/>
    <cellStyle name="Normal 6 8 3 3 2 3 2 3" xfId="31005" xr:uid="{00000000-0005-0000-0000-000032790000}"/>
    <cellStyle name="Normal 6 8 3 3 2 3 3" xfId="10891" xr:uid="{00000000-0005-0000-0000-00009C2A0000}"/>
    <cellStyle name="Normal 6 8 3 3 2 3 3 3" xfId="25988" xr:uid="{00000000-0005-0000-0000-000099650000}"/>
    <cellStyle name="Normal 6 8 3 3 2 3 5" xfId="20975" xr:uid="{00000000-0005-0000-0000-000004520000}"/>
    <cellStyle name="Normal 6 8 3 3 2 4" xfId="12569" xr:uid="{00000000-0005-0000-0000-00002A310000}"/>
    <cellStyle name="Normal 6 8 3 3 2 4 3" xfId="27663" xr:uid="{00000000-0005-0000-0000-0000246C0000}"/>
    <cellStyle name="Normal 6 8 3 3 2 5" xfId="7548" xr:uid="{00000000-0005-0000-0000-00008D1D0000}"/>
    <cellStyle name="Normal 6 8 3 3 2 5 3" xfId="22646" xr:uid="{00000000-0005-0000-0000-00008B580000}"/>
    <cellStyle name="Normal 6 8 3 3 2 7" xfId="17633" xr:uid="{00000000-0005-0000-0000-0000F6440000}"/>
    <cellStyle name="Normal 6 8 3 3 3" xfId="3330" xr:uid="{00000000-0005-0000-0000-0000130D0000}"/>
    <cellStyle name="Normal 6 8 3 3 3 2" xfId="13404" xr:uid="{00000000-0005-0000-0000-00006D340000}"/>
    <cellStyle name="Normal 6 8 3 3 3 2 3" xfId="28498" xr:uid="{00000000-0005-0000-0000-0000676F0000}"/>
    <cellStyle name="Normal 6 8 3 3 3 3" xfId="8384" xr:uid="{00000000-0005-0000-0000-0000D1200000}"/>
    <cellStyle name="Normal 6 8 3 3 3 3 3" xfId="23481" xr:uid="{00000000-0005-0000-0000-0000CE5B0000}"/>
    <cellStyle name="Normal 6 8 3 3 3 5" xfId="18468" xr:uid="{00000000-0005-0000-0000-000039480000}"/>
    <cellStyle name="Normal 6 8 3 3 4" xfId="5023" xr:uid="{00000000-0005-0000-0000-0000B0130000}"/>
    <cellStyle name="Normal 6 8 3 3 4 2" xfId="15075" xr:uid="{00000000-0005-0000-0000-0000F43A0000}"/>
    <cellStyle name="Normal 6 8 3 3 4 2 3" xfId="30169" xr:uid="{00000000-0005-0000-0000-0000EE750000}"/>
    <cellStyle name="Normal 6 8 3 3 4 3" xfId="10055" xr:uid="{00000000-0005-0000-0000-000058270000}"/>
    <cellStyle name="Normal 6 8 3 3 4 3 3" xfId="25152" xr:uid="{00000000-0005-0000-0000-000055620000}"/>
    <cellStyle name="Normal 6 8 3 3 4 5" xfId="20139" xr:uid="{00000000-0005-0000-0000-0000C04E0000}"/>
    <cellStyle name="Normal 6 8 3 3 5" xfId="11733" xr:uid="{00000000-0005-0000-0000-0000E62D0000}"/>
    <cellStyle name="Normal 6 8 3 3 5 3" xfId="26827" xr:uid="{00000000-0005-0000-0000-0000E0680000}"/>
    <cellStyle name="Normal 6 8 3 3 6" xfId="6712" xr:uid="{00000000-0005-0000-0000-0000491A0000}"/>
    <cellStyle name="Normal 6 8 3 3 6 3" xfId="21810" xr:uid="{00000000-0005-0000-0000-000047550000}"/>
    <cellStyle name="Normal 6 8 3 3 8" xfId="16797" xr:uid="{00000000-0005-0000-0000-0000B2410000}"/>
    <cellStyle name="Normal 6 8 3 4" xfId="2060" xr:uid="{00000000-0005-0000-0000-00001C080000}"/>
    <cellStyle name="Normal 6 8 3 4 2" xfId="3749" xr:uid="{00000000-0005-0000-0000-0000B60E0000}"/>
    <cellStyle name="Normal 6 8 3 4 2 2" xfId="13822" xr:uid="{00000000-0005-0000-0000-00000F360000}"/>
    <cellStyle name="Normal 6 8 3 4 2 2 3" xfId="28916" xr:uid="{00000000-0005-0000-0000-000009710000}"/>
    <cellStyle name="Normal 6 8 3 4 2 3" xfId="8802" xr:uid="{00000000-0005-0000-0000-000073220000}"/>
    <cellStyle name="Normal 6 8 3 4 2 3 3" xfId="23899" xr:uid="{00000000-0005-0000-0000-0000705D0000}"/>
    <cellStyle name="Normal 6 8 3 4 2 5" xfId="18886" xr:uid="{00000000-0005-0000-0000-0000DB490000}"/>
    <cellStyle name="Normal 6 8 3 4 3" xfId="5441" xr:uid="{00000000-0005-0000-0000-000052150000}"/>
    <cellStyle name="Normal 6 8 3 4 3 2" xfId="15493" xr:uid="{00000000-0005-0000-0000-0000963C0000}"/>
    <cellStyle name="Normal 6 8 3 4 3 2 3" xfId="30587" xr:uid="{00000000-0005-0000-0000-000090770000}"/>
    <cellStyle name="Normal 6 8 3 4 3 3" xfId="10473" xr:uid="{00000000-0005-0000-0000-0000FA280000}"/>
    <cellStyle name="Normal 6 8 3 4 3 3 3" xfId="25570" xr:uid="{00000000-0005-0000-0000-0000F7630000}"/>
    <cellStyle name="Normal 6 8 3 4 3 5" xfId="20557" xr:uid="{00000000-0005-0000-0000-000062500000}"/>
    <cellStyle name="Normal 6 8 3 4 4" xfId="12151" xr:uid="{00000000-0005-0000-0000-0000882F0000}"/>
    <cellStyle name="Normal 6 8 3 4 4 3" xfId="27245" xr:uid="{00000000-0005-0000-0000-0000826A0000}"/>
    <cellStyle name="Normal 6 8 3 4 5" xfId="7130" xr:uid="{00000000-0005-0000-0000-0000EB1B0000}"/>
    <cellStyle name="Normal 6 8 3 4 5 3" xfId="22228" xr:uid="{00000000-0005-0000-0000-0000E9560000}"/>
    <cellStyle name="Normal 6 8 3 4 7" xfId="17215" xr:uid="{00000000-0005-0000-0000-000054430000}"/>
    <cellStyle name="Normal 6 8 3 5" xfId="2912" xr:uid="{00000000-0005-0000-0000-0000710B0000}"/>
    <cellStyle name="Normal 6 8 3 5 2" xfId="12986" xr:uid="{00000000-0005-0000-0000-0000CB320000}"/>
    <cellStyle name="Normal 6 8 3 5 2 3" xfId="28080" xr:uid="{00000000-0005-0000-0000-0000C56D0000}"/>
    <cellStyle name="Normal 6 8 3 5 3" xfId="7966" xr:uid="{00000000-0005-0000-0000-00002F1F0000}"/>
    <cellStyle name="Normal 6 8 3 5 3 3" xfId="23063" xr:uid="{00000000-0005-0000-0000-00002C5A0000}"/>
    <cellStyle name="Normal 6 8 3 5 5" xfId="18050" xr:uid="{00000000-0005-0000-0000-000097460000}"/>
    <cellStyle name="Normal 6 8 3 6" xfId="4605" xr:uid="{00000000-0005-0000-0000-00000E120000}"/>
    <cellStyle name="Normal 6 8 3 6 2" xfId="14657" xr:uid="{00000000-0005-0000-0000-000052390000}"/>
    <cellStyle name="Normal 6 8 3 6 2 3" xfId="29751" xr:uid="{00000000-0005-0000-0000-00004C740000}"/>
    <cellStyle name="Normal 6 8 3 6 3" xfId="9637" xr:uid="{00000000-0005-0000-0000-0000B6250000}"/>
    <cellStyle name="Normal 6 8 3 6 3 3" xfId="24734" xr:uid="{00000000-0005-0000-0000-0000B3600000}"/>
    <cellStyle name="Normal 6 8 3 6 5" xfId="19721" xr:uid="{00000000-0005-0000-0000-00001E4D0000}"/>
    <cellStyle name="Normal 6 8 3 7" xfId="11315" xr:uid="{00000000-0005-0000-0000-0000442C0000}"/>
    <cellStyle name="Normal 6 8 3 7 3" xfId="26409" xr:uid="{00000000-0005-0000-0000-00003E670000}"/>
    <cellStyle name="Normal 6 8 3 8" xfId="6294" xr:uid="{00000000-0005-0000-0000-0000A7180000}"/>
    <cellStyle name="Normal 6 8 3 8 3" xfId="21392" xr:uid="{00000000-0005-0000-0000-0000A5530000}"/>
    <cellStyle name="Normal 6 8 4" xfId="1320" xr:uid="{00000000-0005-0000-0000-000038050000}"/>
    <cellStyle name="Normal 6 8 4 2" xfId="1743" xr:uid="{00000000-0005-0000-0000-0000DF060000}"/>
    <cellStyle name="Normal 6 8 4 2 2" xfId="2582" xr:uid="{00000000-0005-0000-0000-0000260A0000}"/>
    <cellStyle name="Normal 6 8 4 2 2 2" xfId="4271" xr:uid="{00000000-0005-0000-0000-0000C0100000}"/>
    <cellStyle name="Normal 6 8 4 2 2 2 2" xfId="14344" xr:uid="{00000000-0005-0000-0000-000019380000}"/>
    <cellStyle name="Normal 6 8 4 2 2 2 2 3" xfId="29438" xr:uid="{00000000-0005-0000-0000-000013730000}"/>
    <cellStyle name="Normal 6 8 4 2 2 2 3" xfId="9324" xr:uid="{00000000-0005-0000-0000-00007D240000}"/>
    <cellStyle name="Normal 6 8 4 2 2 2 3 3" xfId="24421" xr:uid="{00000000-0005-0000-0000-00007A5F0000}"/>
    <cellStyle name="Normal 6 8 4 2 2 2 5" xfId="19408" xr:uid="{00000000-0005-0000-0000-0000E54B0000}"/>
    <cellStyle name="Normal 6 8 4 2 2 3" xfId="5963" xr:uid="{00000000-0005-0000-0000-00005C170000}"/>
    <cellStyle name="Normal 6 8 4 2 2 3 2" xfId="16015" xr:uid="{00000000-0005-0000-0000-0000A03E0000}"/>
    <cellStyle name="Normal 6 8 4 2 2 3 2 3" xfId="31109" xr:uid="{00000000-0005-0000-0000-00009A790000}"/>
    <cellStyle name="Normal 6 8 4 2 2 3 3" xfId="10995" xr:uid="{00000000-0005-0000-0000-0000042B0000}"/>
    <cellStyle name="Normal 6 8 4 2 2 3 3 3" xfId="26092" xr:uid="{00000000-0005-0000-0000-000001660000}"/>
    <cellStyle name="Normal 6 8 4 2 2 3 5" xfId="21079" xr:uid="{00000000-0005-0000-0000-00006C520000}"/>
    <cellStyle name="Normal 6 8 4 2 2 4" xfId="12673" xr:uid="{00000000-0005-0000-0000-000092310000}"/>
    <cellStyle name="Normal 6 8 4 2 2 4 3" xfId="27767" xr:uid="{00000000-0005-0000-0000-00008C6C0000}"/>
    <cellStyle name="Normal 6 8 4 2 2 5" xfId="7652" xr:uid="{00000000-0005-0000-0000-0000F51D0000}"/>
    <cellStyle name="Normal 6 8 4 2 2 5 3" xfId="22750" xr:uid="{00000000-0005-0000-0000-0000F3580000}"/>
    <cellStyle name="Normal 6 8 4 2 2 7" xfId="17737" xr:uid="{00000000-0005-0000-0000-00005E450000}"/>
    <cellStyle name="Normal 6 8 4 2 3" xfId="3434" xr:uid="{00000000-0005-0000-0000-00007B0D0000}"/>
    <cellStyle name="Normal 6 8 4 2 3 2" xfId="13508" xr:uid="{00000000-0005-0000-0000-0000D5340000}"/>
    <cellStyle name="Normal 6 8 4 2 3 2 3" xfId="28602" xr:uid="{00000000-0005-0000-0000-0000CF6F0000}"/>
    <cellStyle name="Normal 6 8 4 2 3 3" xfId="8488" xr:uid="{00000000-0005-0000-0000-000039210000}"/>
    <cellStyle name="Normal 6 8 4 2 3 3 3" xfId="23585" xr:uid="{00000000-0005-0000-0000-0000365C0000}"/>
    <cellStyle name="Normal 6 8 4 2 3 5" xfId="18572" xr:uid="{00000000-0005-0000-0000-0000A1480000}"/>
    <cellStyle name="Normal 6 8 4 2 4" xfId="5127" xr:uid="{00000000-0005-0000-0000-000018140000}"/>
    <cellStyle name="Normal 6 8 4 2 4 2" xfId="15179" xr:uid="{00000000-0005-0000-0000-00005C3B0000}"/>
    <cellStyle name="Normal 6 8 4 2 4 2 3" xfId="30273" xr:uid="{00000000-0005-0000-0000-000056760000}"/>
    <cellStyle name="Normal 6 8 4 2 4 3" xfId="10159" xr:uid="{00000000-0005-0000-0000-0000C0270000}"/>
    <cellStyle name="Normal 6 8 4 2 4 3 3" xfId="25256" xr:uid="{00000000-0005-0000-0000-0000BD620000}"/>
    <cellStyle name="Normal 6 8 4 2 4 5" xfId="20243" xr:uid="{00000000-0005-0000-0000-0000284F0000}"/>
    <cellStyle name="Normal 6 8 4 2 5" xfId="11837" xr:uid="{00000000-0005-0000-0000-00004E2E0000}"/>
    <cellStyle name="Normal 6 8 4 2 5 3" xfId="26931" xr:uid="{00000000-0005-0000-0000-000048690000}"/>
    <cellStyle name="Normal 6 8 4 2 6" xfId="6816" xr:uid="{00000000-0005-0000-0000-0000B11A0000}"/>
    <cellStyle name="Normal 6 8 4 2 6 3" xfId="21914" xr:uid="{00000000-0005-0000-0000-0000AF550000}"/>
    <cellStyle name="Normal 6 8 4 2 8" xfId="16901" xr:uid="{00000000-0005-0000-0000-00001A420000}"/>
    <cellStyle name="Normal 6 8 4 3" xfId="2164" xr:uid="{00000000-0005-0000-0000-000084080000}"/>
    <cellStyle name="Normal 6 8 4 3 2" xfId="3853" xr:uid="{00000000-0005-0000-0000-00001E0F0000}"/>
    <cellStyle name="Normal 6 8 4 3 2 2" xfId="13926" xr:uid="{00000000-0005-0000-0000-000077360000}"/>
    <cellStyle name="Normal 6 8 4 3 2 2 3" xfId="29020" xr:uid="{00000000-0005-0000-0000-000071710000}"/>
    <cellStyle name="Normal 6 8 4 3 2 3" xfId="8906" xr:uid="{00000000-0005-0000-0000-0000DB220000}"/>
    <cellStyle name="Normal 6 8 4 3 2 3 3" xfId="24003" xr:uid="{00000000-0005-0000-0000-0000D85D0000}"/>
    <cellStyle name="Normal 6 8 4 3 2 5" xfId="18990" xr:uid="{00000000-0005-0000-0000-0000434A0000}"/>
    <cellStyle name="Normal 6 8 4 3 3" xfId="5545" xr:uid="{00000000-0005-0000-0000-0000BA150000}"/>
    <cellStyle name="Normal 6 8 4 3 3 2" xfId="15597" xr:uid="{00000000-0005-0000-0000-0000FE3C0000}"/>
    <cellStyle name="Normal 6 8 4 3 3 2 3" xfId="30691" xr:uid="{00000000-0005-0000-0000-0000F8770000}"/>
    <cellStyle name="Normal 6 8 4 3 3 3" xfId="10577" xr:uid="{00000000-0005-0000-0000-000062290000}"/>
    <cellStyle name="Normal 6 8 4 3 3 3 3" xfId="25674" xr:uid="{00000000-0005-0000-0000-00005F640000}"/>
    <cellStyle name="Normal 6 8 4 3 3 5" xfId="20661" xr:uid="{00000000-0005-0000-0000-0000CA500000}"/>
    <cellStyle name="Normal 6 8 4 3 4" xfId="12255" xr:uid="{00000000-0005-0000-0000-0000F02F0000}"/>
    <cellStyle name="Normal 6 8 4 3 4 3" xfId="27349" xr:uid="{00000000-0005-0000-0000-0000EA6A0000}"/>
    <cellStyle name="Normal 6 8 4 3 5" xfId="7234" xr:uid="{00000000-0005-0000-0000-0000531C0000}"/>
    <cellStyle name="Normal 6 8 4 3 5 3" xfId="22332" xr:uid="{00000000-0005-0000-0000-000051570000}"/>
    <cellStyle name="Normal 6 8 4 3 7" xfId="17319" xr:uid="{00000000-0005-0000-0000-0000BC430000}"/>
    <cellStyle name="Normal 6 8 4 4" xfId="3016" xr:uid="{00000000-0005-0000-0000-0000D90B0000}"/>
    <cellStyle name="Normal 6 8 4 4 2" xfId="13090" xr:uid="{00000000-0005-0000-0000-000033330000}"/>
    <cellStyle name="Normal 6 8 4 4 2 3" xfId="28184" xr:uid="{00000000-0005-0000-0000-00002D6E0000}"/>
    <cellStyle name="Normal 6 8 4 4 3" xfId="8070" xr:uid="{00000000-0005-0000-0000-0000971F0000}"/>
    <cellStyle name="Normal 6 8 4 4 3 3" xfId="23167" xr:uid="{00000000-0005-0000-0000-0000945A0000}"/>
    <cellStyle name="Normal 6 8 4 4 5" xfId="18154" xr:uid="{00000000-0005-0000-0000-0000FF460000}"/>
    <cellStyle name="Normal 6 8 4 5" xfId="4709" xr:uid="{00000000-0005-0000-0000-000076120000}"/>
    <cellStyle name="Normal 6 8 4 5 2" xfId="14761" xr:uid="{00000000-0005-0000-0000-0000BA390000}"/>
    <cellStyle name="Normal 6 8 4 5 2 3" xfId="29855" xr:uid="{00000000-0005-0000-0000-0000B4740000}"/>
    <cellStyle name="Normal 6 8 4 5 3" xfId="9741" xr:uid="{00000000-0005-0000-0000-00001E260000}"/>
    <cellStyle name="Normal 6 8 4 5 3 3" xfId="24838" xr:uid="{00000000-0005-0000-0000-00001B610000}"/>
    <cellStyle name="Normal 6 8 4 5 5" xfId="19825" xr:uid="{00000000-0005-0000-0000-0000864D0000}"/>
    <cellStyle name="Normal 6 8 4 6" xfId="11419" xr:uid="{00000000-0005-0000-0000-0000AC2C0000}"/>
    <cellStyle name="Normal 6 8 4 6 3" xfId="26513" xr:uid="{00000000-0005-0000-0000-0000A6670000}"/>
    <cellStyle name="Normal 6 8 4 7" xfId="6398" xr:uid="{00000000-0005-0000-0000-00000F190000}"/>
    <cellStyle name="Normal 6 8 4 7 3" xfId="21496" xr:uid="{00000000-0005-0000-0000-00000D540000}"/>
    <cellStyle name="Normal 6 8 4 9" xfId="16483" xr:uid="{00000000-0005-0000-0000-000078400000}"/>
    <cellStyle name="Normal 6 8 5" xfId="1533" xr:uid="{00000000-0005-0000-0000-00000D060000}"/>
    <cellStyle name="Normal 6 8 5 2" xfId="2374" xr:uid="{00000000-0005-0000-0000-000056090000}"/>
    <cellStyle name="Normal 6 8 5 2 2" xfId="4063" xr:uid="{00000000-0005-0000-0000-0000F00F0000}"/>
    <cellStyle name="Normal 6 8 5 2 2 2" xfId="14136" xr:uid="{00000000-0005-0000-0000-000049370000}"/>
    <cellStyle name="Normal 6 8 5 2 2 2 3" xfId="29230" xr:uid="{00000000-0005-0000-0000-000043720000}"/>
    <cellStyle name="Normal 6 8 5 2 2 3" xfId="9116" xr:uid="{00000000-0005-0000-0000-0000AD230000}"/>
    <cellStyle name="Normal 6 8 5 2 2 3 3" xfId="24213" xr:uid="{00000000-0005-0000-0000-0000AA5E0000}"/>
    <cellStyle name="Normal 6 8 5 2 2 5" xfId="19200" xr:uid="{00000000-0005-0000-0000-0000154B0000}"/>
    <cellStyle name="Normal 6 8 5 2 3" xfId="5755" xr:uid="{00000000-0005-0000-0000-00008C160000}"/>
    <cellStyle name="Normal 6 8 5 2 3 2" xfId="15807" xr:uid="{00000000-0005-0000-0000-0000D03D0000}"/>
    <cellStyle name="Normal 6 8 5 2 3 2 3" xfId="30901" xr:uid="{00000000-0005-0000-0000-0000CA780000}"/>
    <cellStyle name="Normal 6 8 5 2 3 3" xfId="10787" xr:uid="{00000000-0005-0000-0000-0000342A0000}"/>
    <cellStyle name="Normal 6 8 5 2 3 3 3" xfId="25884" xr:uid="{00000000-0005-0000-0000-000031650000}"/>
    <cellStyle name="Normal 6 8 5 2 3 5" xfId="20871" xr:uid="{00000000-0005-0000-0000-00009C510000}"/>
    <cellStyle name="Normal 6 8 5 2 4" xfId="12465" xr:uid="{00000000-0005-0000-0000-0000C2300000}"/>
    <cellStyle name="Normal 6 8 5 2 4 3" xfId="27559" xr:uid="{00000000-0005-0000-0000-0000BC6B0000}"/>
    <cellStyle name="Normal 6 8 5 2 5" xfId="7444" xr:uid="{00000000-0005-0000-0000-0000251D0000}"/>
    <cellStyle name="Normal 6 8 5 2 5 3" xfId="22542" xr:uid="{00000000-0005-0000-0000-000023580000}"/>
    <cellStyle name="Normal 6 8 5 2 7" xfId="17529" xr:uid="{00000000-0005-0000-0000-00008E440000}"/>
    <cellStyle name="Normal 6 8 5 3" xfId="3226" xr:uid="{00000000-0005-0000-0000-0000AB0C0000}"/>
    <cellStyle name="Normal 6 8 5 3 2" xfId="13300" xr:uid="{00000000-0005-0000-0000-000005340000}"/>
    <cellStyle name="Normal 6 8 5 3 2 3" xfId="28394" xr:uid="{00000000-0005-0000-0000-0000FF6E0000}"/>
    <cellStyle name="Normal 6 8 5 3 3" xfId="8280" xr:uid="{00000000-0005-0000-0000-000069200000}"/>
    <cellStyle name="Normal 6 8 5 3 3 3" xfId="23377" xr:uid="{00000000-0005-0000-0000-0000665B0000}"/>
    <cellStyle name="Normal 6 8 5 3 5" xfId="18364" xr:uid="{00000000-0005-0000-0000-0000D1470000}"/>
    <cellStyle name="Normal 6 8 5 4" xfId="4919" xr:uid="{00000000-0005-0000-0000-000048130000}"/>
    <cellStyle name="Normal 6 8 5 4 2" xfId="14971" xr:uid="{00000000-0005-0000-0000-00008C3A0000}"/>
    <cellStyle name="Normal 6 8 5 4 2 3" xfId="30065" xr:uid="{00000000-0005-0000-0000-000086750000}"/>
    <cellStyle name="Normal 6 8 5 4 3" xfId="9951" xr:uid="{00000000-0005-0000-0000-0000F0260000}"/>
    <cellStyle name="Normal 6 8 5 4 3 3" xfId="25048" xr:uid="{00000000-0005-0000-0000-0000ED610000}"/>
    <cellStyle name="Normal 6 8 5 4 5" xfId="20035" xr:uid="{00000000-0005-0000-0000-0000584E0000}"/>
    <cellStyle name="Normal 6 8 5 5" xfId="11629" xr:uid="{00000000-0005-0000-0000-00007E2D0000}"/>
    <cellStyle name="Normal 6 8 5 5 3" xfId="26723" xr:uid="{00000000-0005-0000-0000-000078680000}"/>
    <cellStyle name="Normal 6 8 5 6" xfId="6608" xr:uid="{00000000-0005-0000-0000-0000E1190000}"/>
    <cellStyle name="Normal 6 8 5 6 3" xfId="21706" xr:uid="{00000000-0005-0000-0000-0000DF540000}"/>
    <cellStyle name="Normal 6 8 5 8" xfId="16693" xr:uid="{00000000-0005-0000-0000-00004A410000}"/>
    <cellStyle name="Normal 6 8 6" xfId="1954" xr:uid="{00000000-0005-0000-0000-0000B2070000}"/>
    <cellStyle name="Normal 6 8 6 2" xfId="3645" xr:uid="{00000000-0005-0000-0000-00004E0E0000}"/>
    <cellStyle name="Normal 6 8 6 2 2" xfId="13718" xr:uid="{00000000-0005-0000-0000-0000A7350000}"/>
    <cellStyle name="Normal 6 8 6 2 2 3" xfId="28812" xr:uid="{00000000-0005-0000-0000-0000A1700000}"/>
    <cellStyle name="Normal 6 8 6 2 3" xfId="8698" xr:uid="{00000000-0005-0000-0000-00000B220000}"/>
    <cellStyle name="Normal 6 8 6 2 3 3" xfId="23795" xr:uid="{00000000-0005-0000-0000-0000085D0000}"/>
    <cellStyle name="Normal 6 8 6 2 5" xfId="18782" xr:uid="{00000000-0005-0000-0000-000073490000}"/>
    <cellStyle name="Normal 6 8 6 3" xfId="5337" xr:uid="{00000000-0005-0000-0000-0000EA140000}"/>
    <cellStyle name="Normal 6 8 6 3 2" xfId="15389" xr:uid="{00000000-0005-0000-0000-00002E3C0000}"/>
    <cellStyle name="Normal 6 8 6 3 2 3" xfId="30483" xr:uid="{00000000-0005-0000-0000-000028770000}"/>
    <cellStyle name="Normal 6 8 6 3 3" xfId="10369" xr:uid="{00000000-0005-0000-0000-000092280000}"/>
    <cellStyle name="Normal 6 8 6 3 3 3" xfId="25466" xr:uid="{00000000-0005-0000-0000-00008F630000}"/>
    <cellStyle name="Normal 6 8 6 3 5" xfId="20453" xr:uid="{00000000-0005-0000-0000-0000FA4F0000}"/>
    <cellStyle name="Normal 6 8 6 4" xfId="12047" xr:uid="{00000000-0005-0000-0000-0000202F0000}"/>
    <cellStyle name="Normal 6 8 6 4 3" xfId="27141" xr:uid="{00000000-0005-0000-0000-00001A6A0000}"/>
    <cellStyle name="Normal 6 8 6 5" xfId="7026" xr:uid="{00000000-0005-0000-0000-0000831B0000}"/>
    <cellStyle name="Normal 6 8 6 5 3" xfId="22124" xr:uid="{00000000-0005-0000-0000-000081560000}"/>
    <cellStyle name="Normal 6 8 6 7" xfId="17111" xr:uid="{00000000-0005-0000-0000-0000EC420000}"/>
    <cellStyle name="Normal 6 8 7" xfId="2801" xr:uid="{00000000-0005-0000-0000-0000020B0000}"/>
    <cellStyle name="Normal 6 8 7 2" xfId="12882" xr:uid="{00000000-0005-0000-0000-000063320000}"/>
    <cellStyle name="Normal 6 8 7 2 3" xfId="27976" xr:uid="{00000000-0005-0000-0000-00005D6D0000}"/>
    <cellStyle name="Normal 6 8 7 3" xfId="7861" xr:uid="{00000000-0005-0000-0000-0000C61E0000}"/>
    <cellStyle name="Normal 6 8 7 3 3" xfId="22959" xr:uid="{00000000-0005-0000-0000-0000C4590000}"/>
    <cellStyle name="Normal 6 8 7 5" xfId="17946" xr:uid="{00000000-0005-0000-0000-00002F460000}"/>
    <cellStyle name="Normal 6 8 8" xfId="4497" xr:uid="{00000000-0005-0000-0000-0000A2110000}"/>
    <cellStyle name="Normal 6 8 8 2" xfId="14553" xr:uid="{00000000-0005-0000-0000-0000EA380000}"/>
    <cellStyle name="Normal 6 8 8 2 3" xfId="29647" xr:uid="{00000000-0005-0000-0000-0000E4730000}"/>
    <cellStyle name="Normal 6 8 8 3" xfId="9533" xr:uid="{00000000-0005-0000-0000-00004E250000}"/>
    <cellStyle name="Normal 6 8 8 3 3" xfId="24630" xr:uid="{00000000-0005-0000-0000-00004B600000}"/>
    <cellStyle name="Normal 6 8 8 5" xfId="19617" xr:uid="{00000000-0005-0000-0000-0000B64C0000}"/>
    <cellStyle name="Normal 6 8 9" xfId="11209" xr:uid="{00000000-0005-0000-0000-0000DA2B0000}"/>
    <cellStyle name="Normal 6 8 9 3" xfId="26305" xr:uid="{00000000-0005-0000-0000-0000D6660000}"/>
    <cellStyle name="Normal 60" xfId="877" xr:uid="{00000000-0005-0000-0000-00007C030000}"/>
    <cellStyle name="Normal 60 10" xfId="6223" xr:uid="{00000000-0005-0000-0000-000060180000}"/>
    <cellStyle name="Normal 60 10 3" xfId="21323" xr:uid="{00000000-0005-0000-0000-000060530000}"/>
    <cellStyle name="Normal 60 12" xfId="16308" xr:uid="{00000000-0005-0000-0000-0000C93F0000}"/>
    <cellStyle name="Normal 60 2" xfId="1188" xr:uid="{00000000-0005-0000-0000-0000B4040000}"/>
    <cellStyle name="Normal 60 2 11" xfId="16362" xr:uid="{00000000-0005-0000-0000-0000FF3F0000}"/>
    <cellStyle name="Normal 60 2 2" xfId="1296" xr:uid="{00000000-0005-0000-0000-000020050000}"/>
    <cellStyle name="Normal 60 2 2 10" xfId="16466" xr:uid="{00000000-0005-0000-0000-000067400000}"/>
    <cellStyle name="Normal 60 2 2 2" xfId="1513" xr:uid="{00000000-0005-0000-0000-0000F9050000}"/>
    <cellStyle name="Normal 60 2 2 2 2" xfId="1934" xr:uid="{00000000-0005-0000-0000-00009E070000}"/>
    <cellStyle name="Normal 60 2 2 2 2 2" xfId="2773" xr:uid="{00000000-0005-0000-0000-0000E50A0000}"/>
    <cellStyle name="Normal 60 2 2 2 2 2 2" xfId="4462" xr:uid="{00000000-0005-0000-0000-00007F110000}"/>
    <cellStyle name="Normal 60 2 2 2 2 2 2 2" xfId="14535" xr:uid="{00000000-0005-0000-0000-0000D8380000}"/>
    <cellStyle name="Normal 60 2 2 2 2 2 2 2 3" xfId="29629" xr:uid="{00000000-0005-0000-0000-0000D2730000}"/>
    <cellStyle name="Normal 60 2 2 2 2 2 2 3" xfId="9515" xr:uid="{00000000-0005-0000-0000-00003C250000}"/>
    <cellStyle name="Normal 60 2 2 2 2 2 2 3 3" xfId="24612" xr:uid="{00000000-0005-0000-0000-000039600000}"/>
    <cellStyle name="Normal 60 2 2 2 2 2 2 5" xfId="19599" xr:uid="{00000000-0005-0000-0000-0000A44C0000}"/>
    <cellStyle name="Normal 60 2 2 2 2 2 3" xfId="6154" xr:uid="{00000000-0005-0000-0000-00001B180000}"/>
    <cellStyle name="Normal 60 2 2 2 2 2 3 2" xfId="16206" xr:uid="{00000000-0005-0000-0000-00005F3F0000}"/>
    <cellStyle name="Normal 60 2 2 2 2 2 3 3" xfId="11186" xr:uid="{00000000-0005-0000-0000-0000C32B0000}"/>
    <cellStyle name="Normal 60 2 2 2 2 2 3 3 3" xfId="26283" xr:uid="{00000000-0005-0000-0000-0000C0660000}"/>
    <cellStyle name="Normal 60 2 2 2 2 2 3 5" xfId="21270" xr:uid="{00000000-0005-0000-0000-00002B530000}"/>
    <cellStyle name="Normal 60 2 2 2 2 2 4" xfId="12864" xr:uid="{00000000-0005-0000-0000-000051320000}"/>
    <cellStyle name="Normal 60 2 2 2 2 2 4 3" xfId="27958" xr:uid="{00000000-0005-0000-0000-00004B6D0000}"/>
    <cellStyle name="Normal 60 2 2 2 2 2 5" xfId="7843" xr:uid="{00000000-0005-0000-0000-0000B41E0000}"/>
    <cellStyle name="Normal 60 2 2 2 2 2 5 3" xfId="22941" xr:uid="{00000000-0005-0000-0000-0000B2590000}"/>
    <cellStyle name="Normal 60 2 2 2 2 2 7" xfId="17928" xr:uid="{00000000-0005-0000-0000-00001D460000}"/>
    <cellStyle name="Normal 60 2 2 2 2 3" xfId="3625" xr:uid="{00000000-0005-0000-0000-00003A0E0000}"/>
    <cellStyle name="Normal 60 2 2 2 2 3 2" xfId="13699" xr:uid="{00000000-0005-0000-0000-000094350000}"/>
    <cellStyle name="Normal 60 2 2 2 2 3 2 3" xfId="28793" xr:uid="{00000000-0005-0000-0000-00008E700000}"/>
    <cellStyle name="Normal 60 2 2 2 2 3 3" xfId="8679" xr:uid="{00000000-0005-0000-0000-0000F8210000}"/>
    <cellStyle name="Normal 60 2 2 2 2 3 3 3" xfId="23776" xr:uid="{00000000-0005-0000-0000-0000F55C0000}"/>
    <cellStyle name="Normal 60 2 2 2 2 3 5" xfId="18763" xr:uid="{00000000-0005-0000-0000-000060490000}"/>
    <cellStyle name="Normal 60 2 2 2 2 4" xfId="5318" xr:uid="{00000000-0005-0000-0000-0000D7140000}"/>
    <cellStyle name="Normal 60 2 2 2 2 4 2" xfId="15370" xr:uid="{00000000-0005-0000-0000-00001B3C0000}"/>
    <cellStyle name="Normal 60 2 2 2 2 4 2 3" xfId="30464" xr:uid="{00000000-0005-0000-0000-000015770000}"/>
    <cellStyle name="Normal 60 2 2 2 2 4 3" xfId="10350" xr:uid="{00000000-0005-0000-0000-00007F280000}"/>
    <cellStyle name="Normal 60 2 2 2 2 4 3 3" xfId="25447" xr:uid="{00000000-0005-0000-0000-00007C630000}"/>
    <cellStyle name="Normal 60 2 2 2 2 4 5" xfId="20434" xr:uid="{00000000-0005-0000-0000-0000E74F0000}"/>
    <cellStyle name="Normal 60 2 2 2 2 5" xfId="12028" xr:uid="{00000000-0005-0000-0000-00000D2F0000}"/>
    <cellStyle name="Normal 60 2 2 2 2 5 3" xfId="27122" xr:uid="{00000000-0005-0000-0000-0000076A0000}"/>
    <cellStyle name="Normal 60 2 2 2 2 6" xfId="7007" xr:uid="{00000000-0005-0000-0000-0000701B0000}"/>
    <cellStyle name="Normal 60 2 2 2 2 6 3" xfId="22105" xr:uid="{00000000-0005-0000-0000-00006E560000}"/>
    <cellStyle name="Normal 60 2 2 2 2 8" xfId="17092" xr:uid="{00000000-0005-0000-0000-0000D9420000}"/>
    <cellStyle name="Normal 60 2 2 2 3" xfId="2355" xr:uid="{00000000-0005-0000-0000-000043090000}"/>
    <cellStyle name="Normal 60 2 2 2 3 2" xfId="4044" xr:uid="{00000000-0005-0000-0000-0000DD0F0000}"/>
    <cellStyle name="Normal 60 2 2 2 3 2 2" xfId="14117" xr:uid="{00000000-0005-0000-0000-000036370000}"/>
    <cellStyle name="Normal 60 2 2 2 3 2 2 3" xfId="29211" xr:uid="{00000000-0005-0000-0000-000030720000}"/>
    <cellStyle name="Normal 60 2 2 2 3 2 3" xfId="9097" xr:uid="{00000000-0005-0000-0000-00009A230000}"/>
    <cellStyle name="Normal 60 2 2 2 3 2 3 3" xfId="24194" xr:uid="{00000000-0005-0000-0000-0000975E0000}"/>
    <cellStyle name="Normal 60 2 2 2 3 2 5" xfId="19181" xr:uid="{00000000-0005-0000-0000-0000024B0000}"/>
    <cellStyle name="Normal 60 2 2 2 3 3" xfId="5736" xr:uid="{00000000-0005-0000-0000-000079160000}"/>
    <cellStyle name="Normal 60 2 2 2 3 3 2" xfId="15788" xr:uid="{00000000-0005-0000-0000-0000BD3D0000}"/>
    <cellStyle name="Normal 60 2 2 2 3 3 2 3" xfId="30882" xr:uid="{00000000-0005-0000-0000-0000B7780000}"/>
    <cellStyle name="Normal 60 2 2 2 3 3 3" xfId="10768" xr:uid="{00000000-0005-0000-0000-0000212A0000}"/>
    <cellStyle name="Normal 60 2 2 2 3 3 3 3" xfId="25865" xr:uid="{00000000-0005-0000-0000-00001E650000}"/>
    <cellStyle name="Normal 60 2 2 2 3 3 5" xfId="20852" xr:uid="{00000000-0005-0000-0000-000089510000}"/>
    <cellStyle name="Normal 60 2 2 2 3 4" xfId="12446" xr:uid="{00000000-0005-0000-0000-0000AF300000}"/>
    <cellStyle name="Normal 60 2 2 2 3 4 3" xfId="27540" xr:uid="{00000000-0005-0000-0000-0000A96B0000}"/>
    <cellStyle name="Normal 60 2 2 2 3 5" xfId="7425" xr:uid="{00000000-0005-0000-0000-0000121D0000}"/>
    <cellStyle name="Normal 60 2 2 2 3 5 3" xfId="22523" xr:uid="{00000000-0005-0000-0000-000010580000}"/>
    <cellStyle name="Normal 60 2 2 2 3 7" xfId="17510" xr:uid="{00000000-0005-0000-0000-00007B440000}"/>
    <cellStyle name="Normal 60 2 2 2 4" xfId="3207" xr:uid="{00000000-0005-0000-0000-0000980C0000}"/>
    <cellStyle name="Normal 60 2 2 2 4 2" xfId="13281" xr:uid="{00000000-0005-0000-0000-0000F2330000}"/>
    <cellStyle name="Normal 60 2 2 2 4 2 3" xfId="28375" xr:uid="{00000000-0005-0000-0000-0000EC6E0000}"/>
    <cellStyle name="Normal 60 2 2 2 4 3" xfId="8261" xr:uid="{00000000-0005-0000-0000-000056200000}"/>
    <cellStyle name="Normal 60 2 2 2 4 3 3" xfId="23358" xr:uid="{00000000-0005-0000-0000-0000535B0000}"/>
    <cellStyle name="Normal 60 2 2 2 4 5" xfId="18345" xr:uid="{00000000-0005-0000-0000-0000BE470000}"/>
    <cellStyle name="Normal 60 2 2 2 5" xfId="4900" xr:uid="{00000000-0005-0000-0000-000035130000}"/>
    <cellStyle name="Normal 60 2 2 2 5 2" xfId="14952" xr:uid="{00000000-0005-0000-0000-0000793A0000}"/>
    <cellStyle name="Normal 60 2 2 2 5 2 3" xfId="30046" xr:uid="{00000000-0005-0000-0000-000073750000}"/>
    <cellStyle name="Normal 60 2 2 2 5 3" xfId="9932" xr:uid="{00000000-0005-0000-0000-0000DD260000}"/>
    <cellStyle name="Normal 60 2 2 2 5 3 3" xfId="25029" xr:uid="{00000000-0005-0000-0000-0000DA610000}"/>
    <cellStyle name="Normal 60 2 2 2 5 5" xfId="20016" xr:uid="{00000000-0005-0000-0000-0000454E0000}"/>
    <cellStyle name="Normal 60 2 2 2 6" xfId="11610" xr:uid="{00000000-0005-0000-0000-00006B2D0000}"/>
    <cellStyle name="Normal 60 2 2 2 6 3" xfId="26704" xr:uid="{00000000-0005-0000-0000-000065680000}"/>
    <cellStyle name="Normal 60 2 2 2 7" xfId="6589" xr:uid="{00000000-0005-0000-0000-0000CE190000}"/>
    <cellStyle name="Normal 60 2 2 2 7 3" xfId="21687" xr:uid="{00000000-0005-0000-0000-0000CC540000}"/>
    <cellStyle name="Normal 60 2 2 2 9" xfId="16674" xr:uid="{00000000-0005-0000-0000-000037410000}"/>
    <cellStyle name="Normal 60 2 2 3" xfId="1726" xr:uid="{00000000-0005-0000-0000-0000CE060000}"/>
    <cellStyle name="Normal 60 2 2 3 2" xfId="2565" xr:uid="{00000000-0005-0000-0000-0000150A0000}"/>
    <cellStyle name="Normal 60 2 2 3 2 2" xfId="4254" xr:uid="{00000000-0005-0000-0000-0000AF100000}"/>
    <cellStyle name="Normal 60 2 2 3 2 2 2" xfId="14327" xr:uid="{00000000-0005-0000-0000-000008380000}"/>
    <cellStyle name="Normal 60 2 2 3 2 2 2 3" xfId="29421" xr:uid="{00000000-0005-0000-0000-000002730000}"/>
    <cellStyle name="Normal 60 2 2 3 2 2 3" xfId="9307" xr:uid="{00000000-0005-0000-0000-00006C240000}"/>
    <cellStyle name="Normal 60 2 2 3 2 2 3 3" xfId="24404" xr:uid="{00000000-0005-0000-0000-0000695F0000}"/>
    <cellStyle name="Normal 60 2 2 3 2 2 5" xfId="19391" xr:uid="{00000000-0005-0000-0000-0000D44B0000}"/>
    <cellStyle name="Normal 60 2 2 3 2 3" xfId="5946" xr:uid="{00000000-0005-0000-0000-00004B170000}"/>
    <cellStyle name="Normal 60 2 2 3 2 3 2" xfId="15998" xr:uid="{00000000-0005-0000-0000-00008F3E0000}"/>
    <cellStyle name="Normal 60 2 2 3 2 3 2 3" xfId="31092" xr:uid="{00000000-0005-0000-0000-000089790000}"/>
    <cellStyle name="Normal 60 2 2 3 2 3 3" xfId="10978" xr:uid="{00000000-0005-0000-0000-0000F32A0000}"/>
    <cellStyle name="Normal 60 2 2 3 2 3 3 3" xfId="26075" xr:uid="{00000000-0005-0000-0000-0000F0650000}"/>
    <cellStyle name="Normal 60 2 2 3 2 3 5" xfId="21062" xr:uid="{00000000-0005-0000-0000-00005B520000}"/>
    <cellStyle name="Normal 60 2 2 3 2 4" xfId="12656" xr:uid="{00000000-0005-0000-0000-000081310000}"/>
    <cellStyle name="Normal 60 2 2 3 2 4 3" xfId="27750" xr:uid="{00000000-0005-0000-0000-00007B6C0000}"/>
    <cellStyle name="Normal 60 2 2 3 2 5" xfId="7635" xr:uid="{00000000-0005-0000-0000-0000E41D0000}"/>
    <cellStyle name="Normal 60 2 2 3 2 5 3" xfId="22733" xr:uid="{00000000-0005-0000-0000-0000E2580000}"/>
    <cellStyle name="Normal 60 2 2 3 2 7" xfId="17720" xr:uid="{00000000-0005-0000-0000-00004D450000}"/>
    <cellStyle name="Normal 60 2 2 3 3" xfId="3417" xr:uid="{00000000-0005-0000-0000-00006A0D0000}"/>
    <cellStyle name="Normal 60 2 2 3 3 2" xfId="13491" xr:uid="{00000000-0005-0000-0000-0000C4340000}"/>
    <cellStyle name="Normal 60 2 2 3 3 2 3" xfId="28585" xr:uid="{00000000-0005-0000-0000-0000BE6F0000}"/>
    <cellStyle name="Normal 60 2 2 3 3 3" xfId="8471" xr:uid="{00000000-0005-0000-0000-000028210000}"/>
    <cellStyle name="Normal 60 2 2 3 3 3 3" xfId="23568" xr:uid="{00000000-0005-0000-0000-0000255C0000}"/>
    <cellStyle name="Normal 60 2 2 3 3 5" xfId="18555" xr:uid="{00000000-0005-0000-0000-000090480000}"/>
    <cellStyle name="Normal 60 2 2 3 4" xfId="5110" xr:uid="{00000000-0005-0000-0000-000007140000}"/>
    <cellStyle name="Normal 60 2 2 3 4 2" xfId="15162" xr:uid="{00000000-0005-0000-0000-00004B3B0000}"/>
    <cellStyle name="Normal 60 2 2 3 4 2 3" xfId="30256" xr:uid="{00000000-0005-0000-0000-000045760000}"/>
    <cellStyle name="Normal 60 2 2 3 4 3" xfId="10142" xr:uid="{00000000-0005-0000-0000-0000AF270000}"/>
    <cellStyle name="Normal 60 2 2 3 4 3 3" xfId="25239" xr:uid="{00000000-0005-0000-0000-0000AC620000}"/>
    <cellStyle name="Normal 60 2 2 3 4 5" xfId="20226" xr:uid="{00000000-0005-0000-0000-0000174F0000}"/>
    <cellStyle name="Normal 60 2 2 3 5" xfId="11820" xr:uid="{00000000-0005-0000-0000-00003D2E0000}"/>
    <cellStyle name="Normal 60 2 2 3 5 3" xfId="26914" xr:uid="{00000000-0005-0000-0000-000037690000}"/>
    <cellStyle name="Normal 60 2 2 3 6" xfId="6799" xr:uid="{00000000-0005-0000-0000-0000A01A0000}"/>
    <cellStyle name="Normal 60 2 2 3 6 3" xfId="21897" xr:uid="{00000000-0005-0000-0000-00009E550000}"/>
    <cellStyle name="Normal 60 2 2 3 8" xfId="16884" xr:uid="{00000000-0005-0000-0000-000009420000}"/>
    <cellStyle name="Normal 60 2 2 4" xfId="2147" xr:uid="{00000000-0005-0000-0000-000073080000}"/>
    <cellStyle name="Normal 60 2 2 4 2" xfId="3836" xr:uid="{00000000-0005-0000-0000-00000D0F0000}"/>
    <cellStyle name="Normal 60 2 2 4 2 2" xfId="13909" xr:uid="{00000000-0005-0000-0000-000066360000}"/>
    <cellStyle name="Normal 60 2 2 4 2 2 3" xfId="29003" xr:uid="{00000000-0005-0000-0000-000060710000}"/>
    <cellStyle name="Normal 60 2 2 4 2 3" xfId="8889" xr:uid="{00000000-0005-0000-0000-0000CA220000}"/>
    <cellStyle name="Normal 60 2 2 4 2 3 3" xfId="23986" xr:uid="{00000000-0005-0000-0000-0000C75D0000}"/>
    <cellStyle name="Normal 60 2 2 4 2 5" xfId="18973" xr:uid="{00000000-0005-0000-0000-0000324A0000}"/>
    <cellStyle name="Normal 60 2 2 4 3" xfId="5528" xr:uid="{00000000-0005-0000-0000-0000A9150000}"/>
    <cellStyle name="Normal 60 2 2 4 3 2" xfId="15580" xr:uid="{00000000-0005-0000-0000-0000ED3C0000}"/>
    <cellStyle name="Normal 60 2 2 4 3 2 3" xfId="30674" xr:uid="{00000000-0005-0000-0000-0000E7770000}"/>
    <cellStyle name="Normal 60 2 2 4 3 3" xfId="10560" xr:uid="{00000000-0005-0000-0000-000051290000}"/>
    <cellStyle name="Normal 60 2 2 4 3 3 3" xfId="25657" xr:uid="{00000000-0005-0000-0000-00004E640000}"/>
    <cellStyle name="Normal 60 2 2 4 3 5" xfId="20644" xr:uid="{00000000-0005-0000-0000-0000B9500000}"/>
    <cellStyle name="Normal 60 2 2 4 4" xfId="12238" xr:uid="{00000000-0005-0000-0000-0000DF2F0000}"/>
    <cellStyle name="Normal 60 2 2 4 4 3" xfId="27332" xr:uid="{00000000-0005-0000-0000-0000D96A0000}"/>
    <cellStyle name="Normal 60 2 2 4 5" xfId="7217" xr:uid="{00000000-0005-0000-0000-0000421C0000}"/>
    <cellStyle name="Normal 60 2 2 4 5 3" xfId="22315" xr:uid="{00000000-0005-0000-0000-000040570000}"/>
    <cellStyle name="Normal 60 2 2 4 7" xfId="17302" xr:uid="{00000000-0005-0000-0000-0000AB430000}"/>
    <cellStyle name="Normal 60 2 2 5" xfId="2999" xr:uid="{00000000-0005-0000-0000-0000C80B0000}"/>
    <cellStyle name="Normal 60 2 2 5 2" xfId="13073" xr:uid="{00000000-0005-0000-0000-000022330000}"/>
    <cellStyle name="Normal 60 2 2 5 2 3" xfId="28167" xr:uid="{00000000-0005-0000-0000-00001C6E0000}"/>
    <cellStyle name="Normal 60 2 2 5 3" xfId="8053" xr:uid="{00000000-0005-0000-0000-0000861F0000}"/>
    <cellStyle name="Normal 60 2 2 5 3 3" xfId="23150" xr:uid="{00000000-0005-0000-0000-0000835A0000}"/>
    <cellStyle name="Normal 60 2 2 5 5" xfId="18137" xr:uid="{00000000-0005-0000-0000-0000EE460000}"/>
    <cellStyle name="Normal 60 2 2 6" xfId="4692" xr:uid="{00000000-0005-0000-0000-000065120000}"/>
    <cellStyle name="Normal 60 2 2 6 2" xfId="14744" xr:uid="{00000000-0005-0000-0000-0000A9390000}"/>
    <cellStyle name="Normal 60 2 2 6 2 3" xfId="29838" xr:uid="{00000000-0005-0000-0000-0000A3740000}"/>
    <cellStyle name="Normal 60 2 2 6 3" xfId="9724" xr:uid="{00000000-0005-0000-0000-00000D260000}"/>
    <cellStyle name="Normal 60 2 2 6 3 3" xfId="24821" xr:uid="{00000000-0005-0000-0000-00000A610000}"/>
    <cellStyle name="Normal 60 2 2 6 5" xfId="19808" xr:uid="{00000000-0005-0000-0000-0000754D0000}"/>
    <cellStyle name="Normal 60 2 2 7" xfId="11402" xr:uid="{00000000-0005-0000-0000-00009B2C0000}"/>
    <cellStyle name="Normal 60 2 2 7 3" xfId="26496" xr:uid="{00000000-0005-0000-0000-000095670000}"/>
    <cellStyle name="Normal 60 2 2 8" xfId="6381" xr:uid="{00000000-0005-0000-0000-0000FE180000}"/>
    <cellStyle name="Normal 60 2 2 8 3" xfId="21479" xr:uid="{00000000-0005-0000-0000-0000FC530000}"/>
    <cellStyle name="Normal 60 2 3" xfId="1409" xr:uid="{00000000-0005-0000-0000-000091050000}"/>
    <cellStyle name="Normal 60 2 3 2" xfId="1830" xr:uid="{00000000-0005-0000-0000-000036070000}"/>
    <cellStyle name="Normal 60 2 3 2 2" xfId="2669" xr:uid="{00000000-0005-0000-0000-00007D0A0000}"/>
    <cellStyle name="Normal 60 2 3 2 2 2" xfId="4358" xr:uid="{00000000-0005-0000-0000-000017110000}"/>
    <cellStyle name="Normal 60 2 3 2 2 2 2" xfId="14431" xr:uid="{00000000-0005-0000-0000-000070380000}"/>
    <cellStyle name="Normal 60 2 3 2 2 2 2 3" xfId="29525" xr:uid="{00000000-0005-0000-0000-00006A730000}"/>
    <cellStyle name="Normal 60 2 3 2 2 2 3" xfId="9411" xr:uid="{00000000-0005-0000-0000-0000D4240000}"/>
    <cellStyle name="Normal 60 2 3 2 2 2 3 3" xfId="24508" xr:uid="{00000000-0005-0000-0000-0000D15F0000}"/>
    <cellStyle name="Normal 60 2 3 2 2 2 5" xfId="19495" xr:uid="{00000000-0005-0000-0000-00003C4C0000}"/>
    <cellStyle name="Normal 60 2 3 2 2 3" xfId="6050" xr:uid="{00000000-0005-0000-0000-0000B3170000}"/>
    <cellStyle name="Normal 60 2 3 2 2 3 2" xfId="16102" xr:uid="{00000000-0005-0000-0000-0000F73E0000}"/>
    <cellStyle name="Normal 60 2 3 2 2 3 2 3" xfId="31196" xr:uid="{00000000-0005-0000-0000-0000F1790000}"/>
    <cellStyle name="Normal 60 2 3 2 2 3 3" xfId="11082" xr:uid="{00000000-0005-0000-0000-00005B2B0000}"/>
    <cellStyle name="Normal 60 2 3 2 2 3 3 3" xfId="26179" xr:uid="{00000000-0005-0000-0000-000058660000}"/>
    <cellStyle name="Normal 60 2 3 2 2 3 5" xfId="21166" xr:uid="{00000000-0005-0000-0000-0000C3520000}"/>
    <cellStyle name="Normal 60 2 3 2 2 4" xfId="12760" xr:uid="{00000000-0005-0000-0000-0000E9310000}"/>
    <cellStyle name="Normal 60 2 3 2 2 4 3" xfId="27854" xr:uid="{00000000-0005-0000-0000-0000E36C0000}"/>
    <cellStyle name="Normal 60 2 3 2 2 5" xfId="7739" xr:uid="{00000000-0005-0000-0000-00004C1E0000}"/>
    <cellStyle name="Normal 60 2 3 2 2 5 3" xfId="22837" xr:uid="{00000000-0005-0000-0000-00004A590000}"/>
    <cellStyle name="Normal 60 2 3 2 2 7" xfId="17824" xr:uid="{00000000-0005-0000-0000-0000B5450000}"/>
    <cellStyle name="Normal 60 2 3 2 3" xfId="3521" xr:uid="{00000000-0005-0000-0000-0000D20D0000}"/>
    <cellStyle name="Normal 60 2 3 2 3 2" xfId="13595" xr:uid="{00000000-0005-0000-0000-00002C350000}"/>
    <cellStyle name="Normal 60 2 3 2 3 2 3" xfId="28689" xr:uid="{00000000-0005-0000-0000-000026700000}"/>
    <cellStyle name="Normal 60 2 3 2 3 3" xfId="8575" xr:uid="{00000000-0005-0000-0000-000090210000}"/>
    <cellStyle name="Normal 60 2 3 2 3 3 3" xfId="23672" xr:uid="{00000000-0005-0000-0000-00008D5C0000}"/>
    <cellStyle name="Normal 60 2 3 2 3 5" xfId="18659" xr:uid="{00000000-0005-0000-0000-0000F8480000}"/>
    <cellStyle name="Normal 60 2 3 2 4" xfId="5214" xr:uid="{00000000-0005-0000-0000-00006F140000}"/>
    <cellStyle name="Normal 60 2 3 2 4 2" xfId="15266" xr:uid="{00000000-0005-0000-0000-0000B33B0000}"/>
    <cellStyle name="Normal 60 2 3 2 4 2 3" xfId="30360" xr:uid="{00000000-0005-0000-0000-0000AD760000}"/>
    <cellStyle name="Normal 60 2 3 2 4 3" xfId="10246" xr:uid="{00000000-0005-0000-0000-000017280000}"/>
    <cellStyle name="Normal 60 2 3 2 4 3 3" xfId="25343" xr:uid="{00000000-0005-0000-0000-000014630000}"/>
    <cellStyle name="Normal 60 2 3 2 4 5" xfId="20330" xr:uid="{00000000-0005-0000-0000-00007F4F0000}"/>
    <cellStyle name="Normal 60 2 3 2 5" xfId="11924" xr:uid="{00000000-0005-0000-0000-0000A52E0000}"/>
    <cellStyle name="Normal 60 2 3 2 5 3" xfId="27018" xr:uid="{00000000-0005-0000-0000-00009F690000}"/>
    <cellStyle name="Normal 60 2 3 2 6" xfId="6903" xr:uid="{00000000-0005-0000-0000-0000081B0000}"/>
    <cellStyle name="Normal 60 2 3 2 6 3" xfId="22001" xr:uid="{00000000-0005-0000-0000-000006560000}"/>
    <cellStyle name="Normal 60 2 3 2 8" xfId="16988" xr:uid="{00000000-0005-0000-0000-000071420000}"/>
    <cellStyle name="Normal 60 2 3 3" xfId="2251" xr:uid="{00000000-0005-0000-0000-0000DB080000}"/>
    <cellStyle name="Normal 60 2 3 3 2" xfId="3940" xr:uid="{00000000-0005-0000-0000-0000750F0000}"/>
    <cellStyle name="Normal 60 2 3 3 2 2" xfId="14013" xr:uid="{00000000-0005-0000-0000-0000CE360000}"/>
    <cellStyle name="Normal 60 2 3 3 2 2 3" xfId="29107" xr:uid="{00000000-0005-0000-0000-0000C8710000}"/>
    <cellStyle name="Normal 60 2 3 3 2 3" xfId="8993" xr:uid="{00000000-0005-0000-0000-000032230000}"/>
    <cellStyle name="Normal 60 2 3 3 2 3 3" xfId="24090" xr:uid="{00000000-0005-0000-0000-00002F5E0000}"/>
    <cellStyle name="Normal 60 2 3 3 2 5" xfId="19077" xr:uid="{00000000-0005-0000-0000-00009A4A0000}"/>
    <cellStyle name="Normal 60 2 3 3 3" xfId="5632" xr:uid="{00000000-0005-0000-0000-000011160000}"/>
    <cellStyle name="Normal 60 2 3 3 3 2" xfId="15684" xr:uid="{00000000-0005-0000-0000-0000553D0000}"/>
    <cellStyle name="Normal 60 2 3 3 3 2 3" xfId="30778" xr:uid="{00000000-0005-0000-0000-00004F780000}"/>
    <cellStyle name="Normal 60 2 3 3 3 3" xfId="10664" xr:uid="{00000000-0005-0000-0000-0000B9290000}"/>
    <cellStyle name="Normal 60 2 3 3 3 3 3" xfId="25761" xr:uid="{00000000-0005-0000-0000-0000B6640000}"/>
    <cellStyle name="Normal 60 2 3 3 3 5" xfId="20748" xr:uid="{00000000-0005-0000-0000-000021510000}"/>
    <cellStyle name="Normal 60 2 3 3 4" xfId="12342" xr:uid="{00000000-0005-0000-0000-000047300000}"/>
    <cellStyle name="Normal 60 2 3 3 4 3" xfId="27436" xr:uid="{00000000-0005-0000-0000-0000416B0000}"/>
    <cellStyle name="Normal 60 2 3 3 5" xfId="7321" xr:uid="{00000000-0005-0000-0000-0000AA1C0000}"/>
    <cellStyle name="Normal 60 2 3 3 5 3" xfId="22419" xr:uid="{00000000-0005-0000-0000-0000A8570000}"/>
    <cellStyle name="Normal 60 2 3 3 7" xfId="17406" xr:uid="{00000000-0005-0000-0000-000013440000}"/>
    <cellStyle name="Normal 60 2 3 4" xfId="3103" xr:uid="{00000000-0005-0000-0000-0000300C0000}"/>
    <cellStyle name="Normal 60 2 3 4 2" xfId="13177" xr:uid="{00000000-0005-0000-0000-00008A330000}"/>
    <cellStyle name="Normal 60 2 3 4 2 3" xfId="28271" xr:uid="{00000000-0005-0000-0000-0000846E0000}"/>
    <cellStyle name="Normal 60 2 3 4 3" xfId="8157" xr:uid="{00000000-0005-0000-0000-0000EE1F0000}"/>
    <cellStyle name="Normal 60 2 3 4 3 3" xfId="23254" xr:uid="{00000000-0005-0000-0000-0000EB5A0000}"/>
    <cellStyle name="Normal 60 2 3 4 5" xfId="18241" xr:uid="{00000000-0005-0000-0000-000056470000}"/>
    <cellStyle name="Normal 60 2 3 5" xfId="4796" xr:uid="{00000000-0005-0000-0000-0000CD120000}"/>
    <cellStyle name="Normal 60 2 3 5 2" xfId="14848" xr:uid="{00000000-0005-0000-0000-0000113A0000}"/>
    <cellStyle name="Normal 60 2 3 5 2 3" xfId="29942" xr:uid="{00000000-0005-0000-0000-00000B750000}"/>
    <cellStyle name="Normal 60 2 3 5 3" xfId="9828" xr:uid="{00000000-0005-0000-0000-000075260000}"/>
    <cellStyle name="Normal 60 2 3 5 3 3" xfId="24925" xr:uid="{00000000-0005-0000-0000-000072610000}"/>
    <cellStyle name="Normal 60 2 3 5 5" xfId="19912" xr:uid="{00000000-0005-0000-0000-0000DD4D0000}"/>
    <cellStyle name="Normal 60 2 3 6" xfId="11506" xr:uid="{00000000-0005-0000-0000-0000032D0000}"/>
    <cellStyle name="Normal 60 2 3 6 3" xfId="26600" xr:uid="{00000000-0005-0000-0000-0000FD670000}"/>
    <cellStyle name="Normal 60 2 3 7" xfId="6485" xr:uid="{00000000-0005-0000-0000-000066190000}"/>
    <cellStyle name="Normal 60 2 3 7 3" xfId="21583" xr:uid="{00000000-0005-0000-0000-000064540000}"/>
    <cellStyle name="Normal 60 2 3 9" xfId="16570" xr:uid="{00000000-0005-0000-0000-0000CF400000}"/>
    <cellStyle name="Normal 60 2 4" xfId="1622" xr:uid="{00000000-0005-0000-0000-000066060000}"/>
    <cellStyle name="Normal 60 2 4 2" xfId="2461" xr:uid="{00000000-0005-0000-0000-0000AD090000}"/>
    <cellStyle name="Normal 60 2 4 2 2" xfId="4150" xr:uid="{00000000-0005-0000-0000-000047100000}"/>
    <cellStyle name="Normal 60 2 4 2 2 2" xfId="14223" xr:uid="{00000000-0005-0000-0000-0000A0370000}"/>
    <cellStyle name="Normal 60 2 4 2 2 2 3" xfId="29317" xr:uid="{00000000-0005-0000-0000-00009A720000}"/>
    <cellStyle name="Normal 60 2 4 2 2 3" xfId="9203" xr:uid="{00000000-0005-0000-0000-000004240000}"/>
    <cellStyle name="Normal 60 2 4 2 2 3 3" xfId="24300" xr:uid="{00000000-0005-0000-0000-0000015F0000}"/>
    <cellStyle name="Normal 60 2 4 2 2 5" xfId="19287" xr:uid="{00000000-0005-0000-0000-00006C4B0000}"/>
    <cellStyle name="Normal 60 2 4 2 3" xfId="5842" xr:uid="{00000000-0005-0000-0000-0000E3160000}"/>
    <cellStyle name="Normal 60 2 4 2 3 2" xfId="15894" xr:uid="{00000000-0005-0000-0000-0000273E0000}"/>
    <cellStyle name="Normal 60 2 4 2 3 2 3" xfId="30988" xr:uid="{00000000-0005-0000-0000-000021790000}"/>
    <cellStyle name="Normal 60 2 4 2 3 3" xfId="10874" xr:uid="{00000000-0005-0000-0000-00008B2A0000}"/>
    <cellStyle name="Normal 60 2 4 2 3 3 3" xfId="25971" xr:uid="{00000000-0005-0000-0000-000088650000}"/>
    <cellStyle name="Normal 60 2 4 2 3 5" xfId="20958" xr:uid="{00000000-0005-0000-0000-0000F3510000}"/>
    <cellStyle name="Normal 60 2 4 2 4" xfId="12552" xr:uid="{00000000-0005-0000-0000-000019310000}"/>
    <cellStyle name="Normal 60 2 4 2 4 3" xfId="27646" xr:uid="{00000000-0005-0000-0000-0000136C0000}"/>
    <cellStyle name="Normal 60 2 4 2 5" xfId="7531" xr:uid="{00000000-0005-0000-0000-00007C1D0000}"/>
    <cellStyle name="Normal 60 2 4 2 5 3" xfId="22629" xr:uid="{00000000-0005-0000-0000-00007A580000}"/>
    <cellStyle name="Normal 60 2 4 2 7" xfId="17616" xr:uid="{00000000-0005-0000-0000-0000E5440000}"/>
    <cellStyle name="Normal 60 2 4 3" xfId="3313" xr:uid="{00000000-0005-0000-0000-0000020D0000}"/>
    <cellStyle name="Normal 60 2 4 3 2" xfId="13387" xr:uid="{00000000-0005-0000-0000-00005C340000}"/>
    <cellStyle name="Normal 60 2 4 3 2 3" xfId="28481" xr:uid="{00000000-0005-0000-0000-0000566F0000}"/>
    <cellStyle name="Normal 60 2 4 3 3" xfId="8367" xr:uid="{00000000-0005-0000-0000-0000C0200000}"/>
    <cellStyle name="Normal 60 2 4 3 3 3" xfId="23464" xr:uid="{00000000-0005-0000-0000-0000BD5B0000}"/>
    <cellStyle name="Normal 60 2 4 3 5" xfId="18451" xr:uid="{00000000-0005-0000-0000-000028480000}"/>
    <cellStyle name="Normal 60 2 4 4" xfId="5006" xr:uid="{00000000-0005-0000-0000-00009F130000}"/>
    <cellStyle name="Normal 60 2 4 4 2" xfId="15058" xr:uid="{00000000-0005-0000-0000-0000E33A0000}"/>
    <cellStyle name="Normal 60 2 4 4 2 3" xfId="30152" xr:uid="{00000000-0005-0000-0000-0000DD750000}"/>
    <cellStyle name="Normal 60 2 4 4 3" xfId="10038" xr:uid="{00000000-0005-0000-0000-000047270000}"/>
    <cellStyle name="Normal 60 2 4 4 3 3" xfId="25135" xr:uid="{00000000-0005-0000-0000-000044620000}"/>
    <cellStyle name="Normal 60 2 4 4 5" xfId="20122" xr:uid="{00000000-0005-0000-0000-0000AF4E0000}"/>
    <cellStyle name="Normal 60 2 4 5" xfId="11716" xr:uid="{00000000-0005-0000-0000-0000D52D0000}"/>
    <cellStyle name="Normal 60 2 4 5 3" xfId="26810" xr:uid="{00000000-0005-0000-0000-0000CF680000}"/>
    <cellStyle name="Normal 60 2 4 6" xfId="6695" xr:uid="{00000000-0005-0000-0000-0000381A0000}"/>
    <cellStyle name="Normal 60 2 4 6 3" xfId="21793" xr:uid="{00000000-0005-0000-0000-000036550000}"/>
    <cellStyle name="Normal 60 2 4 8" xfId="16780" xr:uid="{00000000-0005-0000-0000-0000A1410000}"/>
    <cellStyle name="Normal 60 2 5" xfId="2043" xr:uid="{00000000-0005-0000-0000-00000B080000}"/>
    <cellStyle name="Normal 60 2 5 2" xfId="3732" xr:uid="{00000000-0005-0000-0000-0000A50E0000}"/>
    <cellStyle name="Normal 60 2 5 2 2" xfId="13805" xr:uid="{00000000-0005-0000-0000-0000FE350000}"/>
    <cellStyle name="Normal 60 2 5 2 2 3" xfId="28899" xr:uid="{00000000-0005-0000-0000-0000F8700000}"/>
    <cellStyle name="Normal 60 2 5 2 3" xfId="8785" xr:uid="{00000000-0005-0000-0000-000062220000}"/>
    <cellStyle name="Normal 60 2 5 2 3 3" xfId="23882" xr:uid="{00000000-0005-0000-0000-00005F5D0000}"/>
    <cellStyle name="Normal 60 2 5 2 5" xfId="18869" xr:uid="{00000000-0005-0000-0000-0000CA490000}"/>
    <cellStyle name="Normal 60 2 5 3" xfId="5424" xr:uid="{00000000-0005-0000-0000-000041150000}"/>
    <cellStyle name="Normal 60 2 5 3 2" xfId="15476" xr:uid="{00000000-0005-0000-0000-0000853C0000}"/>
    <cellStyle name="Normal 60 2 5 3 2 3" xfId="30570" xr:uid="{00000000-0005-0000-0000-00007F770000}"/>
    <cellStyle name="Normal 60 2 5 3 3" xfId="10456" xr:uid="{00000000-0005-0000-0000-0000E9280000}"/>
    <cellStyle name="Normal 60 2 5 3 3 3" xfId="25553" xr:uid="{00000000-0005-0000-0000-0000E6630000}"/>
    <cellStyle name="Normal 60 2 5 3 5" xfId="20540" xr:uid="{00000000-0005-0000-0000-000051500000}"/>
    <cellStyle name="Normal 60 2 5 4" xfId="12134" xr:uid="{00000000-0005-0000-0000-0000772F0000}"/>
    <cellStyle name="Normal 60 2 5 4 3" xfId="27228" xr:uid="{00000000-0005-0000-0000-0000716A0000}"/>
    <cellStyle name="Normal 60 2 5 5" xfId="7113" xr:uid="{00000000-0005-0000-0000-0000DA1B0000}"/>
    <cellStyle name="Normal 60 2 5 5 3" xfId="22211" xr:uid="{00000000-0005-0000-0000-0000D8560000}"/>
    <cellStyle name="Normal 60 2 5 7" xfId="17198" xr:uid="{00000000-0005-0000-0000-000043430000}"/>
    <cellStyle name="Normal 60 2 6" xfId="2895" xr:uid="{00000000-0005-0000-0000-0000600B0000}"/>
    <cellStyle name="Normal 60 2 6 2" xfId="12969" xr:uid="{00000000-0005-0000-0000-0000BA320000}"/>
    <cellStyle name="Normal 60 2 6 2 3" xfId="28063" xr:uid="{00000000-0005-0000-0000-0000B46D0000}"/>
    <cellStyle name="Normal 60 2 6 3" xfId="7949" xr:uid="{00000000-0005-0000-0000-00001E1F0000}"/>
    <cellStyle name="Normal 60 2 6 3 3" xfId="23046" xr:uid="{00000000-0005-0000-0000-00001B5A0000}"/>
    <cellStyle name="Normal 60 2 6 5" xfId="18033" xr:uid="{00000000-0005-0000-0000-000086460000}"/>
    <cellStyle name="Normal 60 2 7" xfId="4588" xr:uid="{00000000-0005-0000-0000-0000FD110000}"/>
    <cellStyle name="Normal 60 2 7 2" xfId="14640" xr:uid="{00000000-0005-0000-0000-000041390000}"/>
    <cellStyle name="Normal 60 2 7 2 3" xfId="29734" xr:uid="{00000000-0005-0000-0000-00003B740000}"/>
    <cellStyle name="Normal 60 2 7 3" xfId="9620" xr:uid="{00000000-0005-0000-0000-0000A5250000}"/>
    <cellStyle name="Normal 60 2 7 3 3" xfId="24717" xr:uid="{00000000-0005-0000-0000-0000A2600000}"/>
    <cellStyle name="Normal 60 2 7 5" xfId="19704" xr:uid="{00000000-0005-0000-0000-00000D4D0000}"/>
    <cellStyle name="Normal 60 2 8" xfId="11298" xr:uid="{00000000-0005-0000-0000-0000332C0000}"/>
    <cellStyle name="Normal 60 2 8 3" xfId="26392" xr:uid="{00000000-0005-0000-0000-00002D670000}"/>
    <cellStyle name="Normal 60 2 9" xfId="6277" xr:uid="{00000000-0005-0000-0000-000096180000}"/>
    <cellStyle name="Normal 60 2 9 3" xfId="21375" xr:uid="{00000000-0005-0000-0000-000094530000}"/>
    <cellStyle name="Normal 60 3" xfId="1242" xr:uid="{00000000-0005-0000-0000-0000EA040000}"/>
    <cellStyle name="Normal 60 3 10" xfId="16414" xr:uid="{00000000-0005-0000-0000-000033400000}"/>
    <cellStyle name="Normal 60 3 2" xfId="1461" xr:uid="{00000000-0005-0000-0000-0000C5050000}"/>
    <cellStyle name="Normal 60 3 2 2" xfId="1882" xr:uid="{00000000-0005-0000-0000-00006A070000}"/>
    <cellStyle name="Normal 60 3 2 2 2" xfId="2721" xr:uid="{00000000-0005-0000-0000-0000B10A0000}"/>
    <cellStyle name="Normal 60 3 2 2 2 2" xfId="4410" xr:uid="{00000000-0005-0000-0000-00004B110000}"/>
    <cellStyle name="Normal 60 3 2 2 2 2 2" xfId="14483" xr:uid="{00000000-0005-0000-0000-0000A4380000}"/>
    <cellStyle name="Normal 60 3 2 2 2 2 2 3" xfId="29577" xr:uid="{00000000-0005-0000-0000-00009E730000}"/>
    <cellStyle name="Normal 60 3 2 2 2 2 3" xfId="9463" xr:uid="{00000000-0005-0000-0000-000008250000}"/>
    <cellStyle name="Normal 60 3 2 2 2 2 3 3" xfId="24560" xr:uid="{00000000-0005-0000-0000-000005600000}"/>
    <cellStyle name="Normal 60 3 2 2 2 2 5" xfId="19547" xr:uid="{00000000-0005-0000-0000-0000704C0000}"/>
    <cellStyle name="Normal 60 3 2 2 2 3" xfId="6102" xr:uid="{00000000-0005-0000-0000-0000E7170000}"/>
    <cellStyle name="Normal 60 3 2 2 2 3 2" xfId="16154" xr:uid="{00000000-0005-0000-0000-00002B3F0000}"/>
    <cellStyle name="Normal 60 3 2 2 2 3 2 3" xfId="31248" xr:uid="{00000000-0005-0000-0000-0000257A0000}"/>
    <cellStyle name="Normal 60 3 2 2 2 3 3" xfId="11134" xr:uid="{00000000-0005-0000-0000-00008F2B0000}"/>
    <cellStyle name="Normal 60 3 2 2 2 3 3 3" xfId="26231" xr:uid="{00000000-0005-0000-0000-00008C660000}"/>
    <cellStyle name="Normal 60 3 2 2 2 3 5" xfId="21218" xr:uid="{00000000-0005-0000-0000-0000F7520000}"/>
    <cellStyle name="Normal 60 3 2 2 2 4" xfId="12812" xr:uid="{00000000-0005-0000-0000-00001D320000}"/>
    <cellStyle name="Normal 60 3 2 2 2 4 3" xfId="27906" xr:uid="{00000000-0005-0000-0000-0000176D0000}"/>
    <cellStyle name="Normal 60 3 2 2 2 5" xfId="7791" xr:uid="{00000000-0005-0000-0000-0000801E0000}"/>
    <cellStyle name="Normal 60 3 2 2 2 5 3" xfId="22889" xr:uid="{00000000-0005-0000-0000-00007E590000}"/>
    <cellStyle name="Normal 60 3 2 2 2 7" xfId="17876" xr:uid="{00000000-0005-0000-0000-0000E9450000}"/>
    <cellStyle name="Normal 60 3 2 2 3" xfId="3573" xr:uid="{00000000-0005-0000-0000-0000060E0000}"/>
    <cellStyle name="Normal 60 3 2 2 3 2" xfId="13647" xr:uid="{00000000-0005-0000-0000-000060350000}"/>
    <cellStyle name="Normal 60 3 2 2 3 2 3" xfId="28741" xr:uid="{00000000-0005-0000-0000-00005A700000}"/>
    <cellStyle name="Normal 60 3 2 2 3 3" xfId="8627" xr:uid="{00000000-0005-0000-0000-0000C4210000}"/>
    <cellStyle name="Normal 60 3 2 2 3 3 3" xfId="23724" xr:uid="{00000000-0005-0000-0000-0000C15C0000}"/>
    <cellStyle name="Normal 60 3 2 2 3 5" xfId="18711" xr:uid="{00000000-0005-0000-0000-00002C490000}"/>
    <cellStyle name="Normal 60 3 2 2 4" xfId="5266" xr:uid="{00000000-0005-0000-0000-0000A3140000}"/>
    <cellStyle name="Normal 60 3 2 2 4 2" xfId="15318" xr:uid="{00000000-0005-0000-0000-0000E73B0000}"/>
    <cellStyle name="Normal 60 3 2 2 4 2 3" xfId="30412" xr:uid="{00000000-0005-0000-0000-0000E1760000}"/>
    <cellStyle name="Normal 60 3 2 2 4 3" xfId="10298" xr:uid="{00000000-0005-0000-0000-00004B280000}"/>
    <cellStyle name="Normal 60 3 2 2 4 3 3" xfId="25395" xr:uid="{00000000-0005-0000-0000-000048630000}"/>
    <cellStyle name="Normal 60 3 2 2 4 5" xfId="20382" xr:uid="{00000000-0005-0000-0000-0000B34F0000}"/>
    <cellStyle name="Normal 60 3 2 2 5" xfId="11976" xr:uid="{00000000-0005-0000-0000-0000D92E0000}"/>
    <cellStyle name="Normal 60 3 2 2 5 3" xfId="27070" xr:uid="{00000000-0005-0000-0000-0000D3690000}"/>
    <cellStyle name="Normal 60 3 2 2 6" xfId="6955" xr:uid="{00000000-0005-0000-0000-00003C1B0000}"/>
    <cellStyle name="Normal 60 3 2 2 6 3" xfId="22053" xr:uid="{00000000-0005-0000-0000-00003A560000}"/>
    <cellStyle name="Normal 60 3 2 2 8" xfId="17040" xr:uid="{00000000-0005-0000-0000-0000A5420000}"/>
    <cellStyle name="Normal 60 3 2 3" xfId="2303" xr:uid="{00000000-0005-0000-0000-00000F090000}"/>
    <cellStyle name="Normal 60 3 2 3 2" xfId="3992" xr:uid="{00000000-0005-0000-0000-0000A90F0000}"/>
    <cellStyle name="Normal 60 3 2 3 2 2" xfId="14065" xr:uid="{00000000-0005-0000-0000-000002370000}"/>
    <cellStyle name="Normal 60 3 2 3 2 2 3" xfId="29159" xr:uid="{00000000-0005-0000-0000-0000FC710000}"/>
    <cellStyle name="Normal 60 3 2 3 2 3" xfId="9045" xr:uid="{00000000-0005-0000-0000-000066230000}"/>
    <cellStyle name="Normal 60 3 2 3 2 3 3" xfId="24142" xr:uid="{00000000-0005-0000-0000-0000635E0000}"/>
    <cellStyle name="Normal 60 3 2 3 2 5" xfId="19129" xr:uid="{00000000-0005-0000-0000-0000CE4A0000}"/>
    <cellStyle name="Normal 60 3 2 3 3" xfId="5684" xr:uid="{00000000-0005-0000-0000-000045160000}"/>
    <cellStyle name="Normal 60 3 2 3 3 2" xfId="15736" xr:uid="{00000000-0005-0000-0000-0000893D0000}"/>
    <cellStyle name="Normal 60 3 2 3 3 2 3" xfId="30830" xr:uid="{00000000-0005-0000-0000-000083780000}"/>
    <cellStyle name="Normal 60 3 2 3 3 3" xfId="10716" xr:uid="{00000000-0005-0000-0000-0000ED290000}"/>
    <cellStyle name="Normal 60 3 2 3 3 3 3" xfId="25813" xr:uid="{00000000-0005-0000-0000-0000EA640000}"/>
    <cellStyle name="Normal 60 3 2 3 3 5" xfId="20800" xr:uid="{00000000-0005-0000-0000-000055510000}"/>
    <cellStyle name="Normal 60 3 2 3 4" xfId="12394" xr:uid="{00000000-0005-0000-0000-00007B300000}"/>
    <cellStyle name="Normal 60 3 2 3 4 3" xfId="27488" xr:uid="{00000000-0005-0000-0000-0000756B0000}"/>
    <cellStyle name="Normal 60 3 2 3 5" xfId="7373" xr:uid="{00000000-0005-0000-0000-0000DE1C0000}"/>
    <cellStyle name="Normal 60 3 2 3 5 3" xfId="22471" xr:uid="{00000000-0005-0000-0000-0000DC570000}"/>
    <cellStyle name="Normal 60 3 2 3 7" xfId="17458" xr:uid="{00000000-0005-0000-0000-000047440000}"/>
    <cellStyle name="Normal 60 3 2 4" xfId="3155" xr:uid="{00000000-0005-0000-0000-0000640C0000}"/>
    <cellStyle name="Normal 60 3 2 4 2" xfId="13229" xr:uid="{00000000-0005-0000-0000-0000BE330000}"/>
    <cellStyle name="Normal 60 3 2 4 2 3" xfId="28323" xr:uid="{00000000-0005-0000-0000-0000B86E0000}"/>
    <cellStyle name="Normal 60 3 2 4 3" xfId="8209" xr:uid="{00000000-0005-0000-0000-000022200000}"/>
    <cellStyle name="Normal 60 3 2 4 3 3" xfId="23306" xr:uid="{00000000-0005-0000-0000-00001F5B0000}"/>
    <cellStyle name="Normal 60 3 2 4 5" xfId="18293" xr:uid="{00000000-0005-0000-0000-00008A470000}"/>
    <cellStyle name="Normal 60 3 2 5" xfId="4848" xr:uid="{00000000-0005-0000-0000-000001130000}"/>
    <cellStyle name="Normal 60 3 2 5 2" xfId="14900" xr:uid="{00000000-0005-0000-0000-0000453A0000}"/>
    <cellStyle name="Normal 60 3 2 5 2 3" xfId="29994" xr:uid="{00000000-0005-0000-0000-00003F750000}"/>
    <cellStyle name="Normal 60 3 2 5 3" xfId="9880" xr:uid="{00000000-0005-0000-0000-0000A9260000}"/>
    <cellStyle name="Normal 60 3 2 5 3 3" xfId="24977" xr:uid="{00000000-0005-0000-0000-0000A6610000}"/>
    <cellStyle name="Normal 60 3 2 5 5" xfId="19964" xr:uid="{00000000-0005-0000-0000-0000114E0000}"/>
    <cellStyle name="Normal 60 3 2 6" xfId="11558" xr:uid="{00000000-0005-0000-0000-0000372D0000}"/>
    <cellStyle name="Normal 60 3 2 6 3" xfId="26652" xr:uid="{00000000-0005-0000-0000-000031680000}"/>
    <cellStyle name="Normal 60 3 2 7" xfId="6537" xr:uid="{00000000-0005-0000-0000-00009A190000}"/>
    <cellStyle name="Normal 60 3 2 7 3" xfId="21635" xr:uid="{00000000-0005-0000-0000-000098540000}"/>
    <cellStyle name="Normal 60 3 2 9" xfId="16622" xr:uid="{00000000-0005-0000-0000-000003410000}"/>
    <cellStyle name="Normal 60 3 3" xfId="1674" xr:uid="{00000000-0005-0000-0000-00009A060000}"/>
    <cellStyle name="Normal 60 3 3 2" xfId="2513" xr:uid="{00000000-0005-0000-0000-0000E1090000}"/>
    <cellStyle name="Normal 60 3 3 2 2" xfId="4202" xr:uid="{00000000-0005-0000-0000-00007B100000}"/>
    <cellStyle name="Normal 60 3 3 2 2 2" xfId="14275" xr:uid="{00000000-0005-0000-0000-0000D4370000}"/>
    <cellStyle name="Normal 60 3 3 2 2 2 3" xfId="29369" xr:uid="{00000000-0005-0000-0000-0000CE720000}"/>
    <cellStyle name="Normal 60 3 3 2 2 3" xfId="9255" xr:uid="{00000000-0005-0000-0000-000038240000}"/>
    <cellStyle name="Normal 60 3 3 2 2 3 3" xfId="24352" xr:uid="{00000000-0005-0000-0000-0000355F0000}"/>
    <cellStyle name="Normal 60 3 3 2 2 5" xfId="19339" xr:uid="{00000000-0005-0000-0000-0000A04B0000}"/>
    <cellStyle name="Normal 60 3 3 2 3" xfId="5894" xr:uid="{00000000-0005-0000-0000-000017170000}"/>
    <cellStyle name="Normal 60 3 3 2 3 2" xfId="15946" xr:uid="{00000000-0005-0000-0000-00005B3E0000}"/>
    <cellStyle name="Normal 60 3 3 2 3 2 3" xfId="31040" xr:uid="{00000000-0005-0000-0000-000055790000}"/>
    <cellStyle name="Normal 60 3 3 2 3 3" xfId="10926" xr:uid="{00000000-0005-0000-0000-0000BF2A0000}"/>
    <cellStyle name="Normal 60 3 3 2 3 3 3" xfId="26023" xr:uid="{00000000-0005-0000-0000-0000BC650000}"/>
    <cellStyle name="Normal 60 3 3 2 3 5" xfId="21010" xr:uid="{00000000-0005-0000-0000-000027520000}"/>
    <cellStyle name="Normal 60 3 3 2 4" xfId="12604" xr:uid="{00000000-0005-0000-0000-00004D310000}"/>
    <cellStyle name="Normal 60 3 3 2 4 3" xfId="27698" xr:uid="{00000000-0005-0000-0000-0000476C0000}"/>
    <cellStyle name="Normal 60 3 3 2 5" xfId="7583" xr:uid="{00000000-0005-0000-0000-0000B01D0000}"/>
    <cellStyle name="Normal 60 3 3 2 5 3" xfId="22681" xr:uid="{00000000-0005-0000-0000-0000AE580000}"/>
    <cellStyle name="Normal 60 3 3 2 7" xfId="17668" xr:uid="{00000000-0005-0000-0000-000019450000}"/>
    <cellStyle name="Normal 60 3 3 3" xfId="3365" xr:uid="{00000000-0005-0000-0000-0000360D0000}"/>
    <cellStyle name="Normal 60 3 3 3 2" xfId="13439" xr:uid="{00000000-0005-0000-0000-000090340000}"/>
    <cellStyle name="Normal 60 3 3 3 2 3" xfId="28533" xr:uid="{00000000-0005-0000-0000-00008A6F0000}"/>
    <cellStyle name="Normal 60 3 3 3 3" xfId="8419" xr:uid="{00000000-0005-0000-0000-0000F4200000}"/>
    <cellStyle name="Normal 60 3 3 3 3 3" xfId="23516" xr:uid="{00000000-0005-0000-0000-0000F15B0000}"/>
    <cellStyle name="Normal 60 3 3 3 5" xfId="18503" xr:uid="{00000000-0005-0000-0000-00005C480000}"/>
    <cellStyle name="Normal 60 3 3 4" xfId="5058" xr:uid="{00000000-0005-0000-0000-0000D3130000}"/>
    <cellStyle name="Normal 60 3 3 4 2" xfId="15110" xr:uid="{00000000-0005-0000-0000-0000173B0000}"/>
    <cellStyle name="Normal 60 3 3 4 2 3" xfId="30204" xr:uid="{00000000-0005-0000-0000-000011760000}"/>
    <cellStyle name="Normal 60 3 3 4 3" xfId="10090" xr:uid="{00000000-0005-0000-0000-00007B270000}"/>
    <cellStyle name="Normal 60 3 3 4 3 3" xfId="25187" xr:uid="{00000000-0005-0000-0000-000078620000}"/>
    <cellStyle name="Normal 60 3 3 4 5" xfId="20174" xr:uid="{00000000-0005-0000-0000-0000E34E0000}"/>
    <cellStyle name="Normal 60 3 3 5" xfId="11768" xr:uid="{00000000-0005-0000-0000-0000092E0000}"/>
    <cellStyle name="Normal 60 3 3 5 3" xfId="26862" xr:uid="{00000000-0005-0000-0000-000003690000}"/>
    <cellStyle name="Normal 60 3 3 6" xfId="6747" xr:uid="{00000000-0005-0000-0000-00006C1A0000}"/>
    <cellStyle name="Normal 60 3 3 6 3" xfId="21845" xr:uid="{00000000-0005-0000-0000-00006A550000}"/>
    <cellStyle name="Normal 60 3 3 8" xfId="16832" xr:uid="{00000000-0005-0000-0000-0000D5410000}"/>
    <cellStyle name="Normal 60 3 4" xfId="2095" xr:uid="{00000000-0005-0000-0000-00003F080000}"/>
    <cellStyle name="Normal 60 3 4 2" xfId="3784" xr:uid="{00000000-0005-0000-0000-0000D90E0000}"/>
    <cellStyle name="Normal 60 3 4 2 2" xfId="13857" xr:uid="{00000000-0005-0000-0000-000032360000}"/>
    <cellStyle name="Normal 60 3 4 2 2 3" xfId="28951" xr:uid="{00000000-0005-0000-0000-00002C710000}"/>
    <cellStyle name="Normal 60 3 4 2 3" xfId="8837" xr:uid="{00000000-0005-0000-0000-000096220000}"/>
    <cellStyle name="Normal 60 3 4 2 3 3" xfId="23934" xr:uid="{00000000-0005-0000-0000-0000935D0000}"/>
    <cellStyle name="Normal 60 3 4 2 5" xfId="18921" xr:uid="{00000000-0005-0000-0000-0000FE490000}"/>
    <cellStyle name="Normal 60 3 4 3" xfId="5476" xr:uid="{00000000-0005-0000-0000-000075150000}"/>
    <cellStyle name="Normal 60 3 4 3 2" xfId="15528" xr:uid="{00000000-0005-0000-0000-0000B93C0000}"/>
    <cellStyle name="Normal 60 3 4 3 2 3" xfId="30622" xr:uid="{00000000-0005-0000-0000-0000B3770000}"/>
    <cellStyle name="Normal 60 3 4 3 3" xfId="10508" xr:uid="{00000000-0005-0000-0000-00001D290000}"/>
    <cellStyle name="Normal 60 3 4 3 3 3" xfId="25605" xr:uid="{00000000-0005-0000-0000-00001A640000}"/>
    <cellStyle name="Normal 60 3 4 3 5" xfId="20592" xr:uid="{00000000-0005-0000-0000-000085500000}"/>
    <cellStyle name="Normal 60 3 4 4" xfId="12186" xr:uid="{00000000-0005-0000-0000-0000AB2F0000}"/>
    <cellStyle name="Normal 60 3 4 4 3" xfId="27280" xr:uid="{00000000-0005-0000-0000-0000A56A0000}"/>
    <cellStyle name="Normal 60 3 4 5" xfId="7165" xr:uid="{00000000-0005-0000-0000-00000E1C0000}"/>
    <cellStyle name="Normal 60 3 4 5 3" xfId="22263" xr:uid="{00000000-0005-0000-0000-00000C570000}"/>
    <cellStyle name="Normal 60 3 4 7" xfId="17250" xr:uid="{00000000-0005-0000-0000-000077430000}"/>
    <cellStyle name="Normal 60 3 5" xfId="2947" xr:uid="{00000000-0005-0000-0000-0000940B0000}"/>
    <cellStyle name="Normal 60 3 5 2" xfId="13021" xr:uid="{00000000-0005-0000-0000-0000EE320000}"/>
    <cellStyle name="Normal 60 3 5 2 3" xfId="28115" xr:uid="{00000000-0005-0000-0000-0000E86D0000}"/>
    <cellStyle name="Normal 60 3 5 3" xfId="8001" xr:uid="{00000000-0005-0000-0000-0000521F0000}"/>
    <cellStyle name="Normal 60 3 5 3 3" xfId="23098" xr:uid="{00000000-0005-0000-0000-00004F5A0000}"/>
    <cellStyle name="Normal 60 3 5 5" xfId="18085" xr:uid="{00000000-0005-0000-0000-0000BA460000}"/>
    <cellStyle name="Normal 60 3 6" xfId="4640" xr:uid="{00000000-0005-0000-0000-000031120000}"/>
    <cellStyle name="Normal 60 3 6 2" xfId="14692" xr:uid="{00000000-0005-0000-0000-000075390000}"/>
    <cellStyle name="Normal 60 3 6 2 3" xfId="29786" xr:uid="{00000000-0005-0000-0000-00006F740000}"/>
    <cellStyle name="Normal 60 3 6 3" xfId="9672" xr:uid="{00000000-0005-0000-0000-0000D9250000}"/>
    <cellStyle name="Normal 60 3 6 3 3" xfId="24769" xr:uid="{00000000-0005-0000-0000-0000D6600000}"/>
    <cellStyle name="Normal 60 3 6 5" xfId="19756" xr:uid="{00000000-0005-0000-0000-0000414D0000}"/>
    <cellStyle name="Normal 60 3 7" xfId="11350" xr:uid="{00000000-0005-0000-0000-0000672C0000}"/>
    <cellStyle name="Normal 60 3 7 3" xfId="26444" xr:uid="{00000000-0005-0000-0000-000061670000}"/>
    <cellStyle name="Normal 60 3 8" xfId="6329" xr:uid="{00000000-0005-0000-0000-0000CA180000}"/>
    <cellStyle name="Normal 60 3 8 3" xfId="21427" xr:uid="{00000000-0005-0000-0000-0000C8530000}"/>
    <cellStyle name="Normal 60 4" xfId="1355" xr:uid="{00000000-0005-0000-0000-00005B050000}"/>
    <cellStyle name="Normal 60 4 2" xfId="1778" xr:uid="{00000000-0005-0000-0000-000002070000}"/>
    <cellStyle name="Normal 60 4 2 2" xfId="2617" xr:uid="{00000000-0005-0000-0000-0000490A0000}"/>
    <cellStyle name="Normal 60 4 2 2 2" xfId="4306" xr:uid="{00000000-0005-0000-0000-0000E3100000}"/>
    <cellStyle name="Normal 60 4 2 2 2 2" xfId="14379" xr:uid="{00000000-0005-0000-0000-00003C380000}"/>
    <cellStyle name="Normal 60 4 2 2 2 2 3" xfId="29473" xr:uid="{00000000-0005-0000-0000-000036730000}"/>
    <cellStyle name="Normal 60 4 2 2 2 3" xfId="9359" xr:uid="{00000000-0005-0000-0000-0000A0240000}"/>
    <cellStyle name="Normal 60 4 2 2 2 3 3" xfId="24456" xr:uid="{00000000-0005-0000-0000-00009D5F0000}"/>
    <cellStyle name="Normal 60 4 2 2 2 5" xfId="19443" xr:uid="{00000000-0005-0000-0000-0000084C0000}"/>
    <cellStyle name="Normal 60 4 2 2 3" xfId="5998" xr:uid="{00000000-0005-0000-0000-00007F170000}"/>
    <cellStyle name="Normal 60 4 2 2 3 2" xfId="16050" xr:uid="{00000000-0005-0000-0000-0000C33E0000}"/>
    <cellStyle name="Normal 60 4 2 2 3 2 3" xfId="31144" xr:uid="{00000000-0005-0000-0000-0000BD790000}"/>
    <cellStyle name="Normal 60 4 2 2 3 3" xfId="11030" xr:uid="{00000000-0005-0000-0000-0000272B0000}"/>
    <cellStyle name="Normal 60 4 2 2 3 3 3" xfId="26127" xr:uid="{00000000-0005-0000-0000-000024660000}"/>
    <cellStyle name="Normal 60 4 2 2 3 5" xfId="21114" xr:uid="{00000000-0005-0000-0000-00008F520000}"/>
    <cellStyle name="Normal 60 4 2 2 4" xfId="12708" xr:uid="{00000000-0005-0000-0000-0000B5310000}"/>
    <cellStyle name="Normal 60 4 2 2 4 3" xfId="27802" xr:uid="{00000000-0005-0000-0000-0000AF6C0000}"/>
    <cellStyle name="Normal 60 4 2 2 5" xfId="7687" xr:uid="{00000000-0005-0000-0000-0000181E0000}"/>
    <cellStyle name="Normal 60 4 2 2 5 3" xfId="22785" xr:uid="{00000000-0005-0000-0000-000016590000}"/>
    <cellStyle name="Normal 60 4 2 2 7" xfId="17772" xr:uid="{00000000-0005-0000-0000-000081450000}"/>
    <cellStyle name="Normal 60 4 2 3" xfId="3469" xr:uid="{00000000-0005-0000-0000-00009E0D0000}"/>
    <cellStyle name="Normal 60 4 2 3 2" xfId="13543" xr:uid="{00000000-0005-0000-0000-0000F8340000}"/>
    <cellStyle name="Normal 60 4 2 3 2 3" xfId="28637" xr:uid="{00000000-0005-0000-0000-0000F26F0000}"/>
    <cellStyle name="Normal 60 4 2 3 3" xfId="8523" xr:uid="{00000000-0005-0000-0000-00005C210000}"/>
    <cellStyle name="Normal 60 4 2 3 3 3" xfId="23620" xr:uid="{00000000-0005-0000-0000-0000595C0000}"/>
    <cellStyle name="Normal 60 4 2 3 5" xfId="18607" xr:uid="{00000000-0005-0000-0000-0000C4480000}"/>
    <cellStyle name="Normal 60 4 2 4" xfId="5162" xr:uid="{00000000-0005-0000-0000-00003B140000}"/>
    <cellStyle name="Normal 60 4 2 4 2" xfId="15214" xr:uid="{00000000-0005-0000-0000-00007F3B0000}"/>
    <cellStyle name="Normal 60 4 2 4 2 3" xfId="30308" xr:uid="{00000000-0005-0000-0000-000079760000}"/>
    <cellStyle name="Normal 60 4 2 4 3" xfId="10194" xr:uid="{00000000-0005-0000-0000-0000E3270000}"/>
    <cellStyle name="Normal 60 4 2 4 3 3" xfId="25291" xr:uid="{00000000-0005-0000-0000-0000E0620000}"/>
    <cellStyle name="Normal 60 4 2 4 5" xfId="20278" xr:uid="{00000000-0005-0000-0000-00004B4F0000}"/>
    <cellStyle name="Normal 60 4 2 5" xfId="11872" xr:uid="{00000000-0005-0000-0000-0000712E0000}"/>
    <cellStyle name="Normal 60 4 2 5 3" xfId="26966" xr:uid="{00000000-0005-0000-0000-00006B690000}"/>
    <cellStyle name="Normal 60 4 2 6" xfId="6851" xr:uid="{00000000-0005-0000-0000-0000D41A0000}"/>
    <cellStyle name="Normal 60 4 2 6 3" xfId="21949" xr:uid="{00000000-0005-0000-0000-0000D2550000}"/>
    <cellStyle name="Normal 60 4 2 8" xfId="16936" xr:uid="{00000000-0005-0000-0000-00003D420000}"/>
    <cellStyle name="Normal 60 4 3" xfId="2199" xr:uid="{00000000-0005-0000-0000-0000A7080000}"/>
    <cellStyle name="Normal 60 4 3 2" xfId="3888" xr:uid="{00000000-0005-0000-0000-0000410F0000}"/>
    <cellStyle name="Normal 60 4 3 2 2" xfId="13961" xr:uid="{00000000-0005-0000-0000-00009A360000}"/>
    <cellStyle name="Normal 60 4 3 2 2 3" xfId="29055" xr:uid="{00000000-0005-0000-0000-000094710000}"/>
    <cellStyle name="Normal 60 4 3 2 3" xfId="8941" xr:uid="{00000000-0005-0000-0000-0000FE220000}"/>
    <cellStyle name="Normal 60 4 3 2 3 3" xfId="24038" xr:uid="{00000000-0005-0000-0000-0000FB5D0000}"/>
    <cellStyle name="Normal 60 4 3 2 5" xfId="19025" xr:uid="{00000000-0005-0000-0000-0000664A0000}"/>
    <cellStyle name="Normal 60 4 3 3" xfId="5580" xr:uid="{00000000-0005-0000-0000-0000DD150000}"/>
    <cellStyle name="Normal 60 4 3 3 2" xfId="15632" xr:uid="{00000000-0005-0000-0000-0000213D0000}"/>
    <cellStyle name="Normal 60 4 3 3 2 3" xfId="30726" xr:uid="{00000000-0005-0000-0000-00001B780000}"/>
    <cellStyle name="Normal 60 4 3 3 3" xfId="10612" xr:uid="{00000000-0005-0000-0000-000085290000}"/>
    <cellStyle name="Normal 60 4 3 3 3 3" xfId="25709" xr:uid="{00000000-0005-0000-0000-000082640000}"/>
    <cellStyle name="Normal 60 4 3 3 5" xfId="20696" xr:uid="{00000000-0005-0000-0000-0000ED500000}"/>
    <cellStyle name="Normal 60 4 3 4" xfId="12290" xr:uid="{00000000-0005-0000-0000-000013300000}"/>
    <cellStyle name="Normal 60 4 3 4 3" xfId="27384" xr:uid="{00000000-0005-0000-0000-00000D6B0000}"/>
    <cellStyle name="Normal 60 4 3 5" xfId="7269" xr:uid="{00000000-0005-0000-0000-0000761C0000}"/>
    <cellStyle name="Normal 60 4 3 5 3" xfId="22367" xr:uid="{00000000-0005-0000-0000-000074570000}"/>
    <cellStyle name="Normal 60 4 3 7" xfId="17354" xr:uid="{00000000-0005-0000-0000-0000DF430000}"/>
    <cellStyle name="Normal 60 4 4" xfId="3051" xr:uid="{00000000-0005-0000-0000-0000FC0B0000}"/>
    <cellStyle name="Normal 60 4 4 2" xfId="13125" xr:uid="{00000000-0005-0000-0000-000056330000}"/>
    <cellStyle name="Normal 60 4 4 2 3" xfId="28219" xr:uid="{00000000-0005-0000-0000-0000506E0000}"/>
    <cellStyle name="Normal 60 4 4 3" xfId="8105" xr:uid="{00000000-0005-0000-0000-0000BA1F0000}"/>
    <cellStyle name="Normal 60 4 4 3 3" xfId="23202" xr:uid="{00000000-0005-0000-0000-0000B75A0000}"/>
    <cellStyle name="Normal 60 4 4 5" xfId="18189" xr:uid="{00000000-0005-0000-0000-000022470000}"/>
    <cellStyle name="Normal 60 4 5" xfId="4744" xr:uid="{00000000-0005-0000-0000-000099120000}"/>
    <cellStyle name="Normal 60 4 5 2" xfId="14796" xr:uid="{00000000-0005-0000-0000-0000DD390000}"/>
    <cellStyle name="Normal 60 4 5 2 3" xfId="29890" xr:uid="{00000000-0005-0000-0000-0000D7740000}"/>
    <cellStyle name="Normal 60 4 5 3" xfId="9776" xr:uid="{00000000-0005-0000-0000-000041260000}"/>
    <cellStyle name="Normal 60 4 5 3 3" xfId="24873" xr:uid="{00000000-0005-0000-0000-00003E610000}"/>
    <cellStyle name="Normal 60 4 5 5" xfId="19860" xr:uid="{00000000-0005-0000-0000-0000A94D0000}"/>
    <cellStyle name="Normal 60 4 6" xfId="11454" xr:uid="{00000000-0005-0000-0000-0000CF2C0000}"/>
    <cellStyle name="Normal 60 4 6 3" xfId="26548" xr:uid="{00000000-0005-0000-0000-0000C9670000}"/>
    <cellStyle name="Normal 60 4 7" xfId="6433" xr:uid="{00000000-0005-0000-0000-000032190000}"/>
    <cellStyle name="Normal 60 4 7 3" xfId="21531" xr:uid="{00000000-0005-0000-0000-000030540000}"/>
    <cellStyle name="Normal 60 4 9" xfId="16518" xr:uid="{00000000-0005-0000-0000-00009B400000}"/>
    <cellStyle name="Normal 60 5" xfId="1568" xr:uid="{00000000-0005-0000-0000-000030060000}"/>
    <cellStyle name="Normal 60 5 2" xfId="2409" xr:uid="{00000000-0005-0000-0000-000079090000}"/>
    <cellStyle name="Normal 60 5 2 2" xfId="4098" xr:uid="{00000000-0005-0000-0000-000013100000}"/>
    <cellStyle name="Normal 60 5 2 2 2" xfId="14171" xr:uid="{00000000-0005-0000-0000-00006C370000}"/>
    <cellStyle name="Normal 60 5 2 2 2 3" xfId="29265" xr:uid="{00000000-0005-0000-0000-000066720000}"/>
    <cellStyle name="Normal 60 5 2 2 3" xfId="9151" xr:uid="{00000000-0005-0000-0000-0000D0230000}"/>
    <cellStyle name="Normal 60 5 2 2 3 3" xfId="24248" xr:uid="{00000000-0005-0000-0000-0000CD5E0000}"/>
    <cellStyle name="Normal 60 5 2 2 5" xfId="19235" xr:uid="{00000000-0005-0000-0000-0000384B0000}"/>
    <cellStyle name="Normal 60 5 2 3" xfId="5790" xr:uid="{00000000-0005-0000-0000-0000AF160000}"/>
    <cellStyle name="Normal 60 5 2 3 2" xfId="15842" xr:uid="{00000000-0005-0000-0000-0000F33D0000}"/>
    <cellStyle name="Normal 60 5 2 3 2 3" xfId="30936" xr:uid="{00000000-0005-0000-0000-0000ED780000}"/>
    <cellStyle name="Normal 60 5 2 3 3" xfId="10822" xr:uid="{00000000-0005-0000-0000-0000572A0000}"/>
    <cellStyle name="Normal 60 5 2 3 3 3" xfId="25919" xr:uid="{00000000-0005-0000-0000-000054650000}"/>
    <cellStyle name="Normal 60 5 2 3 5" xfId="20906" xr:uid="{00000000-0005-0000-0000-0000BF510000}"/>
    <cellStyle name="Normal 60 5 2 4" xfId="12500" xr:uid="{00000000-0005-0000-0000-0000E5300000}"/>
    <cellStyle name="Normal 60 5 2 4 3" xfId="27594" xr:uid="{00000000-0005-0000-0000-0000DF6B0000}"/>
    <cellStyle name="Normal 60 5 2 5" xfId="7479" xr:uid="{00000000-0005-0000-0000-0000481D0000}"/>
    <cellStyle name="Normal 60 5 2 5 3" xfId="22577" xr:uid="{00000000-0005-0000-0000-000046580000}"/>
    <cellStyle name="Normal 60 5 2 7" xfId="17564" xr:uid="{00000000-0005-0000-0000-0000B1440000}"/>
    <cellStyle name="Normal 60 5 3" xfId="3261" xr:uid="{00000000-0005-0000-0000-0000CE0C0000}"/>
    <cellStyle name="Normal 60 5 3 2" xfId="13335" xr:uid="{00000000-0005-0000-0000-000028340000}"/>
    <cellStyle name="Normal 60 5 3 2 3" xfId="28429" xr:uid="{00000000-0005-0000-0000-0000226F0000}"/>
    <cellStyle name="Normal 60 5 3 3" xfId="8315" xr:uid="{00000000-0005-0000-0000-00008C200000}"/>
    <cellStyle name="Normal 60 5 3 3 3" xfId="23412" xr:uid="{00000000-0005-0000-0000-0000895B0000}"/>
    <cellStyle name="Normal 60 5 3 5" xfId="18399" xr:uid="{00000000-0005-0000-0000-0000F4470000}"/>
    <cellStyle name="Normal 60 5 4" xfId="4954" xr:uid="{00000000-0005-0000-0000-00006B130000}"/>
    <cellStyle name="Normal 60 5 4 2" xfId="15006" xr:uid="{00000000-0005-0000-0000-0000AF3A0000}"/>
    <cellStyle name="Normal 60 5 4 2 3" xfId="30100" xr:uid="{00000000-0005-0000-0000-0000A9750000}"/>
    <cellStyle name="Normal 60 5 4 3" xfId="9986" xr:uid="{00000000-0005-0000-0000-000013270000}"/>
    <cellStyle name="Normal 60 5 4 3 3" xfId="25083" xr:uid="{00000000-0005-0000-0000-000010620000}"/>
    <cellStyle name="Normal 60 5 4 5" xfId="20070" xr:uid="{00000000-0005-0000-0000-00007B4E0000}"/>
    <cellStyle name="Normal 60 5 5" xfId="11664" xr:uid="{00000000-0005-0000-0000-0000A12D0000}"/>
    <cellStyle name="Normal 60 5 5 3" xfId="26758" xr:uid="{00000000-0005-0000-0000-00009B680000}"/>
    <cellStyle name="Normal 60 5 6" xfId="6643" xr:uid="{00000000-0005-0000-0000-0000041A0000}"/>
    <cellStyle name="Normal 60 5 6 3" xfId="21741" xr:uid="{00000000-0005-0000-0000-000002550000}"/>
    <cellStyle name="Normal 60 5 8" xfId="16728" xr:uid="{00000000-0005-0000-0000-00006D410000}"/>
    <cellStyle name="Normal 60 6" xfId="1989" xr:uid="{00000000-0005-0000-0000-0000D5070000}"/>
    <cellStyle name="Normal 60 6 2" xfId="3680" xr:uid="{00000000-0005-0000-0000-0000710E0000}"/>
    <cellStyle name="Normal 60 6 2 2" xfId="13753" xr:uid="{00000000-0005-0000-0000-0000CA350000}"/>
    <cellStyle name="Normal 60 6 2 2 3" xfId="28847" xr:uid="{00000000-0005-0000-0000-0000C4700000}"/>
    <cellStyle name="Normal 60 6 2 3" xfId="8733" xr:uid="{00000000-0005-0000-0000-00002E220000}"/>
    <cellStyle name="Normal 60 6 2 3 3" xfId="23830" xr:uid="{00000000-0005-0000-0000-00002B5D0000}"/>
    <cellStyle name="Normal 60 6 2 5" xfId="18817" xr:uid="{00000000-0005-0000-0000-000096490000}"/>
    <cellStyle name="Normal 60 6 3" xfId="5372" xr:uid="{00000000-0005-0000-0000-00000D150000}"/>
    <cellStyle name="Normal 60 6 3 2" xfId="15424" xr:uid="{00000000-0005-0000-0000-0000513C0000}"/>
    <cellStyle name="Normal 60 6 3 2 3" xfId="30518" xr:uid="{00000000-0005-0000-0000-00004B770000}"/>
    <cellStyle name="Normal 60 6 3 3" xfId="10404" xr:uid="{00000000-0005-0000-0000-0000B5280000}"/>
    <cellStyle name="Normal 60 6 3 3 3" xfId="25501" xr:uid="{00000000-0005-0000-0000-0000B2630000}"/>
    <cellStyle name="Normal 60 6 3 5" xfId="20488" xr:uid="{00000000-0005-0000-0000-00001D500000}"/>
    <cellStyle name="Normal 60 6 4" xfId="12082" xr:uid="{00000000-0005-0000-0000-0000432F0000}"/>
    <cellStyle name="Normal 60 6 4 3" xfId="27176" xr:uid="{00000000-0005-0000-0000-00003D6A0000}"/>
    <cellStyle name="Normal 60 6 5" xfId="7061" xr:uid="{00000000-0005-0000-0000-0000A61B0000}"/>
    <cellStyle name="Normal 60 6 5 3" xfId="22159" xr:uid="{00000000-0005-0000-0000-0000A4560000}"/>
    <cellStyle name="Normal 60 6 7" xfId="17146" xr:uid="{00000000-0005-0000-0000-00000F430000}"/>
    <cellStyle name="Normal 60 7" xfId="2839" xr:uid="{00000000-0005-0000-0000-0000280B0000}"/>
    <cellStyle name="Normal 60 7 2" xfId="12917" xr:uid="{00000000-0005-0000-0000-000086320000}"/>
    <cellStyle name="Normal 60 7 2 3" xfId="28011" xr:uid="{00000000-0005-0000-0000-0000806D0000}"/>
    <cellStyle name="Normal 60 7 3" xfId="7897" xr:uid="{00000000-0005-0000-0000-0000EA1E0000}"/>
    <cellStyle name="Normal 60 7 3 3" xfId="22994" xr:uid="{00000000-0005-0000-0000-0000E7590000}"/>
    <cellStyle name="Normal 60 7 5" xfId="17981" xr:uid="{00000000-0005-0000-0000-000052460000}"/>
    <cellStyle name="Normal 60 8" xfId="4533" xr:uid="{00000000-0005-0000-0000-0000C6110000}"/>
    <cellStyle name="Normal 60 8 2" xfId="14588" xr:uid="{00000000-0005-0000-0000-00000D390000}"/>
    <cellStyle name="Normal 60 8 2 3" xfId="29682" xr:uid="{00000000-0005-0000-0000-000007740000}"/>
    <cellStyle name="Normal 60 8 3" xfId="9568" xr:uid="{00000000-0005-0000-0000-000071250000}"/>
    <cellStyle name="Normal 60 8 3 3" xfId="24665" xr:uid="{00000000-0005-0000-0000-00006E600000}"/>
    <cellStyle name="Normal 60 8 5" xfId="19652" xr:uid="{00000000-0005-0000-0000-0000D94C0000}"/>
    <cellStyle name="Normal 60 9" xfId="11244" xr:uid="{00000000-0005-0000-0000-0000FD2B0000}"/>
    <cellStyle name="Normal 60 9 3" xfId="26340" xr:uid="{00000000-0005-0000-0000-0000F9660000}"/>
    <cellStyle name="Normal 61" xfId="878" xr:uid="{00000000-0005-0000-0000-00007D030000}"/>
    <cellStyle name="Normal 61 2" xfId="879" xr:uid="{00000000-0005-0000-0000-00007E030000}"/>
    <cellStyle name="Normal 62" xfId="880" xr:uid="{00000000-0005-0000-0000-00007F030000}"/>
    <cellStyle name="Normal 62 2" xfId="881" xr:uid="{00000000-0005-0000-0000-000080030000}"/>
    <cellStyle name="Normal 63" xfId="882" xr:uid="{00000000-0005-0000-0000-000081030000}"/>
    <cellStyle name="Normal 64" xfId="883" xr:uid="{00000000-0005-0000-0000-000082030000}"/>
    <cellStyle name="Normal 64 10" xfId="6224" xr:uid="{00000000-0005-0000-0000-000061180000}"/>
    <cellStyle name="Normal 64 10 3" xfId="21324" xr:uid="{00000000-0005-0000-0000-000061530000}"/>
    <cellStyle name="Normal 64 12" xfId="16309" xr:uid="{00000000-0005-0000-0000-0000CA3F0000}"/>
    <cellStyle name="Normal 64 2" xfId="1189" xr:uid="{00000000-0005-0000-0000-0000B5040000}"/>
    <cellStyle name="Normal 64 2 11" xfId="16363" xr:uid="{00000000-0005-0000-0000-000000400000}"/>
    <cellStyle name="Normal 64 2 2" xfId="1297" xr:uid="{00000000-0005-0000-0000-000021050000}"/>
    <cellStyle name="Normal 64 2 2 10" xfId="16467" xr:uid="{00000000-0005-0000-0000-000068400000}"/>
    <cellStyle name="Normal 64 2 2 2" xfId="1514" xr:uid="{00000000-0005-0000-0000-0000FA050000}"/>
    <cellStyle name="Normal 64 2 2 2 2" xfId="1935" xr:uid="{00000000-0005-0000-0000-00009F070000}"/>
    <cellStyle name="Normal 64 2 2 2 2 2" xfId="2774" xr:uid="{00000000-0005-0000-0000-0000E60A0000}"/>
    <cellStyle name="Normal 64 2 2 2 2 2 2" xfId="4463" xr:uid="{00000000-0005-0000-0000-000080110000}"/>
    <cellStyle name="Normal 64 2 2 2 2 2 2 2" xfId="14536" xr:uid="{00000000-0005-0000-0000-0000D9380000}"/>
    <cellStyle name="Normal 64 2 2 2 2 2 2 2 3" xfId="29630" xr:uid="{00000000-0005-0000-0000-0000D3730000}"/>
    <cellStyle name="Normal 64 2 2 2 2 2 2 3" xfId="9516" xr:uid="{00000000-0005-0000-0000-00003D250000}"/>
    <cellStyle name="Normal 64 2 2 2 2 2 2 3 3" xfId="24613" xr:uid="{00000000-0005-0000-0000-00003A600000}"/>
    <cellStyle name="Normal 64 2 2 2 2 2 2 5" xfId="19600" xr:uid="{00000000-0005-0000-0000-0000A54C0000}"/>
    <cellStyle name="Normal 64 2 2 2 2 2 3" xfId="6155" xr:uid="{00000000-0005-0000-0000-00001C180000}"/>
    <cellStyle name="Normal 64 2 2 2 2 2 3 2" xfId="16207" xr:uid="{00000000-0005-0000-0000-0000603F0000}"/>
    <cellStyle name="Normal 64 2 2 2 2 2 3 3" xfId="11187" xr:uid="{00000000-0005-0000-0000-0000C42B0000}"/>
    <cellStyle name="Normal 64 2 2 2 2 2 3 3 3" xfId="26284" xr:uid="{00000000-0005-0000-0000-0000C1660000}"/>
    <cellStyle name="Normal 64 2 2 2 2 2 3 5" xfId="21271" xr:uid="{00000000-0005-0000-0000-00002C530000}"/>
    <cellStyle name="Normal 64 2 2 2 2 2 4" xfId="12865" xr:uid="{00000000-0005-0000-0000-000052320000}"/>
    <cellStyle name="Normal 64 2 2 2 2 2 4 3" xfId="27959" xr:uid="{00000000-0005-0000-0000-00004C6D0000}"/>
    <cellStyle name="Normal 64 2 2 2 2 2 5" xfId="7844" xr:uid="{00000000-0005-0000-0000-0000B51E0000}"/>
    <cellStyle name="Normal 64 2 2 2 2 2 5 3" xfId="22942" xr:uid="{00000000-0005-0000-0000-0000B3590000}"/>
    <cellStyle name="Normal 64 2 2 2 2 2 7" xfId="17929" xr:uid="{00000000-0005-0000-0000-00001E460000}"/>
    <cellStyle name="Normal 64 2 2 2 2 3" xfId="3626" xr:uid="{00000000-0005-0000-0000-00003B0E0000}"/>
    <cellStyle name="Normal 64 2 2 2 2 3 2" xfId="13700" xr:uid="{00000000-0005-0000-0000-000095350000}"/>
    <cellStyle name="Normal 64 2 2 2 2 3 2 3" xfId="28794" xr:uid="{00000000-0005-0000-0000-00008F700000}"/>
    <cellStyle name="Normal 64 2 2 2 2 3 3" xfId="8680" xr:uid="{00000000-0005-0000-0000-0000F9210000}"/>
    <cellStyle name="Normal 64 2 2 2 2 3 3 3" xfId="23777" xr:uid="{00000000-0005-0000-0000-0000F65C0000}"/>
    <cellStyle name="Normal 64 2 2 2 2 3 5" xfId="18764" xr:uid="{00000000-0005-0000-0000-000061490000}"/>
    <cellStyle name="Normal 64 2 2 2 2 4" xfId="5319" xr:uid="{00000000-0005-0000-0000-0000D8140000}"/>
    <cellStyle name="Normal 64 2 2 2 2 4 2" xfId="15371" xr:uid="{00000000-0005-0000-0000-00001C3C0000}"/>
    <cellStyle name="Normal 64 2 2 2 2 4 2 3" xfId="30465" xr:uid="{00000000-0005-0000-0000-000016770000}"/>
    <cellStyle name="Normal 64 2 2 2 2 4 3" xfId="10351" xr:uid="{00000000-0005-0000-0000-000080280000}"/>
    <cellStyle name="Normal 64 2 2 2 2 4 3 3" xfId="25448" xr:uid="{00000000-0005-0000-0000-00007D630000}"/>
    <cellStyle name="Normal 64 2 2 2 2 4 5" xfId="20435" xr:uid="{00000000-0005-0000-0000-0000E84F0000}"/>
    <cellStyle name="Normal 64 2 2 2 2 5" xfId="12029" xr:uid="{00000000-0005-0000-0000-00000E2F0000}"/>
    <cellStyle name="Normal 64 2 2 2 2 5 3" xfId="27123" xr:uid="{00000000-0005-0000-0000-0000086A0000}"/>
    <cellStyle name="Normal 64 2 2 2 2 6" xfId="7008" xr:uid="{00000000-0005-0000-0000-0000711B0000}"/>
    <cellStyle name="Normal 64 2 2 2 2 6 3" xfId="22106" xr:uid="{00000000-0005-0000-0000-00006F560000}"/>
    <cellStyle name="Normal 64 2 2 2 2 8" xfId="17093" xr:uid="{00000000-0005-0000-0000-0000DA420000}"/>
    <cellStyle name="Normal 64 2 2 2 3" xfId="2356" xr:uid="{00000000-0005-0000-0000-000044090000}"/>
    <cellStyle name="Normal 64 2 2 2 3 2" xfId="4045" xr:uid="{00000000-0005-0000-0000-0000DE0F0000}"/>
    <cellStyle name="Normal 64 2 2 2 3 2 2" xfId="14118" xr:uid="{00000000-0005-0000-0000-000037370000}"/>
    <cellStyle name="Normal 64 2 2 2 3 2 2 3" xfId="29212" xr:uid="{00000000-0005-0000-0000-000031720000}"/>
    <cellStyle name="Normal 64 2 2 2 3 2 3" xfId="9098" xr:uid="{00000000-0005-0000-0000-00009B230000}"/>
    <cellStyle name="Normal 64 2 2 2 3 2 3 3" xfId="24195" xr:uid="{00000000-0005-0000-0000-0000985E0000}"/>
    <cellStyle name="Normal 64 2 2 2 3 2 5" xfId="19182" xr:uid="{00000000-0005-0000-0000-0000034B0000}"/>
    <cellStyle name="Normal 64 2 2 2 3 3" xfId="5737" xr:uid="{00000000-0005-0000-0000-00007A160000}"/>
    <cellStyle name="Normal 64 2 2 2 3 3 2" xfId="15789" xr:uid="{00000000-0005-0000-0000-0000BE3D0000}"/>
    <cellStyle name="Normal 64 2 2 2 3 3 2 3" xfId="30883" xr:uid="{00000000-0005-0000-0000-0000B8780000}"/>
    <cellStyle name="Normal 64 2 2 2 3 3 3" xfId="10769" xr:uid="{00000000-0005-0000-0000-0000222A0000}"/>
    <cellStyle name="Normal 64 2 2 2 3 3 3 3" xfId="25866" xr:uid="{00000000-0005-0000-0000-00001F650000}"/>
    <cellStyle name="Normal 64 2 2 2 3 3 5" xfId="20853" xr:uid="{00000000-0005-0000-0000-00008A510000}"/>
    <cellStyle name="Normal 64 2 2 2 3 4" xfId="12447" xr:uid="{00000000-0005-0000-0000-0000B0300000}"/>
    <cellStyle name="Normal 64 2 2 2 3 4 3" xfId="27541" xr:uid="{00000000-0005-0000-0000-0000AA6B0000}"/>
    <cellStyle name="Normal 64 2 2 2 3 5" xfId="7426" xr:uid="{00000000-0005-0000-0000-0000131D0000}"/>
    <cellStyle name="Normal 64 2 2 2 3 5 3" xfId="22524" xr:uid="{00000000-0005-0000-0000-000011580000}"/>
    <cellStyle name="Normal 64 2 2 2 3 7" xfId="17511" xr:uid="{00000000-0005-0000-0000-00007C440000}"/>
    <cellStyle name="Normal 64 2 2 2 4" xfId="3208" xr:uid="{00000000-0005-0000-0000-0000990C0000}"/>
    <cellStyle name="Normal 64 2 2 2 4 2" xfId="13282" xr:uid="{00000000-0005-0000-0000-0000F3330000}"/>
    <cellStyle name="Normal 64 2 2 2 4 2 3" xfId="28376" xr:uid="{00000000-0005-0000-0000-0000ED6E0000}"/>
    <cellStyle name="Normal 64 2 2 2 4 3" xfId="8262" xr:uid="{00000000-0005-0000-0000-000057200000}"/>
    <cellStyle name="Normal 64 2 2 2 4 3 3" xfId="23359" xr:uid="{00000000-0005-0000-0000-0000545B0000}"/>
    <cellStyle name="Normal 64 2 2 2 4 5" xfId="18346" xr:uid="{00000000-0005-0000-0000-0000BF470000}"/>
    <cellStyle name="Normal 64 2 2 2 5" xfId="4901" xr:uid="{00000000-0005-0000-0000-000036130000}"/>
    <cellStyle name="Normal 64 2 2 2 5 2" xfId="14953" xr:uid="{00000000-0005-0000-0000-00007A3A0000}"/>
    <cellStyle name="Normal 64 2 2 2 5 2 3" xfId="30047" xr:uid="{00000000-0005-0000-0000-000074750000}"/>
    <cellStyle name="Normal 64 2 2 2 5 3" xfId="9933" xr:uid="{00000000-0005-0000-0000-0000DE260000}"/>
    <cellStyle name="Normal 64 2 2 2 5 3 3" xfId="25030" xr:uid="{00000000-0005-0000-0000-0000DB610000}"/>
    <cellStyle name="Normal 64 2 2 2 5 5" xfId="20017" xr:uid="{00000000-0005-0000-0000-0000464E0000}"/>
    <cellStyle name="Normal 64 2 2 2 6" xfId="11611" xr:uid="{00000000-0005-0000-0000-00006C2D0000}"/>
    <cellStyle name="Normal 64 2 2 2 6 3" xfId="26705" xr:uid="{00000000-0005-0000-0000-000066680000}"/>
    <cellStyle name="Normal 64 2 2 2 7" xfId="6590" xr:uid="{00000000-0005-0000-0000-0000CF190000}"/>
    <cellStyle name="Normal 64 2 2 2 7 3" xfId="21688" xr:uid="{00000000-0005-0000-0000-0000CD540000}"/>
    <cellStyle name="Normal 64 2 2 2 9" xfId="16675" xr:uid="{00000000-0005-0000-0000-000038410000}"/>
    <cellStyle name="Normal 64 2 2 3" xfId="1727" xr:uid="{00000000-0005-0000-0000-0000CF060000}"/>
    <cellStyle name="Normal 64 2 2 3 2" xfId="2566" xr:uid="{00000000-0005-0000-0000-0000160A0000}"/>
    <cellStyle name="Normal 64 2 2 3 2 2" xfId="4255" xr:uid="{00000000-0005-0000-0000-0000B0100000}"/>
    <cellStyle name="Normal 64 2 2 3 2 2 2" xfId="14328" xr:uid="{00000000-0005-0000-0000-000009380000}"/>
    <cellStyle name="Normal 64 2 2 3 2 2 2 3" xfId="29422" xr:uid="{00000000-0005-0000-0000-000003730000}"/>
    <cellStyle name="Normal 64 2 2 3 2 2 3" xfId="9308" xr:uid="{00000000-0005-0000-0000-00006D240000}"/>
    <cellStyle name="Normal 64 2 2 3 2 2 3 3" xfId="24405" xr:uid="{00000000-0005-0000-0000-00006A5F0000}"/>
    <cellStyle name="Normal 64 2 2 3 2 2 5" xfId="19392" xr:uid="{00000000-0005-0000-0000-0000D54B0000}"/>
    <cellStyle name="Normal 64 2 2 3 2 3" xfId="5947" xr:uid="{00000000-0005-0000-0000-00004C170000}"/>
    <cellStyle name="Normal 64 2 2 3 2 3 2" xfId="15999" xr:uid="{00000000-0005-0000-0000-0000903E0000}"/>
    <cellStyle name="Normal 64 2 2 3 2 3 2 3" xfId="31093" xr:uid="{00000000-0005-0000-0000-00008A790000}"/>
    <cellStyle name="Normal 64 2 2 3 2 3 3" xfId="10979" xr:uid="{00000000-0005-0000-0000-0000F42A0000}"/>
    <cellStyle name="Normal 64 2 2 3 2 3 3 3" xfId="26076" xr:uid="{00000000-0005-0000-0000-0000F1650000}"/>
    <cellStyle name="Normal 64 2 2 3 2 3 5" xfId="21063" xr:uid="{00000000-0005-0000-0000-00005C520000}"/>
    <cellStyle name="Normal 64 2 2 3 2 4" xfId="12657" xr:uid="{00000000-0005-0000-0000-000082310000}"/>
    <cellStyle name="Normal 64 2 2 3 2 4 3" xfId="27751" xr:uid="{00000000-0005-0000-0000-00007C6C0000}"/>
    <cellStyle name="Normal 64 2 2 3 2 5" xfId="7636" xr:uid="{00000000-0005-0000-0000-0000E51D0000}"/>
    <cellStyle name="Normal 64 2 2 3 2 5 3" xfId="22734" xr:uid="{00000000-0005-0000-0000-0000E3580000}"/>
    <cellStyle name="Normal 64 2 2 3 2 7" xfId="17721" xr:uid="{00000000-0005-0000-0000-00004E450000}"/>
    <cellStyle name="Normal 64 2 2 3 3" xfId="3418" xr:uid="{00000000-0005-0000-0000-00006B0D0000}"/>
    <cellStyle name="Normal 64 2 2 3 3 2" xfId="13492" xr:uid="{00000000-0005-0000-0000-0000C5340000}"/>
    <cellStyle name="Normal 64 2 2 3 3 2 3" xfId="28586" xr:uid="{00000000-0005-0000-0000-0000BF6F0000}"/>
    <cellStyle name="Normal 64 2 2 3 3 3" xfId="8472" xr:uid="{00000000-0005-0000-0000-000029210000}"/>
    <cellStyle name="Normal 64 2 2 3 3 3 3" xfId="23569" xr:uid="{00000000-0005-0000-0000-0000265C0000}"/>
    <cellStyle name="Normal 64 2 2 3 3 5" xfId="18556" xr:uid="{00000000-0005-0000-0000-000091480000}"/>
    <cellStyle name="Normal 64 2 2 3 4" xfId="5111" xr:uid="{00000000-0005-0000-0000-000008140000}"/>
    <cellStyle name="Normal 64 2 2 3 4 2" xfId="15163" xr:uid="{00000000-0005-0000-0000-00004C3B0000}"/>
    <cellStyle name="Normal 64 2 2 3 4 2 3" xfId="30257" xr:uid="{00000000-0005-0000-0000-000046760000}"/>
    <cellStyle name="Normal 64 2 2 3 4 3" xfId="10143" xr:uid="{00000000-0005-0000-0000-0000B0270000}"/>
    <cellStyle name="Normal 64 2 2 3 4 3 3" xfId="25240" xr:uid="{00000000-0005-0000-0000-0000AD620000}"/>
    <cellStyle name="Normal 64 2 2 3 4 5" xfId="20227" xr:uid="{00000000-0005-0000-0000-0000184F0000}"/>
    <cellStyle name="Normal 64 2 2 3 5" xfId="11821" xr:uid="{00000000-0005-0000-0000-00003E2E0000}"/>
    <cellStyle name="Normal 64 2 2 3 5 3" xfId="26915" xr:uid="{00000000-0005-0000-0000-000038690000}"/>
    <cellStyle name="Normal 64 2 2 3 6" xfId="6800" xr:uid="{00000000-0005-0000-0000-0000A11A0000}"/>
    <cellStyle name="Normal 64 2 2 3 6 3" xfId="21898" xr:uid="{00000000-0005-0000-0000-00009F550000}"/>
    <cellStyle name="Normal 64 2 2 3 8" xfId="16885" xr:uid="{00000000-0005-0000-0000-00000A420000}"/>
    <cellStyle name="Normal 64 2 2 4" xfId="2148" xr:uid="{00000000-0005-0000-0000-000074080000}"/>
    <cellStyle name="Normal 64 2 2 4 2" xfId="3837" xr:uid="{00000000-0005-0000-0000-00000E0F0000}"/>
    <cellStyle name="Normal 64 2 2 4 2 2" xfId="13910" xr:uid="{00000000-0005-0000-0000-000067360000}"/>
    <cellStyle name="Normal 64 2 2 4 2 2 3" xfId="29004" xr:uid="{00000000-0005-0000-0000-000061710000}"/>
    <cellStyle name="Normal 64 2 2 4 2 3" xfId="8890" xr:uid="{00000000-0005-0000-0000-0000CB220000}"/>
    <cellStyle name="Normal 64 2 2 4 2 3 3" xfId="23987" xr:uid="{00000000-0005-0000-0000-0000C85D0000}"/>
    <cellStyle name="Normal 64 2 2 4 2 5" xfId="18974" xr:uid="{00000000-0005-0000-0000-0000334A0000}"/>
    <cellStyle name="Normal 64 2 2 4 3" xfId="5529" xr:uid="{00000000-0005-0000-0000-0000AA150000}"/>
    <cellStyle name="Normal 64 2 2 4 3 2" xfId="15581" xr:uid="{00000000-0005-0000-0000-0000EE3C0000}"/>
    <cellStyle name="Normal 64 2 2 4 3 2 3" xfId="30675" xr:uid="{00000000-0005-0000-0000-0000E8770000}"/>
    <cellStyle name="Normal 64 2 2 4 3 3" xfId="10561" xr:uid="{00000000-0005-0000-0000-000052290000}"/>
    <cellStyle name="Normal 64 2 2 4 3 3 3" xfId="25658" xr:uid="{00000000-0005-0000-0000-00004F640000}"/>
    <cellStyle name="Normal 64 2 2 4 3 5" xfId="20645" xr:uid="{00000000-0005-0000-0000-0000BA500000}"/>
    <cellStyle name="Normal 64 2 2 4 4" xfId="12239" xr:uid="{00000000-0005-0000-0000-0000E02F0000}"/>
    <cellStyle name="Normal 64 2 2 4 4 3" xfId="27333" xr:uid="{00000000-0005-0000-0000-0000DA6A0000}"/>
    <cellStyle name="Normal 64 2 2 4 5" xfId="7218" xr:uid="{00000000-0005-0000-0000-0000431C0000}"/>
    <cellStyle name="Normal 64 2 2 4 5 3" xfId="22316" xr:uid="{00000000-0005-0000-0000-000041570000}"/>
    <cellStyle name="Normal 64 2 2 4 7" xfId="17303" xr:uid="{00000000-0005-0000-0000-0000AC430000}"/>
    <cellStyle name="Normal 64 2 2 5" xfId="3000" xr:uid="{00000000-0005-0000-0000-0000C90B0000}"/>
    <cellStyle name="Normal 64 2 2 5 2" xfId="13074" xr:uid="{00000000-0005-0000-0000-000023330000}"/>
    <cellStyle name="Normal 64 2 2 5 2 3" xfId="28168" xr:uid="{00000000-0005-0000-0000-00001D6E0000}"/>
    <cellStyle name="Normal 64 2 2 5 3" xfId="8054" xr:uid="{00000000-0005-0000-0000-0000871F0000}"/>
    <cellStyle name="Normal 64 2 2 5 3 3" xfId="23151" xr:uid="{00000000-0005-0000-0000-0000845A0000}"/>
    <cellStyle name="Normal 64 2 2 5 5" xfId="18138" xr:uid="{00000000-0005-0000-0000-0000EF460000}"/>
    <cellStyle name="Normal 64 2 2 6" xfId="4693" xr:uid="{00000000-0005-0000-0000-000066120000}"/>
    <cellStyle name="Normal 64 2 2 6 2" xfId="14745" xr:uid="{00000000-0005-0000-0000-0000AA390000}"/>
    <cellStyle name="Normal 64 2 2 6 2 3" xfId="29839" xr:uid="{00000000-0005-0000-0000-0000A4740000}"/>
    <cellStyle name="Normal 64 2 2 6 3" xfId="9725" xr:uid="{00000000-0005-0000-0000-00000E260000}"/>
    <cellStyle name="Normal 64 2 2 6 3 3" xfId="24822" xr:uid="{00000000-0005-0000-0000-00000B610000}"/>
    <cellStyle name="Normal 64 2 2 6 5" xfId="19809" xr:uid="{00000000-0005-0000-0000-0000764D0000}"/>
    <cellStyle name="Normal 64 2 2 7" xfId="11403" xr:uid="{00000000-0005-0000-0000-00009C2C0000}"/>
    <cellStyle name="Normal 64 2 2 7 3" xfId="26497" xr:uid="{00000000-0005-0000-0000-000096670000}"/>
    <cellStyle name="Normal 64 2 2 8" xfId="6382" xr:uid="{00000000-0005-0000-0000-0000FF180000}"/>
    <cellStyle name="Normal 64 2 2 8 3" xfId="21480" xr:uid="{00000000-0005-0000-0000-0000FD530000}"/>
    <cellStyle name="Normal 64 2 3" xfId="1410" xr:uid="{00000000-0005-0000-0000-000092050000}"/>
    <cellStyle name="Normal 64 2 3 2" xfId="1831" xr:uid="{00000000-0005-0000-0000-000037070000}"/>
    <cellStyle name="Normal 64 2 3 2 2" xfId="2670" xr:uid="{00000000-0005-0000-0000-00007E0A0000}"/>
    <cellStyle name="Normal 64 2 3 2 2 2" xfId="4359" xr:uid="{00000000-0005-0000-0000-000018110000}"/>
    <cellStyle name="Normal 64 2 3 2 2 2 2" xfId="14432" xr:uid="{00000000-0005-0000-0000-000071380000}"/>
    <cellStyle name="Normal 64 2 3 2 2 2 2 3" xfId="29526" xr:uid="{00000000-0005-0000-0000-00006B730000}"/>
    <cellStyle name="Normal 64 2 3 2 2 2 3" xfId="9412" xr:uid="{00000000-0005-0000-0000-0000D5240000}"/>
    <cellStyle name="Normal 64 2 3 2 2 2 3 3" xfId="24509" xr:uid="{00000000-0005-0000-0000-0000D25F0000}"/>
    <cellStyle name="Normal 64 2 3 2 2 2 5" xfId="19496" xr:uid="{00000000-0005-0000-0000-00003D4C0000}"/>
    <cellStyle name="Normal 64 2 3 2 2 3" xfId="6051" xr:uid="{00000000-0005-0000-0000-0000B4170000}"/>
    <cellStyle name="Normal 64 2 3 2 2 3 2" xfId="16103" xr:uid="{00000000-0005-0000-0000-0000F83E0000}"/>
    <cellStyle name="Normal 64 2 3 2 2 3 2 3" xfId="31197" xr:uid="{00000000-0005-0000-0000-0000F2790000}"/>
    <cellStyle name="Normal 64 2 3 2 2 3 3" xfId="11083" xr:uid="{00000000-0005-0000-0000-00005C2B0000}"/>
    <cellStyle name="Normal 64 2 3 2 2 3 3 3" xfId="26180" xr:uid="{00000000-0005-0000-0000-000059660000}"/>
    <cellStyle name="Normal 64 2 3 2 2 3 5" xfId="21167" xr:uid="{00000000-0005-0000-0000-0000C4520000}"/>
    <cellStyle name="Normal 64 2 3 2 2 4" xfId="12761" xr:uid="{00000000-0005-0000-0000-0000EA310000}"/>
    <cellStyle name="Normal 64 2 3 2 2 4 3" xfId="27855" xr:uid="{00000000-0005-0000-0000-0000E46C0000}"/>
    <cellStyle name="Normal 64 2 3 2 2 5" xfId="7740" xr:uid="{00000000-0005-0000-0000-00004D1E0000}"/>
    <cellStyle name="Normal 64 2 3 2 2 5 3" xfId="22838" xr:uid="{00000000-0005-0000-0000-00004B590000}"/>
    <cellStyle name="Normal 64 2 3 2 2 7" xfId="17825" xr:uid="{00000000-0005-0000-0000-0000B6450000}"/>
    <cellStyle name="Normal 64 2 3 2 3" xfId="3522" xr:uid="{00000000-0005-0000-0000-0000D30D0000}"/>
    <cellStyle name="Normal 64 2 3 2 3 2" xfId="13596" xr:uid="{00000000-0005-0000-0000-00002D350000}"/>
    <cellStyle name="Normal 64 2 3 2 3 2 3" xfId="28690" xr:uid="{00000000-0005-0000-0000-000027700000}"/>
    <cellStyle name="Normal 64 2 3 2 3 3" xfId="8576" xr:uid="{00000000-0005-0000-0000-000091210000}"/>
    <cellStyle name="Normal 64 2 3 2 3 3 3" xfId="23673" xr:uid="{00000000-0005-0000-0000-00008E5C0000}"/>
    <cellStyle name="Normal 64 2 3 2 3 5" xfId="18660" xr:uid="{00000000-0005-0000-0000-0000F9480000}"/>
    <cellStyle name="Normal 64 2 3 2 4" xfId="5215" xr:uid="{00000000-0005-0000-0000-000070140000}"/>
    <cellStyle name="Normal 64 2 3 2 4 2" xfId="15267" xr:uid="{00000000-0005-0000-0000-0000B43B0000}"/>
    <cellStyle name="Normal 64 2 3 2 4 2 3" xfId="30361" xr:uid="{00000000-0005-0000-0000-0000AE760000}"/>
    <cellStyle name="Normal 64 2 3 2 4 3" xfId="10247" xr:uid="{00000000-0005-0000-0000-000018280000}"/>
    <cellStyle name="Normal 64 2 3 2 4 3 3" xfId="25344" xr:uid="{00000000-0005-0000-0000-000015630000}"/>
    <cellStyle name="Normal 64 2 3 2 4 5" xfId="20331" xr:uid="{00000000-0005-0000-0000-0000804F0000}"/>
    <cellStyle name="Normal 64 2 3 2 5" xfId="11925" xr:uid="{00000000-0005-0000-0000-0000A62E0000}"/>
    <cellStyle name="Normal 64 2 3 2 5 3" xfId="27019" xr:uid="{00000000-0005-0000-0000-0000A0690000}"/>
    <cellStyle name="Normal 64 2 3 2 6" xfId="6904" xr:uid="{00000000-0005-0000-0000-0000091B0000}"/>
    <cellStyle name="Normal 64 2 3 2 6 3" xfId="22002" xr:uid="{00000000-0005-0000-0000-000007560000}"/>
    <cellStyle name="Normal 64 2 3 2 8" xfId="16989" xr:uid="{00000000-0005-0000-0000-000072420000}"/>
    <cellStyle name="Normal 64 2 3 3" xfId="2252" xr:uid="{00000000-0005-0000-0000-0000DC080000}"/>
    <cellStyle name="Normal 64 2 3 3 2" xfId="3941" xr:uid="{00000000-0005-0000-0000-0000760F0000}"/>
    <cellStyle name="Normal 64 2 3 3 2 2" xfId="14014" xr:uid="{00000000-0005-0000-0000-0000CF360000}"/>
    <cellStyle name="Normal 64 2 3 3 2 2 3" xfId="29108" xr:uid="{00000000-0005-0000-0000-0000C9710000}"/>
    <cellStyle name="Normal 64 2 3 3 2 3" xfId="8994" xr:uid="{00000000-0005-0000-0000-000033230000}"/>
    <cellStyle name="Normal 64 2 3 3 2 3 3" xfId="24091" xr:uid="{00000000-0005-0000-0000-0000305E0000}"/>
    <cellStyle name="Normal 64 2 3 3 2 5" xfId="19078" xr:uid="{00000000-0005-0000-0000-00009B4A0000}"/>
    <cellStyle name="Normal 64 2 3 3 3" xfId="5633" xr:uid="{00000000-0005-0000-0000-000012160000}"/>
    <cellStyle name="Normal 64 2 3 3 3 2" xfId="15685" xr:uid="{00000000-0005-0000-0000-0000563D0000}"/>
    <cellStyle name="Normal 64 2 3 3 3 2 3" xfId="30779" xr:uid="{00000000-0005-0000-0000-000050780000}"/>
    <cellStyle name="Normal 64 2 3 3 3 3" xfId="10665" xr:uid="{00000000-0005-0000-0000-0000BA290000}"/>
    <cellStyle name="Normal 64 2 3 3 3 3 3" xfId="25762" xr:uid="{00000000-0005-0000-0000-0000B7640000}"/>
    <cellStyle name="Normal 64 2 3 3 3 5" xfId="20749" xr:uid="{00000000-0005-0000-0000-000022510000}"/>
    <cellStyle name="Normal 64 2 3 3 4" xfId="12343" xr:uid="{00000000-0005-0000-0000-000048300000}"/>
    <cellStyle name="Normal 64 2 3 3 4 3" xfId="27437" xr:uid="{00000000-0005-0000-0000-0000426B0000}"/>
    <cellStyle name="Normal 64 2 3 3 5" xfId="7322" xr:uid="{00000000-0005-0000-0000-0000AB1C0000}"/>
    <cellStyle name="Normal 64 2 3 3 5 3" xfId="22420" xr:uid="{00000000-0005-0000-0000-0000A9570000}"/>
    <cellStyle name="Normal 64 2 3 3 7" xfId="17407" xr:uid="{00000000-0005-0000-0000-000014440000}"/>
    <cellStyle name="Normal 64 2 3 4" xfId="3104" xr:uid="{00000000-0005-0000-0000-0000310C0000}"/>
    <cellStyle name="Normal 64 2 3 4 2" xfId="13178" xr:uid="{00000000-0005-0000-0000-00008B330000}"/>
    <cellStyle name="Normal 64 2 3 4 2 3" xfId="28272" xr:uid="{00000000-0005-0000-0000-0000856E0000}"/>
    <cellStyle name="Normal 64 2 3 4 3" xfId="8158" xr:uid="{00000000-0005-0000-0000-0000EF1F0000}"/>
    <cellStyle name="Normal 64 2 3 4 3 3" xfId="23255" xr:uid="{00000000-0005-0000-0000-0000EC5A0000}"/>
    <cellStyle name="Normal 64 2 3 4 5" xfId="18242" xr:uid="{00000000-0005-0000-0000-000057470000}"/>
    <cellStyle name="Normal 64 2 3 5" xfId="4797" xr:uid="{00000000-0005-0000-0000-0000CE120000}"/>
    <cellStyle name="Normal 64 2 3 5 2" xfId="14849" xr:uid="{00000000-0005-0000-0000-0000123A0000}"/>
    <cellStyle name="Normal 64 2 3 5 2 3" xfId="29943" xr:uid="{00000000-0005-0000-0000-00000C750000}"/>
    <cellStyle name="Normal 64 2 3 5 3" xfId="9829" xr:uid="{00000000-0005-0000-0000-000076260000}"/>
    <cellStyle name="Normal 64 2 3 5 3 3" xfId="24926" xr:uid="{00000000-0005-0000-0000-000073610000}"/>
    <cellStyle name="Normal 64 2 3 5 5" xfId="19913" xr:uid="{00000000-0005-0000-0000-0000DE4D0000}"/>
    <cellStyle name="Normal 64 2 3 6" xfId="11507" xr:uid="{00000000-0005-0000-0000-0000042D0000}"/>
    <cellStyle name="Normal 64 2 3 6 3" xfId="26601" xr:uid="{00000000-0005-0000-0000-0000FE670000}"/>
    <cellStyle name="Normal 64 2 3 7" xfId="6486" xr:uid="{00000000-0005-0000-0000-000067190000}"/>
    <cellStyle name="Normal 64 2 3 7 3" xfId="21584" xr:uid="{00000000-0005-0000-0000-000065540000}"/>
    <cellStyle name="Normal 64 2 3 9" xfId="16571" xr:uid="{00000000-0005-0000-0000-0000D0400000}"/>
    <cellStyle name="Normal 64 2 4" xfId="1623" xr:uid="{00000000-0005-0000-0000-000067060000}"/>
    <cellStyle name="Normal 64 2 4 2" xfId="2462" xr:uid="{00000000-0005-0000-0000-0000AE090000}"/>
    <cellStyle name="Normal 64 2 4 2 2" xfId="4151" xr:uid="{00000000-0005-0000-0000-000048100000}"/>
    <cellStyle name="Normal 64 2 4 2 2 2" xfId="14224" xr:uid="{00000000-0005-0000-0000-0000A1370000}"/>
    <cellStyle name="Normal 64 2 4 2 2 2 3" xfId="29318" xr:uid="{00000000-0005-0000-0000-00009B720000}"/>
    <cellStyle name="Normal 64 2 4 2 2 3" xfId="9204" xr:uid="{00000000-0005-0000-0000-000005240000}"/>
    <cellStyle name="Normal 64 2 4 2 2 3 3" xfId="24301" xr:uid="{00000000-0005-0000-0000-0000025F0000}"/>
    <cellStyle name="Normal 64 2 4 2 2 5" xfId="19288" xr:uid="{00000000-0005-0000-0000-00006D4B0000}"/>
    <cellStyle name="Normal 64 2 4 2 3" xfId="5843" xr:uid="{00000000-0005-0000-0000-0000E4160000}"/>
    <cellStyle name="Normal 64 2 4 2 3 2" xfId="15895" xr:uid="{00000000-0005-0000-0000-0000283E0000}"/>
    <cellStyle name="Normal 64 2 4 2 3 2 3" xfId="30989" xr:uid="{00000000-0005-0000-0000-000022790000}"/>
    <cellStyle name="Normal 64 2 4 2 3 3" xfId="10875" xr:uid="{00000000-0005-0000-0000-00008C2A0000}"/>
    <cellStyle name="Normal 64 2 4 2 3 3 3" xfId="25972" xr:uid="{00000000-0005-0000-0000-000089650000}"/>
    <cellStyle name="Normal 64 2 4 2 3 5" xfId="20959" xr:uid="{00000000-0005-0000-0000-0000F4510000}"/>
    <cellStyle name="Normal 64 2 4 2 4" xfId="12553" xr:uid="{00000000-0005-0000-0000-00001A310000}"/>
    <cellStyle name="Normal 64 2 4 2 4 3" xfId="27647" xr:uid="{00000000-0005-0000-0000-0000146C0000}"/>
    <cellStyle name="Normal 64 2 4 2 5" xfId="7532" xr:uid="{00000000-0005-0000-0000-00007D1D0000}"/>
    <cellStyle name="Normal 64 2 4 2 5 3" xfId="22630" xr:uid="{00000000-0005-0000-0000-00007B580000}"/>
    <cellStyle name="Normal 64 2 4 2 7" xfId="17617" xr:uid="{00000000-0005-0000-0000-0000E6440000}"/>
    <cellStyle name="Normal 64 2 4 3" xfId="3314" xr:uid="{00000000-0005-0000-0000-0000030D0000}"/>
    <cellStyle name="Normal 64 2 4 3 2" xfId="13388" xr:uid="{00000000-0005-0000-0000-00005D340000}"/>
    <cellStyle name="Normal 64 2 4 3 2 3" xfId="28482" xr:uid="{00000000-0005-0000-0000-0000576F0000}"/>
    <cellStyle name="Normal 64 2 4 3 3" xfId="8368" xr:uid="{00000000-0005-0000-0000-0000C1200000}"/>
    <cellStyle name="Normal 64 2 4 3 3 3" xfId="23465" xr:uid="{00000000-0005-0000-0000-0000BE5B0000}"/>
    <cellStyle name="Normal 64 2 4 3 5" xfId="18452" xr:uid="{00000000-0005-0000-0000-000029480000}"/>
    <cellStyle name="Normal 64 2 4 4" xfId="5007" xr:uid="{00000000-0005-0000-0000-0000A0130000}"/>
    <cellStyle name="Normal 64 2 4 4 2" xfId="15059" xr:uid="{00000000-0005-0000-0000-0000E43A0000}"/>
    <cellStyle name="Normal 64 2 4 4 2 3" xfId="30153" xr:uid="{00000000-0005-0000-0000-0000DE750000}"/>
    <cellStyle name="Normal 64 2 4 4 3" xfId="10039" xr:uid="{00000000-0005-0000-0000-000048270000}"/>
    <cellStyle name="Normal 64 2 4 4 3 3" xfId="25136" xr:uid="{00000000-0005-0000-0000-000045620000}"/>
    <cellStyle name="Normal 64 2 4 4 5" xfId="20123" xr:uid="{00000000-0005-0000-0000-0000B04E0000}"/>
    <cellStyle name="Normal 64 2 4 5" xfId="11717" xr:uid="{00000000-0005-0000-0000-0000D62D0000}"/>
    <cellStyle name="Normal 64 2 4 5 3" xfId="26811" xr:uid="{00000000-0005-0000-0000-0000D0680000}"/>
    <cellStyle name="Normal 64 2 4 6" xfId="6696" xr:uid="{00000000-0005-0000-0000-0000391A0000}"/>
    <cellStyle name="Normal 64 2 4 6 3" xfId="21794" xr:uid="{00000000-0005-0000-0000-000037550000}"/>
    <cellStyle name="Normal 64 2 4 8" xfId="16781" xr:uid="{00000000-0005-0000-0000-0000A2410000}"/>
    <cellStyle name="Normal 64 2 5" xfId="2044" xr:uid="{00000000-0005-0000-0000-00000C080000}"/>
    <cellStyle name="Normal 64 2 5 2" xfId="3733" xr:uid="{00000000-0005-0000-0000-0000A60E0000}"/>
    <cellStyle name="Normal 64 2 5 2 2" xfId="13806" xr:uid="{00000000-0005-0000-0000-0000FF350000}"/>
    <cellStyle name="Normal 64 2 5 2 2 3" xfId="28900" xr:uid="{00000000-0005-0000-0000-0000F9700000}"/>
    <cellStyle name="Normal 64 2 5 2 3" xfId="8786" xr:uid="{00000000-0005-0000-0000-000063220000}"/>
    <cellStyle name="Normal 64 2 5 2 3 3" xfId="23883" xr:uid="{00000000-0005-0000-0000-0000605D0000}"/>
    <cellStyle name="Normal 64 2 5 2 5" xfId="18870" xr:uid="{00000000-0005-0000-0000-0000CB490000}"/>
    <cellStyle name="Normal 64 2 5 3" xfId="5425" xr:uid="{00000000-0005-0000-0000-000042150000}"/>
    <cellStyle name="Normal 64 2 5 3 2" xfId="15477" xr:uid="{00000000-0005-0000-0000-0000863C0000}"/>
    <cellStyle name="Normal 64 2 5 3 2 3" xfId="30571" xr:uid="{00000000-0005-0000-0000-000080770000}"/>
    <cellStyle name="Normal 64 2 5 3 3" xfId="10457" xr:uid="{00000000-0005-0000-0000-0000EA280000}"/>
    <cellStyle name="Normal 64 2 5 3 3 3" xfId="25554" xr:uid="{00000000-0005-0000-0000-0000E7630000}"/>
    <cellStyle name="Normal 64 2 5 3 5" xfId="20541" xr:uid="{00000000-0005-0000-0000-000052500000}"/>
    <cellStyle name="Normal 64 2 5 4" xfId="12135" xr:uid="{00000000-0005-0000-0000-0000782F0000}"/>
    <cellStyle name="Normal 64 2 5 4 3" xfId="27229" xr:uid="{00000000-0005-0000-0000-0000726A0000}"/>
    <cellStyle name="Normal 64 2 5 5" xfId="7114" xr:uid="{00000000-0005-0000-0000-0000DB1B0000}"/>
    <cellStyle name="Normal 64 2 5 5 3" xfId="22212" xr:uid="{00000000-0005-0000-0000-0000D9560000}"/>
    <cellStyle name="Normal 64 2 5 7" xfId="17199" xr:uid="{00000000-0005-0000-0000-000044430000}"/>
    <cellStyle name="Normal 64 2 6" xfId="2896" xr:uid="{00000000-0005-0000-0000-0000610B0000}"/>
    <cellStyle name="Normal 64 2 6 2" xfId="12970" xr:uid="{00000000-0005-0000-0000-0000BB320000}"/>
    <cellStyle name="Normal 64 2 6 2 3" xfId="28064" xr:uid="{00000000-0005-0000-0000-0000B56D0000}"/>
    <cellStyle name="Normal 64 2 6 3" xfId="7950" xr:uid="{00000000-0005-0000-0000-00001F1F0000}"/>
    <cellStyle name="Normal 64 2 6 3 3" xfId="23047" xr:uid="{00000000-0005-0000-0000-00001C5A0000}"/>
    <cellStyle name="Normal 64 2 6 5" xfId="18034" xr:uid="{00000000-0005-0000-0000-000087460000}"/>
    <cellStyle name="Normal 64 2 7" xfId="4589" xr:uid="{00000000-0005-0000-0000-0000FE110000}"/>
    <cellStyle name="Normal 64 2 7 2" xfId="14641" xr:uid="{00000000-0005-0000-0000-000042390000}"/>
    <cellStyle name="Normal 64 2 7 2 3" xfId="29735" xr:uid="{00000000-0005-0000-0000-00003C740000}"/>
    <cellStyle name="Normal 64 2 7 3" xfId="9621" xr:uid="{00000000-0005-0000-0000-0000A6250000}"/>
    <cellStyle name="Normal 64 2 7 3 3" xfId="24718" xr:uid="{00000000-0005-0000-0000-0000A3600000}"/>
    <cellStyle name="Normal 64 2 7 5" xfId="19705" xr:uid="{00000000-0005-0000-0000-00000E4D0000}"/>
    <cellStyle name="Normal 64 2 8" xfId="11299" xr:uid="{00000000-0005-0000-0000-0000342C0000}"/>
    <cellStyle name="Normal 64 2 8 3" xfId="26393" xr:uid="{00000000-0005-0000-0000-00002E670000}"/>
    <cellStyle name="Normal 64 2 9" xfId="6278" xr:uid="{00000000-0005-0000-0000-000097180000}"/>
    <cellStyle name="Normal 64 2 9 3" xfId="21376" xr:uid="{00000000-0005-0000-0000-000095530000}"/>
    <cellStyle name="Normal 64 3" xfId="1243" xr:uid="{00000000-0005-0000-0000-0000EB040000}"/>
    <cellStyle name="Normal 64 3 10" xfId="16415" xr:uid="{00000000-0005-0000-0000-000034400000}"/>
    <cellStyle name="Normal 64 3 2" xfId="1462" xr:uid="{00000000-0005-0000-0000-0000C6050000}"/>
    <cellStyle name="Normal 64 3 2 2" xfId="1883" xr:uid="{00000000-0005-0000-0000-00006B070000}"/>
    <cellStyle name="Normal 64 3 2 2 2" xfId="2722" xr:uid="{00000000-0005-0000-0000-0000B20A0000}"/>
    <cellStyle name="Normal 64 3 2 2 2 2" xfId="4411" xr:uid="{00000000-0005-0000-0000-00004C110000}"/>
    <cellStyle name="Normal 64 3 2 2 2 2 2" xfId="14484" xr:uid="{00000000-0005-0000-0000-0000A5380000}"/>
    <cellStyle name="Normal 64 3 2 2 2 2 2 3" xfId="29578" xr:uid="{00000000-0005-0000-0000-00009F730000}"/>
    <cellStyle name="Normal 64 3 2 2 2 2 3" xfId="9464" xr:uid="{00000000-0005-0000-0000-000009250000}"/>
    <cellStyle name="Normal 64 3 2 2 2 2 3 3" xfId="24561" xr:uid="{00000000-0005-0000-0000-000006600000}"/>
    <cellStyle name="Normal 64 3 2 2 2 2 5" xfId="19548" xr:uid="{00000000-0005-0000-0000-0000714C0000}"/>
    <cellStyle name="Normal 64 3 2 2 2 3" xfId="6103" xr:uid="{00000000-0005-0000-0000-0000E8170000}"/>
    <cellStyle name="Normal 64 3 2 2 2 3 2" xfId="16155" xr:uid="{00000000-0005-0000-0000-00002C3F0000}"/>
    <cellStyle name="Normal 64 3 2 2 2 3 2 3" xfId="31249" xr:uid="{00000000-0005-0000-0000-0000267A0000}"/>
    <cellStyle name="Normal 64 3 2 2 2 3 3" xfId="11135" xr:uid="{00000000-0005-0000-0000-0000902B0000}"/>
    <cellStyle name="Normal 64 3 2 2 2 3 3 3" xfId="26232" xr:uid="{00000000-0005-0000-0000-00008D660000}"/>
    <cellStyle name="Normal 64 3 2 2 2 3 5" xfId="21219" xr:uid="{00000000-0005-0000-0000-0000F8520000}"/>
    <cellStyle name="Normal 64 3 2 2 2 4" xfId="12813" xr:uid="{00000000-0005-0000-0000-00001E320000}"/>
    <cellStyle name="Normal 64 3 2 2 2 4 3" xfId="27907" xr:uid="{00000000-0005-0000-0000-0000186D0000}"/>
    <cellStyle name="Normal 64 3 2 2 2 5" xfId="7792" xr:uid="{00000000-0005-0000-0000-0000811E0000}"/>
    <cellStyle name="Normal 64 3 2 2 2 5 3" xfId="22890" xr:uid="{00000000-0005-0000-0000-00007F590000}"/>
    <cellStyle name="Normal 64 3 2 2 2 7" xfId="17877" xr:uid="{00000000-0005-0000-0000-0000EA450000}"/>
    <cellStyle name="Normal 64 3 2 2 3" xfId="3574" xr:uid="{00000000-0005-0000-0000-0000070E0000}"/>
    <cellStyle name="Normal 64 3 2 2 3 2" xfId="13648" xr:uid="{00000000-0005-0000-0000-000061350000}"/>
    <cellStyle name="Normal 64 3 2 2 3 2 3" xfId="28742" xr:uid="{00000000-0005-0000-0000-00005B700000}"/>
    <cellStyle name="Normal 64 3 2 2 3 3" xfId="8628" xr:uid="{00000000-0005-0000-0000-0000C5210000}"/>
    <cellStyle name="Normal 64 3 2 2 3 3 3" xfId="23725" xr:uid="{00000000-0005-0000-0000-0000C25C0000}"/>
    <cellStyle name="Normal 64 3 2 2 3 5" xfId="18712" xr:uid="{00000000-0005-0000-0000-00002D490000}"/>
    <cellStyle name="Normal 64 3 2 2 4" xfId="5267" xr:uid="{00000000-0005-0000-0000-0000A4140000}"/>
    <cellStyle name="Normal 64 3 2 2 4 2" xfId="15319" xr:uid="{00000000-0005-0000-0000-0000E83B0000}"/>
    <cellStyle name="Normal 64 3 2 2 4 2 3" xfId="30413" xr:uid="{00000000-0005-0000-0000-0000E2760000}"/>
    <cellStyle name="Normal 64 3 2 2 4 3" xfId="10299" xr:uid="{00000000-0005-0000-0000-00004C280000}"/>
    <cellStyle name="Normal 64 3 2 2 4 3 3" xfId="25396" xr:uid="{00000000-0005-0000-0000-000049630000}"/>
    <cellStyle name="Normal 64 3 2 2 4 5" xfId="20383" xr:uid="{00000000-0005-0000-0000-0000B44F0000}"/>
    <cellStyle name="Normal 64 3 2 2 5" xfId="11977" xr:uid="{00000000-0005-0000-0000-0000DA2E0000}"/>
    <cellStyle name="Normal 64 3 2 2 5 3" xfId="27071" xr:uid="{00000000-0005-0000-0000-0000D4690000}"/>
    <cellStyle name="Normal 64 3 2 2 6" xfId="6956" xr:uid="{00000000-0005-0000-0000-00003D1B0000}"/>
    <cellStyle name="Normal 64 3 2 2 6 3" xfId="22054" xr:uid="{00000000-0005-0000-0000-00003B560000}"/>
    <cellStyle name="Normal 64 3 2 2 8" xfId="17041" xr:uid="{00000000-0005-0000-0000-0000A6420000}"/>
    <cellStyle name="Normal 64 3 2 3" xfId="2304" xr:uid="{00000000-0005-0000-0000-000010090000}"/>
    <cellStyle name="Normal 64 3 2 3 2" xfId="3993" xr:uid="{00000000-0005-0000-0000-0000AA0F0000}"/>
    <cellStyle name="Normal 64 3 2 3 2 2" xfId="14066" xr:uid="{00000000-0005-0000-0000-000003370000}"/>
    <cellStyle name="Normal 64 3 2 3 2 2 3" xfId="29160" xr:uid="{00000000-0005-0000-0000-0000FD710000}"/>
    <cellStyle name="Normal 64 3 2 3 2 3" xfId="9046" xr:uid="{00000000-0005-0000-0000-000067230000}"/>
    <cellStyle name="Normal 64 3 2 3 2 3 3" xfId="24143" xr:uid="{00000000-0005-0000-0000-0000645E0000}"/>
    <cellStyle name="Normal 64 3 2 3 2 5" xfId="19130" xr:uid="{00000000-0005-0000-0000-0000CF4A0000}"/>
    <cellStyle name="Normal 64 3 2 3 3" xfId="5685" xr:uid="{00000000-0005-0000-0000-000046160000}"/>
    <cellStyle name="Normal 64 3 2 3 3 2" xfId="15737" xr:uid="{00000000-0005-0000-0000-00008A3D0000}"/>
    <cellStyle name="Normal 64 3 2 3 3 2 3" xfId="30831" xr:uid="{00000000-0005-0000-0000-000084780000}"/>
    <cellStyle name="Normal 64 3 2 3 3 3" xfId="10717" xr:uid="{00000000-0005-0000-0000-0000EE290000}"/>
    <cellStyle name="Normal 64 3 2 3 3 3 3" xfId="25814" xr:uid="{00000000-0005-0000-0000-0000EB640000}"/>
    <cellStyle name="Normal 64 3 2 3 3 5" xfId="20801" xr:uid="{00000000-0005-0000-0000-000056510000}"/>
    <cellStyle name="Normal 64 3 2 3 4" xfId="12395" xr:uid="{00000000-0005-0000-0000-00007C300000}"/>
    <cellStyle name="Normal 64 3 2 3 4 3" xfId="27489" xr:uid="{00000000-0005-0000-0000-0000766B0000}"/>
    <cellStyle name="Normal 64 3 2 3 5" xfId="7374" xr:uid="{00000000-0005-0000-0000-0000DF1C0000}"/>
    <cellStyle name="Normal 64 3 2 3 5 3" xfId="22472" xr:uid="{00000000-0005-0000-0000-0000DD570000}"/>
    <cellStyle name="Normal 64 3 2 3 7" xfId="17459" xr:uid="{00000000-0005-0000-0000-000048440000}"/>
    <cellStyle name="Normal 64 3 2 4" xfId="3156" xr:uid="{00000000-0005-0000-0000-0000650C0000}"/>
    <cellStyle name="Normal 64 3 2 4 2" xfId="13230" xr:uid="{00000000-0005-0000-0000-0000BF330000}"/>
    <cellStyle name="Normal 64 3 2 4 2 3" xfId="28324" xr:uid="{00000000-0005-0000-0000-0000B96E0000}"/>
    <cellStyle name="Normal 64 3 2 4 3" xfId="8210" xr:uid="{00000000-0005-0000-0000-000023200000}"/>
    <cellStyle name="Normal 64 3 2 4 3 3" xfId="23307" xr:uid="{00000000-0005-0000-0000-0000205B0000}"/>
    <cellStyle name="Normal 64 3 2 4 5" xfId="18294" xr:uid="{00000000-0005-0000-0000-00008B470000}"/>
    <cellStyle name="Normal 64 3 2 5" xfId="4849" xr:uid="{00000000-0005-0000-0000-000002130000}"/>
    <cellStyle name="Normal 64 3 2 5 2" xfId="14901" xr:uid="{00000000-0005-0000-0000-0000463A0000}"/>
    <cellStyle name="Normal 64 3 2 5 2 3" xfId="29995" xr:uid="{00000000-0005-0000-0000-000040750000}"/>
    <cellStyle name="Normal 64 3 2 5 3" xfId="9881" xr:uid="{00000000-0005-0000-0000-0000AA260000}"/>
    <cellStyle name="Normal 64 3 2 5 3 3" xfId="24978" xr:uid="{00000000-0005-0000-0000-0000A7610000}"/>
    <cellStyle name="Normal 64 3 2 5 5" xfId="19965" xr:uid="{00000000-0005-0000-0000-0000124E0000}"/>
    <cellStyle name="Normal 64 3 2 6" xfId="11559" xr:uid="{00000000-0005-0000-0000-0000382D0000}"/>
    <cellStyle name="Normal 64 3 2 6 3" xfId="26653" xr:uid="{00000000-0005-0000-0000-000032680000}"/>
    <cellStyle name="Normal 64 3 2 7" xfId="6538" xr:uid="{00000000-0005-0000-0000-00009B190000}"/>
    <cellStyle name="Normal 64 3 2 7 3" xfId="21636" xr:uid="{00000000-0005-0000-0000-000099540000}"/>
    <cellStyle name="Normal 64 3 2 9" xfId="16623" xr:uid="{00000000-0005-0000-0000-000004410000}"/>
    <cellStyle name="Normal 64 3 3" xfId="1675" xr:uid="{00000000-0005-0000-0000-00009B060000}"/>
    <cellStyle name="Normal 64 3 3 2" xfId="2514" xr:uid="{00000000-0005-0000-0000-0000E2090000}"/>
    <cellStyle name="Normal 64 3 3 2 2" xfId="4203" xr:uid="{00000000-0005-0000-0000-00007C100000}"/>
    <cellStyle name="Normal 64 3 3 2 2 2" xfId="14276" xr:uid="{00000000-0005-0000-0000-0000D5370000}"/>
    <cellStyle name="Normal 64 3 3 2 2 2 3" xfId="29370" xr:uid="{00000000-0005-0000-0000-0000CF720000}"/>
    <cellStyle name="Normal 64 3 3 2 2 3" xfId="9256" xr:uid="{00000000-0005-0000-0000-000039240000}"/>
    <cellStyle name="Normal 64 3 3 2 2 3 3" xfId="24353" xr:uid="{00000000-0005-0000-0000-0000365F0000}"/>
    <cellStyle name="Normal 64 3 3 2 2 5" xfId="19340" xr:uid="{00000000-0005-0000-0000-0000A14B0000}"/>
    <cellStyle name="Normal 64 3 3 2 3" xfId="5895" xr:uid="{00000000-0005-0000-0000-000018170000}"/>
    <cellStyle name="Normal 64 3 3 2 3 2" xfId="15947" xr:uid="{00000000-0005-0000-0000-00005C3E0000}"/>
    <cellStyle name="Normal 64 3 3 2 3 2 3" xfId="31041" xr:uid="{00000000-0005-0000-0000-000056790000}"/>
    <cellStyle name="Normal 64 3 3 2 3 3" xfId="10927" xr:uid="{00000000-0005-0000-0000-0000C02A0000}"/>
    <cellStyle name="Normal 64 3 3 2 3 3 3" xfId="26024" xr:uid="{00000000-0005-0000-0000-0000BD650000}"/>
    <cellStyle name="Normal 64 3 3 2 3 5" xfId="21011" xr:uid="{00000000-0005-0000-0000-000028520000}"/>
    <cellStyle name="Normal 64 3 3 2 4" xfId="12605" xr:uid="{00000000-0005-0000-0000-00004E310000}"/>
    <cellStyle name="Normal 64 3 3 2 4 3" xfId="27699" xr:uid="{00000000-0005-0000-0000-0000486C0000}"/>
    <cellStyle name="Normal 64 3 3 2 5" xfId="7584" xr:uid="{00000000-0005-0000-0000-0000B11D0000}"/>
    <cellStyle name="Normal 64 3 3 2 5 3" xfId="22682" xr:uid="{00000000-0005-0000-0000-0000AF580000}"/>
    <cellStyle name="Normal 64 3 3 2 7" xfId="17669" xr:uid="{00000000-0005-0000-0000-00001A450000}"/>
    <cellStyle name="Normal 64 3 3 3" xfId="3366" xr:uid="{00000000-0005-0000-0000-0000370D0000}"/>
    <cellStyle name="Normal 64 3 3 3 2" xfId="13440" xr:uid="{00000000-0005-0000-0000-000091340000}"/>
    <cellStyle name="Normal 64 3 3 3 2 3" xfId="28534" xr:uid="{00000000-0005-0000-0000-00008B6F0000}"/>
    <cellStyle name="Normal 64 3 3 3 3" xfId="8420" xr:uid="{00000000-0005-0000-0000-0000F5200000}"/>
    <cellStyle name="Normal 64 3 3 3 3 3" xfId="23517" xr:uid="{00000000-0005-0000-0000-0000F25B0000}"/>
    <cellStyle name="Normal 64 3 3 3 5" xfId="18504" xr:uid="{00000000-0005-0000-0000-00005D480000}"/>
    <cellStyle name="Normal 64 3 3 4" xfId="5059" xr:uid="{00000000-0005-0000-0000-0000D4130000}"/>
    <cellStyle name="Normal 64 3 3 4 2" xfId="15111" xr:uid="{00000000-0005-0000-0000-0000183B0000}"/>
    <cellStyle name="Normal 64 3 3 4 2 3" xfId="30205" xr:uid="{00000000-0005-0000-0000-000012760000}"/>
    <cellStyle name="Normal 64 3 3 4 3" xfId="10091" xr:uid="{00000000-0005-0000-0000-00007C270000}"/>
    <cellStyle name="Normal 64 3 3 4 3 3" xfId="25188" xr:uid="{00000000-0005-0000-0000-000079620000}"/>
    <cellStyle name="Normal 64 3 3 4 5" xfId="20175" xr:uid="{00000000-0005-0000-0000-0000E44E0000}"/>
    <cellStyle name="Normal 64 3 3 5" xfId="11769" xr:uid="{00000000-0005-0000-0000-00000A2E0000}"/>
    <cellStyle name="Normal 64 3 3 5 3" xfId="26863" xr:uid="{00000000-0005-0000-0000-000004690000}"/>
    <cellStyle name="Normal 64 3 3 6" xfId="6748" xr:uid="{00000000-0005-0000-0000-00006D1A0000}"/>
    <cellStyle name="Normal 64 3 3 6 3" xfId="21846" xr:uid="{00000000-0005-0000-0000-00006B550000}"/>
    <cellStyle name="Normal 64 3 3 8" xfId="16833" xr:uid="{00000000-0005-0000-0000-0000D6410000}"/>
    <cellStyle name="Normal 64 3 4" xfId="2096" xr:uid="{00000000-0005-0000-0000-000040080000}"/>
    <cellStyle name="Normal 64 3 4 2" xfId="3785" xr:uid="{00000000-0005-0000-0000-0000DA0E0000}"/>
    <cellStyle name="Normal 64 3 4 2 2" xfId="13858" xr:uid="{00000000-0005-0000-0000-000033360000}"/>
    <cellStyle name="Normal 64 3 4 2 2 3" xfId="28952" xr:uid="{00000000-0005-0000-0000-00002D710000}"/>
    <cellStyle name="Normal 64 3 4 2 3" xfId="8838" xr:uid="{00000000-0005-0000-0000-000097220000}"/>
    <cellStyle name="Normal 64 3 4 2 3 3" xfId="23935" xr:uid="{00000000-0005-0000-0000-0000945D0000}"/>
    <cellStyle name="Normal 64 3 4 2 5" xfId="18922" xr:uid="{00000000-0005-0000-0000-0000FF490000}"/>
    <cellStyle name="Normal 64 3 4 3" xfId="5477" xr:uid="{00000000-0005-0000-0000-000076150000}"/>
    <cellStyle name="Normal 64 3 4 3 2" xfId="15529" xr:uid="{00000000-0005-0000-0000-0000BA3C0000}"/>
    <cellStyle name="Normal 64 3 4 3 2 3" xfId="30623" xr:uid="{00000000-0005-0000-0000-0000B4770000}"/>
    <cellStyle name="Normal 64 3 4 3 3" xfId="10509" xr:uid="{00000000-0005-0000-0000-00001E290000}"/>
    <cellStyle name="Normal 64 3 4 3 3 3" xfId="25606" xr:uid="{00000000-0005-0000-0000-00001B640000}"/>
    <cellStyle name="Normal 64 3 4 3 5" xfId="20593" xr:uid="{00000000-0005-0000-0000-000086500000}"/>
    <cellStyle name="Normal 64 3 4 4" xfId="12187" xr:uid="{00000000-0005-0000-0000-0000AC2F0000}"/>
    <cellStyle name="Normal 64 3 4 4 3" xfId="27281" xr:uid="{00000000-0005-0000-0000-0000A66A0000}"/>
    <cellStyle name="Normal 64 3 4 5" xfId="7166" xr:uid="{00000000-0005-0000-0000-00000F1C0000}"/>
    <cellStyle name="Normal 64 3 4 5 3" xfId="22264" xr:uid="{00000000-0005-0000-0000-00000D570000}"/>
    <cellStyle name="Normal 64 3 4 7" xfId="17251" xr:uid="{00000000-0005-0000-0000-000078430000}"/>
    <cellStyle name="Normal 64 3 5" xfId="2948" xr:uid="{00000000-0005-0000-0000-0000950B0000}"/>
    <cellStyle name="Normal 64 3 5 2" xfId="13022" xr:uid="{00000000-0005-0000-0000-0000EF320000}"/>
    <cellStyle name="Normal 64 3 5 2 3" xfId="28116" xr:uid="{00000000-0005-0000-0000-0000E96D0000}"/>
    <cellStyle name="Normal 64 3 5 3" xfId="8002" xr:uid="{00000000-0005-0000-0000-0000531F0000}"/>
    <cellStyle name="Normal 64 3 5 3 3" xfId="23099" xr:uid="{00000000-0005-0000-0000-0000505A0000}"/>
    <cellStyle name="Normal 64 3 5 5" xfId="18086" xr:uid="{00000000-0005-0000-0000-0000BB460000}"/>
    <cellStyle name="Normal 64 3 6" xfId="4641" xr:uid="{00000000-0005-0000-0000-000032120000}"/>
    <cellStyle name="Normal 64 3 6 2" xfId="14693" xr:uid="{00000000-0005-0000-0000-000076390000}"/>
    <cellStyle name="Normal 64 3 6 2 3" xfId="29787" xr:uid="{00000000-0005-0000-0000-000070740000}"/>
    <cellStyle name="Normal 64 3 6 3" xfId="9673" xr:uid="{00000000-0005-0000-0000-0000DA250000}"/>
    <cellStyle name="Normal 64 3 6 3 3" xfId="24770" xr:uid="{00000000-0005-0000-0000-0000D7600000}"/>
    <cellStyle name="Normal 64 3 6 5" xfId="19757" xr:uid="{00000000-0005-0000-0000-0000424D0000}"/>
    <cellStyle name="Normal 64 3 7" xfId="11351" xr:uid="{00000000-0005-0000-0000-0000682C0000}"/>
    <cellStyle name="Normal 64 3 7 3" xfId="26445" xr:uid="{00000000-0005-0000-0000-000062670000}"/>
    <cellStyle name="Normal 64 3 8" xfId="6330" xr:uid="{00000000-0005-0000-0000-0000CB180000}"/>
    <cellStyle name="Normal 64 3 8 3" xfId="21428" xr:uid="{00000000-0005-0000-0000-0000C9530000}"/>
    <cellStyle name="Normal 64 4" xfId="1356" xr:uid="{00000000-0005-0000-0000-00005C050000}"/>
    <cellStyle name="Normal 64 4 2" xfId="1779" xr:uid="{00000000-0005-0000-0000-000003070000}"/>
    <cellStyle name="Normal 64 4 2 2" xfId="2618" xr:uid="{00000000-0005-0000-0000-00004A0A0000}"/>
    <cellStyle name="Normal 64 4 2 2 2" xfId="4307" xr:uid="{00000000-0005-0000-0000-0000E4100000}"/>
    <cellStyle name="Normal 64 4 2 2 2 2" xfId="14380" xr:uid="{00000000-0005-0000-0000-00003D380000}"/>
    <cellStyle name="Normal 64 4 2 2 2 2 3" xfId="29474" xr:uid="{00000000-0005-0000-0000-000037730000}"/>
    <cellStyle name="Normal 64 4 2 2 2 3" xfId="9360" xr:uid="{00000000-0005-0000-0000-0000A1240000}"/>
    <cellStyle name="Normal 64 4 2 2 2 3 3" xfId="24457" xr:uid="{00000000-0005-0000-0000-00009E5F0000}"/>
    <cellStyle name="Normal 64 4 2 2 2 5" xfId="19444" xr:uid="{00000000-0005-0000-0000-0000094C0000}"/>
    <cellStyle name="Normal 64 4 2 2 3" xfId="5999" xr:uid="{00000000-0005-0000-0000-000080170000}"/>
    <cellStyle name="Normal 64 4 2 2 3 2" xfId="16051" xr:uid="{00000000-0005-0000-0000-0000C43E0000}"/>
    <cellStyle name="Normal 64 4 2 2 3 2 3" xfId="31145" xr:uid="{00000000-0005-0000-0000-0000BE790000}"/>
    <cellStyle name="Normal 64 4 2 2 3 3" xfId="11031" xr:uid="{00000000-0005-0000-0000-0000282B0000}"/>
    <cellStyle name="Normal 64 4 2 2 3 3 3" xfId="26128" xr:uid="{00000000-0005-0000-0000-000025660000}"/>
    <cellStyle name="Normal 64 4 2 2 3 5" xfId="21115" xr:uid="{00000000-0005-0000-0000-000090520000}"/>
    <cellStyle name="Normal 64 4 2 2 4" xfId="12709" xr:uid="{00000000-0005-0000-0000-0000B6310000}"/>
    <cellStyle name="Normal 64 4 2 2 4 3" xfId="27803" xr:uid="{00000000-0005-0000-0000-0000B06C0000}"/>
    <cellStyle name="Normal 64 4 2 2 5" xfId="7688" xr:uid="{00000000-0005-0000-0000-0000191E0000}"/>
    <cellStyle name="Normal 64 4 2 2 5 3" xfId="22786" xr:uid="{00000000-0005-0000-0000-000017590000}"/>
    <cellStyle name="Normal 64 4 2 2 7" xfId="17773" xr:uid="{00000000-0005-0000-0000-000082450000}"/>
    <cellStyle name="Normal 64 4 2 3" xfId="3470" xr:uid="{00000000-0005-0000-0000-00009F0D0000}"/>
    <cellStyle name="Normal 64 4 2 3 2" xfId="13544" xr:uid="{00000000-0005-0000-0000-0000F9340000}"/>
    <cellStyle name="Normal 64 4 2 3 2 3" xfId="28638" xr:uid="{00000000-0005-0000-0000-0000F36F0000}"/>
    <cellStyle name="Normal 64 4 2 3 3" xfId="8524" xr:uid="{00000000-0005-0000-0000-00005D210000}"/>
    <cellStyle name="Normal 64 4 2 3 3 3" xfId="23621" xr:uid="{00000000-0005-0000-0000-00005A5C0000}"/>
    <cellStyle name="Normal 64 4 2 3 5" xfId="18608" xr:uid="{00000000-0005-0000-0000-0000C5480000}"/>
    <cellStyle name="Normal 64 4 2 4" xfId="5163" xr:uid="{00000000-0005-0000-0000-00003C140000}"/>
    <cellStyle name="Normal 64 4 2 4 2" xfId="15215" xr:uid="{00000000-0005-0000-0000-0000803B0000}"/>
    <cellStyle name="Normal 64 4 2 4 2 3" xfId="30309" xr:uid="{00000000-0005-0000-0000-00007A760000}"/>
    <cellStyle name="Normal 64 4 2 4 3" xfId="10195" xr:uid="{00000000-0005-0000-0000-0000E4270000}"/>
    <cellStyle name="Normal 64 4 2 4 3 3" xfId="25292" xr:uid="{00000000-0005-0000-0000-0000E1620000}"/>
    <cellStyle name="Normal 64 4 2 4 5" xfId="20279" xr:uid="{00000000-0005-0000-0000-00004C4F0000}"/>
    <cellStyle name="Normal 64 4 2 5" xfId="11873" xr:uid="{00000000-0005-0000-0000-0000722E0000}"/>
    <cellStyle name="Normal 64 4 2 5 3" xfId="26967" xr:uid="{00000000-0005-0000-0000-00006C690000}"/>
    <cellStyle name="Normal 64 4 2 6" xfId="6852" xr:uid="{00000000-0005-0000-0000-0000D51A0000}"/>
    <cellStyle name="Normal 64 4 2 6 3" xfId="21950" xr:uid="{00000000-0005-0000-0000-0000D3550000}"/>
    <cellStyle name="Normal 64 4 2 8" xfId="16937" xr:uid="{00000000-0005-0000-0000-00003E420000}"/>
    <cellStyle name="Normal 64 4 3" xfId="2200" xr:uid="{00000000-0005-0000-0000-0000A8080000}"/>
    <cellStyle name="Normal 64 4 3 2" xfId="3889" xr:uid="{00000000-0005-0000-0000-0000420F0000}"/>
    <cellStyle name="Normal 64 4 3 2 2" xfId="13962" xr:uid="{00000000-0005-0000-0000-00009B360000}"/>
    <cellStyle name="Normal 64 4 3 2 2 3" xfId="29056" xr:uid="{00000000-0005-0000-0000-000095710000}"/>
    <cellStyle name="Normal 64 4 3 2 3" xfId="8942" xr:uid="{00000000-0005-0000-0000-0000FF220000}"/>
    <cellStyle name="Normal 64 4 3 2 3 3" xfId="24039" xr:uid="{00000000-0005-0000-0000-0000FC5D0000}"/>
    <cellStyle name="Normal 64 4 3 2 5" xfId="19026" xr:uid="{00000000-0005-0000-0000-0000674A0000}"/>
    <cellStyle name="Normal 64 4 3 3" xfId="5581" xr:uid="{00000000-0005-0000-0000-0000DE150000}"/>
    <cellStyle name="Normal 64 4 3 3 2" xfId="15633" xr:uid="{00000000-0005-0000-0000-0000223D0000}"/>
    <cellStyle name="Normal 64 4 3 3 2 3" xfId="30727" xr:uid="{00000000-0005-0000-0000-00001C780000}"/>
    <cellStyle name="Normal 64 4 3 3 3" xfId="10613" xr:uid="{00000000-0005-0000-0000-000086290000}"/>
    <cellStyle name="Normal 64 4 3 3 3 3" xfId="25710" xr:uid="{00000000-0005-0000-0000-000083640000}"/>
    <cellStyle name="Normal 64 4 3 3 5" xfId="20697" xr:uid="{00000000-0005-0000-0000-0000EE500000}"/>
    <cellStyle name="Normal 64 4 3 4" xfId="12291" xr:uid="{00000000-0005-0000-0000-000014300000}"/>
    <cellStyle name="Normal 64 4 3 4 3" xfId="27385" xr:uid="{00000000-0005-0000-0000-00000E6B0000}"/>
    <cellStyle name="Normal 64 4 3 5" xfId="7270" xr:uid="{00000000-0005-0000-0000-0000771C0000}"/>
    <cellStyle name="Normal 64 4 3 5 3" xfId="22368" xr:uid="{00000000-0005-0000-0000-000075570000}"/>
    <cellStyle name="Normal 64 4 3 7" xfId="17355" xr:uid="{00000000-0005-0000-0000-0000E0430000}"/>
    <cellStyle name="Normal 64 4 4" xfId="3052" xr:uid="{00000000-0005-0000-0000-0000FD0B0000}"/>
    <cellStyle name="Normal 64 4 4 2" xfId="13126" xr:uid="{00000000-0005-0000-0000-000057330000}"/>
    <cellStyle name="Normal 64 4 4 2 3" xfId="28220" xr:uid="{00000000-0005-0000-0000-0000516E0000}"/>
    <cellStyle name="Normal 64 4 4 3" xfId="8106" xr:uid="{00000000-0005-0000-0000-0000BB1F0000}"/>
    <cellStyle name="Normal 64 4 4 3 3" xfId="23203" xr:uid="{00000000-0005-0000-0000-0000B85A0000}"/>
    <cellStyle name="Normal 64 4 4 5" xfId="18190" xr:uid="{00000000-0005-0000-0000-000023470000}"/>
    <cellStyle name="Normal 64 4 5" xfId="4745" xr:uid="{00000000-0005-0000-0000-00009A120000}"/>
    <cellStyle name="Normal 64 4 5 2" xfId="14797" xr:uid="{00000000-0005-0000-0000-0000DE390000}"/>
    <cellStyle name="Normal 64 4 5 2 3" xfId="29891" xr:uid="{00000000-0005-0000-0000-0000D8740000}"/>
    <cellStyle name="Normal 64 4 5 3" xfId="9777" xr:uid="{00000000-0005-0000-0000-000042260000}"/>
    <cellStyle name="Normal 64 4 5 3 3" xfId="24874" xr:uid="{00000000-0005-0000-0000-00003F610000}"/>
    <cellStyle name="Normal 64 4 5 5" xfId="19861" xr:uid="{00000000-0005-0000-0000-0000AA4D0000}"/>
    <cellStyle name="Normal 64 4 6" xfId="11455" xr:uid="{00000000-0005-0000-0000-0000D02C0000}"/>
    <cellStyle name="Normal 64 4 6 3" xfId="26549" xr:uid="{00000000-0005-0000-0000-0000CA670000}"/>
    <cellStyle name="Normal 64 4 7" xfId="6434" xr:uid="{00000000-0005-0000-0000-000033190000}"/>
    <cellStyle name="Normal 64 4 7 3" xfId="21532" xr:uid="{00000000-0005-0000-0000-000031540000}"/>
    <cellStyle name="Normal 64 4 9" xfId="16519" xr:uid="{00000000-0005-0000-0000-00009C400000}"/>
    <cellStyle name="Normal 64 5" xfId="1569" xr:uid="{00000000-0005-0000-0000-000031060000}"/>
    <cellStyle name="Normal 64 5 2" xfId="2410" xr:uid="{00000000-0005-0000-0000-00007A090000}"/>
    <cellStyle name="Normal 64 5 2 2" xfId="4099" xr:uid="{00000000-0005-0000-0000-000014100000}"/>
    <cellStyle name="Normal 64 5 2 2 2" xfId="14172" xr:uid="{00000000-0005-0000-0000-00006D370000}"/>
    <cellStyle name="Normal 64 5 2 2 2 3" xfId="29266" xr:uid="{00000000-0005-0000-0000-000067720000}"/>
    <cellStyle name="Normal 64 5 2 2 3" xfId="9152" xr:uid="{00000000-0005-0000-0000-0000D1230000}"/>
    <cellStyle name="Normal 64 5 2 2 3 3" xfId="24249" xr:uid="{00000000-0005-0000-0000-0000CE5E0000}"/>
    <cellStyle name="Normal 64 5 2 2 5" xfId="19236" xr:uid="{00000000-0005-0000-0000-0000394B0000}"/>
    <cellStyle name="Normal 64 5 2 3" xfId="5791" xr:uid="{00000000-0005-0000-0000-0000B0160000}"/>
    <cellStyle name="Normal 64 5 2 3 2" xfId="15843" xr:uid="{00000000-0005-0000-0000-0000F43D0000}"/>
    <cellStyle name="Normal 64 5 2 3 2 3" xfId="30937" xr:uid="{00000000-0005-0000-0000-0000EE780000}"/>
    <cellStyle name="Normal 64 5 2 3 3" xfId="10823" xr:uid="{00000000-0005-0000-0000-0000582A0000}"/>
    <cellStyle name="Normal 64 5 2 3 3 3" xfId="25920" xr:uid="{00000000-0005-0000-0000-000055650000}"/>
    <cellStyle name="Normal 64 5 2 3 5" xfId="20907" xr:uid="{00000000-0005-0000-0000-0000C0510000}"/>
    <cellStyle name="Normal 64 5 2 4" xfId="12501" xr:uid="{00000000-0005-0000-0000-0000E6300000}"/>
    <cellStyle name="Normal 64 5 2 4 3" xfId="27595" xr:uid="{00000000-0005-0000-0000-0000E06B0000}"/>
    <cellStyle name="Normal 64 5 2 5" xfId="7480" xr:uid="{00000000-0005-0000-0000-0000491D0000}"/>
    <cellStyle name="Normal 64 5 2 5 3" xfId="22578" xr:uid="{00000000-0005-0000-0000-000047580000}"/>
    <cellStyle name="Normal 64 5 2 7" xfId="17565" xr:uid="{00000000-0005-0000-0000-0000B2440000}"/>
    <cellStyle name="Normal 64 5 3" xfId="3262" xr:uid="{00000000-0005-0000-0000-0000CF0C0000}"/>
    <cellStyle name="Normal 64 5 3 2" xfId="13336" xr:uid="{00000000-0005-0000-0000-000029340000}"/>
    <cellStyle name="Normal 64 5 3 2 3" xfId="28430" xr:uid="{00000000-0005-0000-0000-0000236F0000}"/>
    <cellStyle name="Normal 64 5 3 3" xfId="8316" xr:uid="{00000000-0005-0000-0000-00008D200000}"/>
    <cellStyle name="Normal 64 5 3 3 3" xfId="23413" xr:uid="{00000000-0005-0000-0000-00008A5B0000}"/>
    <cellStyle name="Normal 64 5 3 5" xfId="18400" xr:uid="{00000000-0005-0000-0000-0000F5470000}"/>
    <cellStyle name="Normal 64 5 4" xfId="4955" xr:uid="{00000000-0005-0000-0000-00006C130000}"/>
    <cellStyle name="Normal 64 5 4 2" xfId="15007" xr:uid="{00000000-0005-0000-0000-0000B03A0000}"/>
    <cellStyle name="Normal 64 5 4 2 3" xfId="30101" xr:uid="{00000000-0005-0000-0000-0000AA750000}"/>
    <cellStyle name="Normal 64 5 4 3" xfId="9987" xr:uid="{00000000-0005-0000-0000-000014270000}"/>
    <cellStyle name="Normal 64 5 4 3 3" xfId="25084" xr:uid="{00000000-0005-0000-0000-000011620000}"/>
    <cellStyle name="Normal 64 5 4 5" xfId="20071" xr:uid="{00000000-0005-0000-0000-00007C4E0000}"/>
    <cellStyle name="Normal 64 5 5" xfId="11665" xr:uid="{00000000-0005-0000-0000-0000A22D0000}"/>
    <cellStyle name="Normal 64 5 5 3" xfId="26759" xr:uid="{00000000-0005-0000-0000-00009C680000}"/>
    <cellStyle name="Normal 64 5 6" xfId="6644" xr:uid="{00000000-0005-0000-0000-0000051A0000}"/>
    <cellStyle name="Normal 64 5 6 3" xfId="21742" xr:uid="{00000000-0005-0000-0000-000003550000}"/>
    <cellStyle name="Normal 64 5 8" xfId="16729" xr:uid="{00000000-0005-0000-0000-00006E410000}"/>
    <cellStyle name="Normal 64 6" xfId="1990" xr:uid="{00000000-0005-0000-0000-0000D6070000}"/>
    <cellStyle name="Normal 64 6 2" xfId="3681" xr:uid="{00000000-0005-0000-0000-0000720E0000}"/>
    <cellStyle name="Normal 64 6 2 2" xfId="13754" xr:uid="{00000000-0005-0000-0000-0000CB350000}"/>
    <cellStyle name="Normal 64 6 2 2 3" xfId="28848" xr:uid="{00000000-0005-0000-0000-0000C5700000}"/>
    <cellStyle name="Normal 64 6 2 3" xfId="8734" xr:uid="{00000000-0005-0000-0000-00002F220000}"/>
    <cellStyle name="Normal 64 6 2 3 3" xfId="23831" xr:uid="{00000000-0005-0000-0000-00002C5D0000}"/>
    <cellStyle name="Normal 64 6 2 5" xfId="18818" xr:uid="{00000000-0005-0000-0000-000097490000}"/>
    <cellStyle name="Normal 64 6 3" xfId="5373" xr:uid="{00000000-0005-0000-0000-00000E150000}"/>
    <cellStyle name="Normal 64 6 3 2" xfId="15425" xr:uid="{00000000-0005-0000-0000-0000523C0000}"/>
    <cellStyle name="Normal 64 6 3 2 3" xfId="30519" xr:uid="{00000000-0005-0000-0000-00004C770000}"/>
    <cellStyle name="Normal 64 6 3 3" xfId="10405" xr:uid="{00000000-0005-0000-0000-0000B6280000}"/>
    <cellStyle name="Normal 64 6 3 3 3" xfId="25502" xr:uid="{00000000-0005-0000-0000-0000B3630000}"/>
    <cellStyle name="Normal 64 6 3 5" xfId="20489" xr:uid="{00000000-0005-0000-0000-00001E500000}"/>
    <cellStyle name="Normal 64 6 4" xfId="12083" xr:uid="{00000000-0005-0000-0000-0000442F0000}"/>
    <cellStyle name="Normal 64 6 4 3" xfId="27177" xr:uid="{00000000-0005-0000-0000-00003E6A0000}"/>
    <cellStyle name="Normal 64 6 5" xfId="7062" xr:uid="{00000000-0005-0000-0000-0000A71B0000}"/>
    <cellStyle name="Normal 64 6 5 3" xfId="22160" xr:uid="{00000000-0005-0000-0000-0000A5560000}"/>
    <cellStyle name="Normal 64 6 7" xfId="17147" xr:uid="{00000000-0005-0000-0000-000010430000}"/>
    <cellStyle name="Normal 64 7" xfId="2841" xr:uid="{00000000-0005-0000-0000-00002A0B0000}"/>
    <cellStyle name="Normal 64 7 2" xfId="12918" xr:uid="{00000000-0005-0000-0000-000087320000}"/>
    <cellStyle name="Normal 64 7 2 3" xfId="28012" xr:uid="{00000000-0005-0000-0000-0000816D0000}"/>
    <cellStyle name="Normal 64 7 3" xfId="7898" xr:uid="{00000000-0005-0000-0000-0000EB1E0000}"/>
    <cellStyle name="Normal 64 7 3 3" xfId="22995" xr:uid="{00000000-0005-0000-0000-0000E8590000}"/>
    <cellStyle name="Normal 64 7 5" xfId="17982" xr:uid="{00000000-0005-0000-0000-000053460000}"/>
    <cellStyle name="Normal 64 8" xfId="4535" xr:uid="{00000000-0005-0000-0000-0000C8110000}"/>
    <cellStyle name="Normal 64 8 2" xfId="14589" xr:uid="{00000000-0005-0000-0000-00000E390000}"/>
    <cellStyle name="Normal 64 8 2 3" xfId="29683" xr:uid="{00000000-0005-0000-0000-000008740000}"/>
    <cellStyle name="Normal 64 8 3" xfId="9569" xr:uid="{00000000-0005-0000-0000-000072250000}"/>
    <cellStyle name="Normal 64 8 3 3" xfId="24666" xr:uid="{00000000-0005-0000-0000-00006F600000}"/>
    <cellStyle name="Normal 64 8 5" xfId="19653" xr:uid="{00000000-0005-0000-0000-0000DA4C0000}"/>
    <cellStyle name="Normal 64 9" xfId="11245" xr:uid="{00000000-0005-0000-0000-0000FE2B0000}"/>
    <cellStyle name="Normal 64 9 3" xfId="26341" xr:uid="{00000000-0005-0000-0000-0000FA660000}"/>
    <cellStyle name="Normal 65" xfId="884" xr:uid="{00000000-0005-0000-0000-000083030000}"/>
    <cellStyle name="Normal 65 10" xfId="6225" xr:uid="{00000000-0005-0000-0000-000062180000}"/>
    <cellStyle name="Normal 65 10 3" xfId="21325" xr:uid="{00000000-0005-0000-0000-000062530000}"/>
    <cellStyle name="Normal 65 12" xfId="16310" xr:uid="{00000000-0005-0000-0000-0000CB3F0000}"/>
    <cellStyle name="Normal 65 2" xfId="1190" xr:uid="{00000000-0005-0000-0000-0000B6040000}"/>
    <cellStyle name="Normal 65 2 11" xfId="16364" xr:uid="{00000000-0005-0000-0000-000001400000}"/>
    <cellStyle name="Normal 65 2 2" xfId="1298" xr:uid="{00000000-0005-0000-0000-000022050000}"/>
    <cellStyle name="Normal 65 2 2 10" xfId="16468" xr:uid="{00000000-0005-0000-0000-000069400000}"/>
    <cellStyle name="Normal 65 2 2 2" xfId="1515" xr:uid="{00000000-0005-0000-0000-0000FB050000}"/>
    <cellStyle name="Normal 65 2 2 2 2" xfId="1936" xr:uid="{00000000-0005-0000-0000-0000A0070000}"/>
    <cellStyle name="Normal 65 2 2 2 2 2" xfId="2775" xr:uid="{00000000-0005-0000-0000-0000E70A0000}"/>
    <cellStyle name="Normal 65 2 2 2 2 2 2" xfId="4464" xr:uid="{00000000-0005-0000-0000-000081110000}"/>
    <cellStyle name="Normal 65 2 2 2 2 2 2 2" xfId="14537" xr:uid="{00000000-0005-0000-0000-0000DA380000}"/>
    <cellStyle name="Normal 65 2 2 2 2 2 2 2 3" xfId="29631" xr:uid="{00000000-0005-0000-0000-0000D4730000}"/>
    <cellStyle name="Normal 65 2 2 2 2 2 2 3" xfId="9517" xr:uid="{00000000-0005-0000-0000-00003E250000}"/>
    <cellStyle name="Normal 65 2 2 2 2 2 2 3 3" xfId="24614" xr:uid="{00000000-0005-0000-0000-00003B600000}"/>
    <cellStyle name="Normal 65 2 2 2 2 2 2 5" xfId="19601" xr:uid="{00000000-0005-0000-0000-0000A64C0000}"/>
    <cellStyle name="Normal 65 2 2 2 2 2 3" xfId="6156" xr:uid="{00000000-0005-0000-0000-00001D180000}"/>
    <cellStyle name="Normal 65 2 2 2 2 2 3 2" xfId="16208" xr:uid="{00000000-0005-0000-0000-0000613F0000}"/>
    <cellStyle name="Normal 65 2 2 2 2 2 3 3" xfId="11188" xr:uid="{00000000-0005-0000-0000-0000C52B0000}"/>
    <cellStyle name="Normal 65 2 2 2 2 2 3 3 3" xfId="26285" xr:uid="{00000000-0005-0000-0000-0000C2660000}"/>
    <cellStyle name="Normal 65 2 2 2 2 2 3 5" xfId="21272" xr:uid="{00000000-0005-0000-0000-00002D530000}"/>
    <cellStyle name="Normal 65 2 2 2 2 2 4" xfId="12866" xr:uid="{00000000-0005-0000-0000-000053320000}"/>
    <cellStyle name="Normal 65 2 2 2 2 2 4 3" xfId="27960" xr:uid="{00000000-0005-0000-0000-00004D6D0000}"/>
    <cellStyle name="Normal 65 2 2 2 2 2 5" xfId="7845" xr:uid="{00000000-0005-0000-0000-0000B61E0000}"/>
    <cellStyle name="Normal 65 2 2 2 2 2 5 3" xfId="22943" xr:uid="{00000000-0005-0000-0000-0000B4590000}"/>
    <cellStyle name="Normal 65 2 2 2 2 2 7" xfId="17930" xr:uid="{00000000-0005-0000-0000-00001F460000}"/>
    <cellStyle name="Normal 65 2 2 2 2 3" xfId="3627" xr:uid="{00000000-0005-0000-0000-00003C0E0000}"/>
    <cellStyle name="Normal 65 2 2 2 2 3 2" xfId="13701" xr:uid="{00000000-0005-0000-0000-000096350000}"/>
    <cellStyle name="Normal 65 2 2 2 2 3 2 3" xfId="28795" xr:uid="{00000000-0005-0000-0000-000090700000}"/>
    <cellStyle name="Normal 65 2 2 2 2 3 3" xfId="8681" xr:uid="{00000000-0005-0000-0000-0000FA210000}"/>
    <cellStyle name="Normal 65 2 2 2 2 3 3 3" xfId="23778" xr:uid="{00000000-0005-0000-0000-0000F75C0000}"/>
    <cellStyle name="Normal 65 2 2 2 2 3 5" xfId="18765" xr:uid="{00000000-0005-0000-0000-000062490000}"/>
    <cellStyle name="Normal 65 2 2 2 2 4" xfId="5320" xr:uid="{00000000-0005-0000-0000-0000D9140000}"/>
    <cellStyle name="Normal 65 2 2 2 2 4 2" xfId="15372" xr:uid="{00000000-0005-0000-0000-00001D3C0000}"/>
    <cellStyle name="Normal 65 2 2 2 2 4 2 3" xfId="30466" xr:uid="{00000000-0005-0000-0000-000017770000}"/>
    <cellStyle name="Normal 65 2 2 2 2 4 3" xfId="10352" xr:uid="{00000000-0005-0000-0000-000081280000}"/>
    <cellStyle name="Normal 65 2 2 2 2 4 3 3" xfId="25449" xr:uid="{00000000-0005-0000-0000-00007E630000}"/>
    <cellStyle name="Normal 65 2 2 2 2 4 5" xfId="20436" xr:uid="{00000000-0005-0000-0000-0000E94F0000}"/>
    <cellStyle name="Normal 65 2 2 2 2 5" xfId="12030" xr:uid="{00000000-0005-0000-0000-00000F2F0000}"/>
    <cellStyle name="Normal 65 2 2 2 2 5 3" xfId="27124" xr:uid="{00000000-0005-0000-0000-0000096A0000}"/>
    <cellStyle name="Normal 65 2 2 2 2 6" xfId="7009" xr:uid="{00000000-0005-0000-0000-0000721B0000}"/>
    <cellStyle name="Normal 65 2 2 2 2 6 3" xfId="22107" xr:uid="{00000000-0005-0000-0000-000070560000}"/>
    <cellStyle name="Normal 65 2 2 2 2 8" xfId="17094" xr:uid="{00000000-0005-0000-0000-0000DB420000}"/>
    <cellStyle name="Normal 65 2 2 2 3" xfId="2357" xr:uid="{00000000-0005-0000-0000-000045090000}"/>
    <cellStyle name="Normal 65 2 2 2 3 2" xfId="4046" xr:uid="{00000000-0005-0000-0000-0000DF0F0000}"/>
    <cellStyle name="Normal 65 2 2 2 3 2 2" xfId="14119" xr:uid="{00000000-0005-0000-0000-000038370000}"/>
    <cellStyle name="Normal 65 2 2 2 3 2 2 3" xfId="29213" xr:uid="{00000000-0005-0000-0000-000032720000}"/>
    <cellStyle name="Normal 65 2 2 2 3 2 3" xfId="9099" xr:uid="{00000000-0005-0000-0000-00009C230000}"/>
    <cellStyle name="Normal 65 2 2 2 3 2 3 3" xfId="24196" xr:uid="{00000000-0005-0000-0000-0000995E0000}"/>
    <cellStyle name="Normal 65 2 2 2 3 2 5" xfId="19183" xr:uid="{00000000-0005-0000-0000-0000044B0000}"/>
    <cellStyle name="Normal 65 2 2 2 3 3" xfId="5738" xr:uid="{00000000-0005-0000-0000-00007B160000}"/>
    <cellStyle name="Normal 65 2 2 2 3 3 2" xfId="15790" xr:uid="{00000000-0005-0000-0000-0000BF3D0000}"/>
    <cellStyle name="Normal 65 2 2 2 3 3 2 3" xfId="30884" xr:uid="{00000000-0005-0000-0000-0000B9780000}"/>
    <cellStyle name="Normal 65 2 2 2 3 3 3" xfId="10770" xr:uid="{00000000-0005-0000-0000-0000232A0000}"/>
    <cellStyle name="Normal 65 2 2 2 3 3 3 3" xfId="25867" xr:uid="{00000000-0005-0000-0000-000020650000}"/>
    <cellStyle name="Normal 65 2 2 2 3 3 5" xfId="20854" xr:uid="{00000000-0005-0000-0000-00008B510000}"/>
    <cellStyle name="Normal 65 2 2 2 3 4" xfId="12448" xr:uid="{00000000-0005-0000-0000-0000B1300000}"/>
    <cellStyle name="Normal 65 2 2 2 3 4 3" xfId="27542" xr:uid="{00000000-0005-0000-0000-0000AB6B0000}"/>
    <cellStyle name="Normal 65 2 2 2 3 5" xfId="7427" xr:uid="{00000000-0005-0000-0000-0000141D0000}"/>
    <cellStyle name="Normal 65 2 2 2 3 5 3" xfId="22525" xr:uid="{00000000-0005-0000-0000-000012580000}"/>
    <cellStyle name="Normal 65 2 2 2 3 7" xfId="17512" xr:uid="{00000000-0005-0000-0000-00007D440000}"/>
    <cellStyle name="Normal 65 2 2 2 4" xfId="3209" xr:uid="{00000000-0005-0000-0000-00009A0C0000}"/>
    <cellStyle name="Normal 65 2 2 2 4 2" xfId="13283" xr:uid="{00000000-0005-0000-0000-0000F4330000}"/>
    <cellStyle name="Normal 65 2 2 2 4 2 3" xfId="28377" xr:uid="{00000000-0005-0000-0000-0000EE6E0000}"/>
    <cellStyle name="Normal 65 2 2 2 4 3" xfId="8263" xr:uid="{00000000-0005-0000-0000-000058200000}"/>
    <cellStyle name="Normal 65 2 2 2 4 3 3" xfId="23360" xr:uid="{00000000-0005-0000-0000-0000555B0000}"/>
    <cellStyle name="Normal 65 2 2 2 4 5" xfId="18347" xr:uid="{00000000-0005-0000-0000-0000C0470000}"/>
    <cellStyle name="Normal 65 2 2 2 5" xfId="4902" xr:uid="{00000000-0005-0000-0000-000037130000}"/>
    <cellStyle name="Normal 65 2 2 2 5 2" xfId="14954" xr:uid="{00000000-0005-0000-0000-00007B3A0000}"/>
    <cellStyle name="Normal 65 2 2 2 5 2 3" xfId="30048" xr:uid="{00000000-0005-0000-0000-000075750000}"/>
    <cellStyle name="Normal 65 2 2 2 5 3" xfId="9934" xr:uid="{00000000-0005-0000-0000-0000DF260000}"/>
    <cellStyle name="Normal 65 2 2 2 5 3 3" xfId="25031" xr:uid="{00000000-0005-0000-0000-0000DC610000}"/>
    <cellStyle name="Normal 65 2 2 2 5 5" xfId="20018" xr:uid="{00000000-0005-0000-0000-0000474E0000}"/>
    <cellStyle name="Normal 65 2 2 2 6" xfId="11612" xr:uid="{00000000-0005-0000-0000-00006D2D0000}"/>
    <cellStyle name="Normal 65 2 2 2 6 3" xfId="26706" xr:uid="{00000000-0005-0000-0000-000067680000}"/>
    <cellStyle name="Normal 65 2 2 2 7" xfId="6591" xr:uid="{00000000-0005-0000-0000-0000D0190000}"/>
    <cellStyle name="Normal 65 2 2 2 7 3" xfId="21689" xr:uid="{00000000-0005-0000-0000-0000CE540000}"/>
    <cellStyle name="Normal 65 2 2 2 9" xfId="16676" xr:uid="{00000000-0005-0000-0000-000039410000}"/>
    <cellStyle name="Normal 65 2 2 3" xfId="1728" xr:uid="{00000000-0005-0000-0000-0000D0060000}"/>
    <cellStyle name="Normal 65 2 2 3 2" xfId="2567" xr:uid="{00000000-0005-0000-0000-0000170A0000}"/>
    <cellStyle name="Normal 65 2 2 3 2 2" xfId="4256" xr:uid="{00000000-0005-0000-0000-0000B1100000}"/>
    <cellStyle name="Normal 65 2 2 3 2 2 2" xfId="14329" xr:uid="{00000000-0005-0000-0000-00000A380000}"/>
    <cellStyle name="Normal 65 2 2 3 2 2 2 3" xfId="29423" xr:uid="{00000000-0005-0000-0000-000004730000}"/>
    <cellStyle name="Normal 65 2 2 3 2 2 3" xfId="9309" xr:uid="{00000000-0005-0000-0000-00006E240000}"/>
    <cellStyle name="Normal 65 2 2 3 2 2 3 3" xfId="24406" xr:uid="{00000000-0005-0000-0000-00006B5F0000}"/>
    <cellStyle name="Normal 65 2 2 3 2 2 5" xfId="19393" xr:uid="{00000000-0005-0000-0000-0000D64B0000}"/>
    <cellStyle name="Normal 65 2 2 3 2 3" xfId="5948" xr:uid="{00000000-0005-0000-0000-00004D170000}"/>
    <cellStyle name="Normal 65 2 2 3 2 3 2" xfId="16000" xr:uid="{00000000-0005-0000-0000-0000913E0000}"/>
    <cellStyle name="Normal 65 2 2 3 2 3 2 3" xfId="31094" xr:uid="{00000000-0005-0000-0000-00008B790000}"/>
    <cellStyle name="Normal 65 2 2 3 2 3 3" xfId="10980" xr:uid="{00000000-0005-0000-0000-0000F52A0000}"/>
    <cellStyle name="Normal 65 2 2 3 2 3 3 3" xfId="26077" xr:uid="{00000000-0005-0000-0000-0000F2650000}"/>
    <cellStyle name="Normal 65 2 2 3 2 3 5" xfId="21064" xr:uid="{00000000-0005-0000-0000-00005D520000}"/>
    <cellStyle name="Normal 65 2 2 3 2 4" xfId="12658" xr:uid="{00000000-0005-0000-0000-000083310000}"/>
    <cellStyle name="Normal 65 2 2 3 2 4 3" xfId="27752" xr:uid="{00000000-0005-0000-0000-00007D6C0000}"/>
    <cellStyle name="Normal 65 2 2 3 2 5" xfId="7637" xr:uid="{00000000-0005-0000-0000-0000E61D0000}"/>
    <cellStyle name="Normal 65 2 2 3 2 5 3" xfId="22735" xr:uid="{00000000-0005-0000-0000-0000E4580000}"/>
    <cellStyle name="Normal 65 2 2 3 2 7" xfId="17722" xr:uid="{00000000-0005-0000-0000-00004F450000}"/>
    <cellStyle name="Normal 65 2 2 3 3" xfId="3419" xr:uid="{00000000-0005-0000-0000-00006C0D0000}"/>
    <cellStyle name="Normal 65 2 2 3 3 2" xfId="13493" xr:uid="{00000000-0005-0000-0000-0000C6340000}"/>
    <cellStyle name="Normal 65 2 2 3 3 2 3" xfId="28587" xr:uid="{00000000-0005-0000-0000-0000C06F0000}"/>
    <cellStyle name="Normal 65 2 2 3 3 3" xfId="8473" xr:uid="{00000000-0005-0000-0000-00002A210000}"/>
    <cellStyle name="Normal 65 2 2 3 3 3 3" xfId="23570" xr:uid="{00000000-0005-0000-0000-0000275C0000}"/>
    <cellStyle name="Normal 65 2 2 3 3 5" xfId="18557" xr:uid="{00000000-0005-0000-0000-000092480000}"/>
    <cellStyle name="Normal 65 2 2 3 4" xfId="5112" xr:uid="{00000000-0005-0000-0000-000009140000}"/>
    <cellStyle name="Normal 65 2 2 3 4 2" xfId="15164" xr:uid="{00000000-0005-0000-0000-00004D3B0000}"/>
    <cellStyle name="Normal 65 2 2 3 4 2 3" xfId="30258" xr:uid="{00000000-0005-0000-0000-000047760000}"/>
    <cellStyle name="Normal 65 2 2 3 4 3" xfId="10144" xr:uid="{00000000-0005-0000-0000-0000B1270000}"/>
    <cellStyle name="Normal 65 2 2 3 4 3 3" xfId="25241" xr:uid="{00000000-0005-0000-0000-0000AE620000}"/>
    <cellStyle name="Normal 65 2 2 3 4 5" xfId="20228" xr:uid="{00000000-0005-0000-0000-0000194F0000}"/>
    <cellStyle name="Normal 65 2 2 3 5" xfId="11822" xr:uid="{00000000-0005-0000-0000-00003F2E0000}"/>
    <cellStyle name="Normal 65 2 2 3 5 3" xfId="26916" xr:uid="{00000000-0005-0000-0000-000039690000}"/>
    <cellStyle name="Normal 65 2 2 3 6" xfId="6801" xr:uid="{00000000-0005-0000-0000-0000A21A0000}"/>
    <cellStyle name="Normal 65 2 2 3 6 3" xfId="21899" xr:uid="{00000000-0005-0000-0000-0000A0550000}"/>
    <cellStyle name="Normal 65 2 2 3 8" xfId="16886" xr:uid="{00000000-0005-0000-0000-00000B420000}"/>
    <cellStyle name="Normal 65 2 2 4" xfId="2149" xr:uid="{00000000-0005-0000-0000-000075080000}"/>
    <cellStyle name="Normal 65 2 2 4 2" xfId="3838" xr:uid="{00000000-0005-0000-0000-00000F0F0000}"/>
    <cellStyle name="Normal 65 2 2 4 2 2" xfId="13911" xr:uid="{00000000-0005-0000-0000-000068360000}"/>
    <cellStyle name="Normal 65 2 2 4 2 2 3" xfId="29005" xr:uid="{00000000-0005-0000-0000-000062710000}"/>
    <cellStyle name="Normal 65 2 2 4 2 3" xfId="8891" xr:uid="{00000000-0005-0000-0000-0000CC220000}"/>
    <cellStyle name="Normal 65 2 2 4 2 3 3" xfId="23988" xr:uid="{00000000-0005-0000-0000-0000C95D0000}"/>
    <cellStyle name="Normal 65 2 2 4 2 5" xfId="18975" xr:uid="{00000000-0005-0000-0000-0000344A0000}"/>
    <cellStyle name="Normal 65 2 2 4 3" xfId="5530" xr:uid="{00000000-0005-0000-0000-0000AB150000}"/>
    <cellStyle name="Normal 65 2 2 4 3 2" xfId="15582" xr:uid="{00000000-0005-0000-0000-0000EF3C0000}"/>
    <cellStyle name="Normal 65 2 2 4 3 2 3" xfId="30676" xr:uid="{00000000-0005-0000-0000-0000E9770000}"/>
    <cellStyle name="Normal 65 2 2 4 3 3" xfId="10562" xr:uid="{00000000-0005-0000-0000-000053290000}"/>
    <cellStyle name="Normal 65 2 2 4 3 3 3" xfId="25659" xr:uid="{00000000-0005-0000-0000-000050640000}"/>
    <cellStyle name="Normal 65 2 2 4 3 5" xfId="20646" xr:uid="{00000000-0005-0000-0000-0000BB500000}"/>
    <cellStyle name="Normal 65 2 2 4 4" xfId="12240" xr:uid="{00000000-0005-0000-0000-0000E12F0000}"/>
    <cellStyle name="Normal 65 2 2 4 4 3" xfId="27334" xr:uid="{00000000-0005-0000-0000-0000DB6A0000}"/>
    <cellStyle name="Normal 65 2 2 4 5" xfId="7219" xr:uid="{00000000-0005-0000-0000-0000441C0000}"/>
    <cellStyle name="Normal 65 2 2 4 5 3" xfId="22317" xr:uid="{00000000-0005-0000-0000-000042570000}"/>
    <cellStyle name="Normal 65 2 2 4 7" xfId="17304" xr:uid="{00000000-0005-0000-0000-0000AD430000}"/>
    <cellStyle name="Normal 65 2 2 5" xfId="3001" xr:uid="{00000000-0005-0000-0000-0000CA0B0000}"/>
    <cellStyle name="Normal 65 2 2 5 2" xfId="13075" xr:uid="{00000000-0005-0000-0000-000024330000}"/>
    <cellStyle name="Normal 65 2 2 5 2 3" xfId="28169" xr:uid="{00000000-0005-0000-0000-00001E6E0000}"/>
    <cellStyle name="Normal 65 2 2 5 3" xfId="8055" xr:uid="{00000000-0005-0000-0000-0000881F0000}"/>
    <cellStyle name="Normal 65 2 2 5 3 3" xfId="23152" xr:uid="{00000000-0005-0000-0000-0000855A0000}"/>
    <cellStyle name="Normal 65 2 2 5 5" xfId="18139" xr:uid="{00000000-0005-0000-0000-0000F0460000}"/>
    <cellStyle name="Normal 65 2 2 6" xfId="4694" xr:uid="{00000000-0005-0000-0000-000067120000}"/>
    <cellStyle name="Normal 65 2 2 6 2" xfId="14746" xr:uid="{00000000-0005-0000-0000-0000AB390000}"/>
    <cellStyle name="Normal 65 2 2 6 2 3" xfId="29840" xr:uid="{00000000-0005-0000-0000-0000A5740000}"/>
    <cellStyle name="Normal 65 2 2 6 3" xfId="9726" xr:uid="{00000000-0005-0000-0000-00000F260000}"/>
    <cellStyle name="Normal 65 2 2 6 3 3" xfId="24823" xr:uid="{00000000-0005-0000-0000-00000C610000}"/>
    <cellStyle name="Normal 65 2 2 6 5" xfId="19810" xr:uid="{00000000-0005-0000-0000-0000774D0000}"/>
    <cellStyle name="Normal 65 2 2 7" xfId="11404" xr:uid="{00000000-0005-0000-0000-00009D2C0000}"/>
    <cellStyle name="Normal 65 2 2 7 3" xfId="26498" xr:uid="{00000000-0005-0000-0000-000097670000}"/>
    <cellStyle name="Normal 65 2 2 8" xfId="6383" xr:uid="{00000000-0005-0000-0000-000000190000}"/>
    <cellStyle name="Normal 65 2 2 8 3" xfId="21481" xr:uid="{00000000-0005-0000-0000-0000FE530000}"/>
    <cellStyle name="Normal 65 2 3" xfId="1411" xr:uid="{00000000-0005-0000-0000-000093050000}"/>
    <cellStyle name="Normal 65 2 3 2" xfId="1832" xr:uid="{00000000-0005-0000-0000-000038070000}"/>
    <cellStyle name="Normal 65 2 3 2 2" xfId="2671" xr:uid="{00000000-0005-0000-0000-00007F0A0000}"/>
    <cellStyle name="Normal 65 2 3 2 2 2" xfId="4360" xr:uid="{00000000-0005-0000-0000-000019110000}"/>
    <cellStyle name="Normal 65 2 3 2 2 2 2" xfId="14433" xr:uid="{00000000-0005-0000-0000-000072380000}"/>
    <cellStyle name="Normal 65 2 3 2 2 2 2 3" xfId="29527" xr:uid="{00000000-0005-0000-0000-00006C730000}"/>
    <cellStyle name="Normal 65 2 3 2 2 2 3" xfId="9413" xr:uid="{00000000-0005-0000-0000-0000D6240000}"/>
    <cellStyle name="Normal 65 2 3 2 2 2 3 3" xfId="24510" xr:uid="{00000000-0005-0000-0000-0000D35F0000}"/>
    <cellStyle name="Normal 65 2 3 2 2 2 5" xfId="19497" xr:uid="{00000000-0005-0000-0000-00003E4C0000}"/>
    <cellStyle name="Normal 65 2 3 2 2 3" xfId="6052" xr:uid="{00000000-0005-0000-0000-0000B5170000}"/>
    <cellStyle name="Normal 65 2 3 2 2 3 2" xfId="16104" xr:uid="{00000000-0005-0000-0000-0000F93E0000}"/>
    <cellStyle name="Normal 65 2 3 2 2 3 2 3" xfId="31198" xr:uid="{00000000-0005-0000-0000-0000F3790000}"/>
    <cellStyle name="Normal 65 2 3 2 2 3 3" xfId="11084" xr:uid="{00000000-0005-0000-0000-00005D2B0000}"/>
    <cellStyle name="Normal 65 2 3 2 2 3 3 3" xfId="26181" xr:uid="{00000000-0005-0000-0000-00005A660000}"/>
    <cellStyle name="Normal 65 2 3 2 2 3 5" xfId="21168" xr:uid="{00000000-0005-0000-0000-0000C5520000}"/>
    <cellStyle name="Normal 65 2 3 2 2 4" xfId="12762" xr:uid="{00000000-0005-0000-0000-0000EB310000}"/>
    <cellStyle name="Normal 65 2 3 2 2 4 3" xfId="27856" xr:uid="{00000000-0005-0000-0000-0000E56C0000}"/>
    <cellStyle name="Normal 65 2 3 2 2 5" xfId="7741" xr:uid="{00000000-0005-0000-0000-00004E1E0000}"/>
    <cellStyle name="Normal 65 2 3 2 2 5 3" xfId="22839" xr:uid="{00000000-0005-0000-0000-00004C590000}"/>
    <cellStyle name="Normal 65 2 3 2 2 7" xfId="17826" xr:uid="{00000000-0005-0000-0000-0000B7450000}"/>
    <cellStyle name="Normal 65 2 3 2 3" xfId="3523" xr:uid="{00000000-0005-0000-0000-0000D40D0000}"/>
    <cellStyle name="Normal 65 2 3 2 3 2" xfId="13597" xr:uid="{00000000-0005-0000-0000-00002E350000}"/>
    <cellStyle name="Normal 65 2 3 2 3 2 3" xfId="28691" xr:uid="{00000000-0005-0000-0000-000028700000}"/>
    <cellStyle name="Normal 65 2 3 2 3 3" xfId="8577" xr:uid="{00000000-0005-0000-0000-000092210000}"/>
    <cellStyle name="Normal 65 2 3 2 3 3 3" xfId="23674" xr:uid="{00000000-0005-0000-0000-00008F5C0000}"/>
    <cellStyle name="Normal 65 2 3 2 3 5" xfId="18661" xr:uid="{00000000-0005-0000-0000-0000FA480000}"/>
    <cellStyle name="Normal 65 2 3 2 4" xfId="5216" xr:uid="{00000000-0005-0000-0000-000071140000}"/>
    <cellStyle name="Normal 65 2 3 2 4 2" xfId="15268" xr:uid="{00000000-0005-0000-0000-0000B53B0000}"/>
    <cellStyle name="Normal 65 2 3 2 4 2 3" xfId="30362" xr:uid="{00000000-0005-0000-0000-0000AF760000}"/>
    <cellStyle name="Normal 65 2 3 2 4 3" xfId="10248" xr:uid="{00000000-0005-0000-0000-000019280000}"/>
    <cellStyle name="Normal 65 2 3 2 4 3 3" xfId="25345" xr:uid="{00000000-0005-0000-0000-000016630000}"/>
    <cellStyle name="Normal 65 2 3 2 4 5" xfId="20332" xr:uid="{00000000-0005-0000-0000-0000814F0000}"/>
    <cellStyle name="Normal 65 2 3 2 5" xfId="11926" xr:uid="{00000000-0005-0000-0000-0000A72E0000}"/>
    <cellStyle name="Normal 65 2 3 2 5 3" xfId="27020" xr:uid="{00000000-0005-0000-0000-0000A1690000}"/>
    <cellStyle name="Normal 65 2 3 2 6" xfId="6905" xr:uid="{00000000-0005-0000-0000-00000A1B0000}"/>
    <cellStyle name="Normal 65 2 3 2 6 3" xfId="22003" xr:uid="{00000000-0005-0000-0000-000008560000}"/>
    <cellStyle name="Normal 65 2 3 2 8" xfId="16990" xr:uid="{00000000-0005-0000-0000-000073420000}"/>
    <cellStyle name="Normal 65 2 3 3" xfId="2253" xr:uid="{00000000-0005-0000-0000-0000DD080000}"/>
    <cellStyle name="Normal 65 2 3 3 2" xfId="3942" xr:uid="{00000000-0005-0000-0000-0000770F0000}"/>
    <cellStyle name="Normal 65 2 3 3 2 2" xfId="14015" xr:uid="{00000000-0005-0000-0000-0000D0360000}"/>
    <cellStyle name="Normal 65 2 3 3 2 2 3" xfId="29109" xr:uid="{00000000-0005-0000-0000-0000CA710000}"/>
    <cellStyle name="Normal 65 2 3 3 2 3" xfId="8995" xr:uid="{00000000-0005-0000-0000-000034230000}"/>
    <cellStyle name="Normal 65 2 3 3 2 3 3" xfId="24092" xr:uid="{00000000-0005-0000-0000-0000315E0000}"/>
    <cellStyle name="Normal 65 2 3 3 2 5" xfId="19079" xr:uid="{00000000-0005-0000-0000-00009C4A0000}"/>
    <cellStyle name="Normal 65 2 3 3 3" xfId="5634" xr:uid="{00000000-0005-0000-0000-000013160000}"/>
    <cellStyle name="Normal 65 2 3 3 3 2" xfId="15686" xr:uid="{00000000-0005-0000-0000-0000573D0000}"/>
    <cellStyle name="Normal 65 2 3 3 3 2 3" xfId="30780" xr:uid="{00000000-0005-0000-0000-000051780000}"/>
    <cellStyle name="Normal 65 2 3 3 3 3" xfId="10666" xr:uid="{00000000-0005-0000-0000-0000BB290000}"/>
    <cellStyle name="Normal 65 2 3 3 3 3 3" xfId="25763" xr:uid="{00000000-0005-0000-0000-0000B8640000}"/>
    <cellStyle name="Normal 65 2 3 3 3 5" xfId="20750" xr:uid="{00000000-0005-0000-0000-000023510000}"/>
    <cellStyle name="Normal 65 2 3 3 4" xfId="12344" xr:uid="{00000000-0005-0000-0000-000049300000}"/>
    <cellStyle name="Normal 65 2 3 3 4 3" xfId="27438" xr:uid="{00000000-0005-0000-0000-0000436B0000}"/>
    <cellStyle name="Normal 65 2 3 3 5" xfId="7323" xr:uid="{00000000-0005-0000-0000-0000AC1C0000}"/>
    <cellStyle name="Normal 65 2 3 3 5 3" xfId="22421" xr:uid="{00000000-0005-0000-0000-0000AA570000}"/>
    <cellStyle name="Normal 65 2 3 3 7" xfId="17408" xr:uid="{00000000-0005-0000-0000-000015440000}"/>
    <cellStyle name="Normal 65 2 3 4" xfId="3105" xr:uid="{00000000-0005-0000-0000-0000320C0000}"/>
    <cellStyle name="Normal 65 2 3 4 2" xfId="13179" xr:uid="{00000000-0005-0000-0000-00008C330000}"/>
    <cellStyle name="Normal 65 2 3 4 2 3" xfId="28273" xr:uid="{00000000-0005-0000-0000-0000866E0000}"/>
    <cellStyle name="Normal 65 2 3 4 3" xfId="8159" xr:uid="{00000000-0005-0000-0000-0000F01F0000}"/>
    <cellStyle name="Normal 65 2 3 4 3 3" xfId="23256" xr:uid="{00000000-0005-0000-0000-0000ED5A0000}"/>
    <cellStyle name="Normal 65 2 3 4 5" xfId="18243" xr:uid="{00000000-0005-0000-0000-000058470000}"/>
    <cellStyle name="Normal 65 2 3 5" xfId="4798" xr:uid="{00000000-0005-0000-0000-0000CF120000}"/>
    <cellStyle name="Normal 65 2 3 5 2" xfId="14850" xr:uid="{00000000-0005-0000-0000-0000133A0000}"/>
    <cellStyle name="Normal 65 2 3 5 2 3" xfId="29944" xr:uid="{00000000-0005-0000-0000-00000D750000}"/>
    <cellStyle name="Normal 65 2 3 5 3" xfId="9830" xr:uid="{00000000-0005-0000-0000-000077260000}"/>
    <cellStyle name="Normal 65 2 3 5 3 3" xfId="24927" xr:uid="{00000000-0005-0000-0000-000074610000}"/>
    <cellStyle name="Normal 65 2 3 5 5" xfId="19914" xr:uid="{00000000-0005-0000-0000-0000DF4D0000}"/>
    <cellStyle name="Normal 65 2 3 6" xfId="11508" xr:uid="{00000000-0005-0000-0000-0000052D0000}"/>
    <cellStyle name="Normal 65 2 3 6 3" xfId="26602" xr:uid="{00000000-0005-0000-0000-0000FF670000}"/>
    <cellStyle name="Normal 65 2 3 7" xfId="6487" xr:uid="{00000000-0005-0000-0000-000068190000}"/>
    <cellStyle name="Normal 65 2 3 7 3" xfId="21585" xr:uid="{00000000-0005-0000-0000-000066540000}"/>
    <cellStyle name="Normal 65 2 3 9" xfId="16572" xr:uid="{00000000-0005-0000-0000-0000D1400000}"/>
    <cellStyle name="Normal 65 2 4" xfId="1624" xr:uid="{00000000-0005-0000-0000-000068060000}"/>
    <cellStyle name="Normal 65 2 4 2" xfId="2463" xr:uid="{00000000-0005-0000-0000-0000AF090000}"/>
    <cellStyle name="Normal 65 2 4 2 2" xfId="4152" xr:uid="{00000000-0005-0000-0000-000049100000}"/>
    <cellStyle name="Normal 65 2 4 2 2 2" xfId="14225" xr:uid="{00000000-0005-0000-0000-0000A2370000}"/>
    <cellStyle name="Normal 65 2 4 2 2 2 3" xfId="29319" xr:uid="{00000000-0005-0000-0000-00009C720000}"/>
    <cellStyle name="Normal 65 2 4 2 2 3" xfId="9205" xr:uid="{00000000-0005-0000-0000-000006240000}"/>
    <cellStyle name="Normal 65 2 4 2 2 3 3" xfId="24302" xr:uid="{00000000-0005-0000-0000-0000035F0000}"/>
    <cellStyle name="Normal 65 2 4 2 2 5" xfId="19289" xr:uid="{00000000-0005-0000-0000-00006E4B0000}"/>
    <cellStyle name="Normal 65 2 4 2 3" xfId="5844" xr:uid="{00000000-0005-0000-0000-0000E5160000}"/>
    <cellStyle name="Normal 65 2 4 2 3 2" xfId="15896" xr:uid="{00000000-0005-0000-0000-0000293E0000}"/>
    <cellStyle name="Normal 65 2 4 2 3 2 3" xfId="30990" xr:uid="{00000000-0005-0000-0000-000023790000}"/>
    <cellStyle name="Normal 65 2 4 2 3 3" xfId="10876" xr:uid="{00000000-0005-0000-0000-00008D2A0000}"/>
    <cellStyle name="Normal 65 2 4 2 3 3 3" xfId="25973" xr:uid="{00000000-0005-0000-0000-00008A650000}"/>
    <cellStyle name="Normal 65 2 4 2 3 5" xfId="20960" xr:uid="{00000000-0005-0000-0000-0000F5510000}"/>
    <cellStyle name="Normal 65 2 4 2 4" xfId="12554" xr:uid="{00000000-0005-0000-0000-00001B310000}"/>
    <cellStyle name="Normal 65 2 4 2 4 3" xfId="27648" xr:uid="{00000000-0005-0000-0000-0000156C0000}"/>
    <cellStyle name="Normal 65 2 4 2 5" xfId="7533" xr:uid="{00000000-0005-0000-0000-00007E1D0000}"/>
    <cellStyle name="Normal 65 2 4 2 5 3" xfId="22631" xr:uid="{00000000-0005-0000-0000-00007C580000}"/>
    <cellStyle name="Normal 65 2 4 2 7" xfId="17618" xr:uid="{00000000-0005-0000-0000-0000E7440000}"/>
    <cellStyle name="Normal 65 2 4 3" xfId="3315" xr:uid="{00000000-0005-0000-0000-0000040D0000}"/>
    <cellStyle name="Normal 65 2 4 3 2" xfId="13389" xr:uid="{00000000-0005-0000-0000-00005E340000}"/>
    <cellStyle name="Normal 65 2 4 3 2 3" xfId="28483" xr:uid="{00000000-0005-0000-0000-0000586F0000}"/>
    <cellStyle name="Normal 65 2 4 3 3" xfId="8369" xr:uid="{00000000-0005-0000-0000-0000C2200000}"/>
    <cellStyle name="Normal 65 2 4 3 3 3" xfId="23466" xr:uid="{00000000-0005-0000-0000-0000BF5B0000}"/>
    <cellStyle name="Normal 65 2 4 3 5" xfId="18453" xr:uid="{00000000-0005-0000-0000-00002A480000}"/>
    <cellStyle name="Normal 65 2 4 4" xfId="5008" xr:uid="{00000000-0005-0000-0000-0000A1130000}"/>
    <cellStyle name="Normal 65 2 4 4 2" xfId="15060" xr:uid="{00000000-0005-0000-0000-0000E53A0000}"/>
    <cellStyle name="Normal 65 2 4 4 2 3" xfId="30154" xr:uid="{00000000-0005-0000-0000-0000DF750000}"/>
    <cellStyle name="Normal 65 2 4 4 3" xfId="10040" xr:uid="{00000000-0005-0000-0000-000049270000}"/>
    <cellStyle name="Normal 65 2 4 4 3 3" xfId="25137" xr:uid="{00000000-0005-0000-0000-000046620000}"/>
    <cellStyle name="Normal 65 2 4 4 5" xfId="20124" xr:uid="{00000000-0005-0000-0000-0000B14E0000}"/>
    <cellStyle name="Normal 65 2 4 5" xfId="11718" xr:uid="{00000000-0005-0000-0000-0000D72D0000}"/>
    <cellStyle name="Normal 65 2 4 5 3" xfId="26812" xr:uid="{00000000-0005-0000-0000-0000D1680000}"/>
    <cellStyle name="Normal 65 2 4 6" xfId="6697" xr:uid="{00000000-0005-0000-0000-00003A1A0000}"/>
    <cellStyle name="Normal 65 2 4 6 3" xfId="21795" xr:uid="{00000000-0005-0000-0000-000038550000}"/>
    <cellStyle name="Normal 65 2 4 8" xfId="16782" xr:uid="{00000000-0005-0000-0000-0000A3410000}"/>
    <cellStyle name="Normal 65 2 5" xfId="2045" xr:uid="{00000000-0005-0000-0000-00000D080000}"/>
    <cellStyle name="Normal 65 2 5 2" xfId="3734" xr:uid="{00000000-0005-0000-0000-0000A70E0000}"/>
    <cellStyle name="Normal 65 2 5 2 2" xfId="13807" xr:uid="{00000000-0005-0000-0000-000000360000}"/>
    <cellStyle name="Normal 65 2 5 2 2 3" xfId="28901" xr:uid="{00000000-0005-0000-0000-0000FA700000}"/>
    <cellStyle name="Normal 65 2 5 2 3" xfId="8787" xr:uid="{00000000-0005-0000-0000-000064220000}"/>
    <cellStyle name="Normal 65 2 5 2 3 3" xfId="23884" xr:uid="{00000000-0005-0000-0000-0000615D0000}"/>
    <cellStyle name="Normal 65 2 5 2 5" xfId="18871" xr:uid="{00000000-0005-0000-0000-0000CC490000}"/>
    <cellStyle name="Normal 65 2 5 3" xfId="5426" xr:uid="{00000000-0005-0000-0000-000043150000}"/>
    <cellStyle name="Normal 65 2 5 3 2" xfId="15478" xr:uid="{00000000-0005-0000-0000-0000873C0000}"/>
    <cellStyle name="Normal 65 2 5 3 2 3" xfId="30572" xr:uid="{00000000-0005-0000-0000-000081770000}"/>
    <cellStyle name="Normal 65 2 5 3 3" xfId="10458" xr:uid="{00000000-0005-0000-0000-0000EB280000}"/>
    <cellStyle name="Normal 65 2 5 3 3 3" xfId="25555" xr:uid="{00000000-0005-0000-0000-0000E8630000}"/>
    <cellStyle name="Normal 65 2 5 3 5" xfId="20542" xr:uid="{00000000-0005-0000-0000-000053500000}"/>
    <cellStyle name="Normal 65 2 5 4" xfId="12136" xr:uid="{00000000-0005-0000-0000-0000792F0000}"/>
    <cellStyle name="Normal 65 2 5 4 3" xfId="27230" xr:uid="{00000000-0005-0000-0000-0000736A0000}"/>
    <cellStyle name="Normal 65 2 5 5" xfId="7115" xr:uid="{00000000-0005-0000-0000-0000DC1B0000}"/>
    <cellStyle name="Normal 65 2 5 5 3" xfId="22213" xr:uid="{00000000-0005-0000-0000-0000DA560000}"/>
    <cellStyle name="Normal 65 2 5 7" xfId="17200" xr:uid="{00000000-0005-0000-0000-000045430000}"/>
    <cellStyle name="Normal 65 2 6" xfId="2897" xr:uid="{00000000-0005-0000-0000-0000620B0000}"/>
    <cellStyle name="Normal 65 2 6 2" xfId="12971" xr:uid="{00000000-0005-0000-0000-0000BC320000}"/>
    <cellStyle name="Normal 65 2 6 2 3" xfId="28065" xr:uid="{00000000-0005-0000-0000-0000B66D0000}"/>
    <cellStyle name="Normal 65 2 6 3" xfId="7951" xr:uid="{00000000-0005-0000-0000-0000201F0000}"/>
    <cellStyle name="Normal 65 2 6 3 3" xfId="23048" xr:uid="{00000000-0005-0000-0000-00001D5A0000}"/>
    <cellStyle name="Normal 65 2 6 5" xfId="18035" xr:uid="{00000000-0005-0000-0000-000088460000}"/>
    <cellStyle name="Normal 65 2 7" xfId="4590" xr:uid="{00000000-0005-0000-0000-0000FF110000}"/>
    <cellStyle name="Normal 65 2 7 2" xfId="14642" xr:uid="{00000000-0005-0000-0000-000043390000}"/>
    <cellStyle name="Normal 65 2 7 2 3" xfId="29736" xr:uid="{00000000-0005-0000-0000-00003D740000}"/>
    <cellStyle name="Normal 65 2 7 3" xfId="9622" xr:uid="{00000000-0005-0000-0000-0000A7250000}"/>
    <cellStyle name="Normal 65 2 7 3 3" xfId="24719" xr:uid="{00000000-0005-0000-0000-0000A4600000}"/>
    <cellStyle name="Normal 65 2 7 5" xfId="19706" xr:uid="{00000000-0005-0000-0000-00000F4D0000}"/>
    <cellStyle name="Normal 65 2 8" xfId="11300" xr:uid="{00000000-0005-0000-0000-0000352C0000}"/>
    <cellStyle name="Normal 65 2 8 3" xfId="26394" xr:uid="{00000000-0005-0000-0000-00002F670000}"/>
    <cellStyle name="Normal 65 2 9" xfId="6279" xr:uid="{00000000-0005-0000-0000-000098180000}"/>
    <cellStyle name="Normal 65 2 9 3" xfId="21377" xr:uid="{00000000-0005-0000-0000-000096530000}"/>
    <cellStyle name="Normal 65 3" xfId="1244" xr:uid="{00000000-0005-0000-0000-0000EC040000}"/>
    <cellStyle name="Normal 65 3 10" xfId="16416" xr:uid="{00000000-0005-0000-0000-000035400000}"/>
    <cellStyle name="Normal 65 3 2" xfId="1463" xr:uid="{00000000-0005-0000-0000-0000C7050000}"/>
    <cellStyle name="Normal 65 3 2 2" xfId="1884" xr:uid="{00000000-0005-0000-0000-00006C070000}"/>
    <cellStyle name="Normal 65 3 2 2 2" xfId="2723" xr:uid="{00000000-0005-0000-0000-0000B30A0000}"/>
    <cellStyle name="Normal 65 3 2 2 2 2" xfId="4412" xr:uid="{00000000-0005-0000-0000-00004D110000}"/>
    <cellStyle name="Normal 65 3 2 2 2 2 2" xfId="14485" xr:uid="{00000000-0005-0000-0000-0000A6380000}"/>
    <cellStyle name="Normal 65 3 2 2 2 2 2 3" xfId="29579" xr:uid="{00000000-0005-0000-0000-0000A0730000}"/>
    <cellStyle name="Normal 65 3 2 2 2 2 3" xfId="9465" xr:uid="{00000000-0005-0000-0000-00000A250000}"/>
    <cellStyle name="Normal 65 3 2 2 2 2 3 3" xfId="24562" xr:uid="{00000000-0005-0000-0000-000007600000}"/>
    <cellStyle name="Normal 65 3 2 2 2 2 5" xfId="19549" xr:uid="{00000000-0005-0000-0000-0000724C0000}"/>
    <cellStyle name="Normal 65 3 2 2 2 3" xfId="6104" xr:uid="{00000000-0005-0000-0000-0000E9170000}"/>
    <cellStyle name="Normal 65 3 2 2 2 3 2" xfId="16156" xr:uid="{00000000-0005-0000-0000-00002D3F0000}"/>
    <cellStyle name="Normal 65 3 2 2 2 3 2 3" xfId="31250" xr:uid="{00000000-0005-0000-0000-0000277A0000}"/>
    <cellStyle name="Normal 65 3 2 2 2 3 3" xfId="11136" xr:uid="{00000000-0005-0000-0000-0000912B0000}"/>
    <cellStyle name="Normal 65 3 2 2 2 3 3 3" xfId="26233" xr:uid="{00000000-0005-0000-0000-00008E660000}"/>
    <cellStyle name="Normal 65 3 2 2 2 3 5" xfId="21220" xr:uid="{00000000-0005-0000-0000-0000F9520000}"/>
    <cellStyle name="Normal 65 3 2 2 2 4" xfId="12814" xr:uid="{00000000-0005-0000-0000-00001F320000}"/>
    <cellStyle name="Normal 65 3 2 2 2 4 3" xfId="27908" xr:uid="{00000000-0005-0000-0000-0000196D0000}"/>
    <cellStyle name="Normal 65 3 2 2 2 5" xfId="7793" xr:uid="{00000000-0005-0000-0000-0000821E0000}"/>
    <cellStyle name="Normal 65 3 2 2 2 5 3" xfId="22891" xr:uid="{00000000-0005-0000-0000-000080590000}"/>
    <cellStyle name="Normal 65 3 2 2 2 7" xfId="17878" xr:uid="{00000000-0005-0000-0000-0000EB450000}"/>
    <cellStyle name="Normal 65 3 2 2 3" xfId="3575" xr:uid="{00000000-0005-0000-0000-0000080E0000}"/>
    <cellStyle name="Normal 65 3 2 2 3 2" xfId="13649" xr:uid="{00000000-0005-0000-0000-000062350000}"/>
    <cellStyle name="Normal 65 3 2 2 3 2 3" xfId="28743" xr:uid="{00000000-0005-0000-0000-00005C700000}"/>
    <cellStyle name="Normal 65 3 2 2 3 3" xfId="8629" xr:uid="{00000000-0005-0000-0000-0000C6210000}"/>
    <cellStyle name="Normal 65 3 2 2 3 3 3" xfId="23726" xr:uid="{00000000-0005-0000-0000-0000C35C0000}"/>
    <cellStyle name="Normal 65 3 2 2 3 5" xfId="18713" xr:uid="{00000000-0005-0000-0000-00002E490000}"/>
    <cellStyle name="Normal 65 3 2 2 4" xfId="5268" xr:uid="{00000000-0005-0000-0000-0000A5140000}"/>
    <cellStyle name="Normal 65 3 2 2 4 2" xfId="15320" xr:uid="{00000000-0005-0000-0000-0000E93B0000}"/>
    <cellStyle name="Normal 65 3 2 2 4 2 3" xfId="30414" xr:uid="{00000000-0005-0000-0000-0000E3760000}"/>
    <cellStyle name="Normal 65 3 2 2 4 3" xfId="10300" xr:uid="{00000000-0005-0000-0000-00004D280000}"/>
    <cellStyle name="Normal 65 3 2 2 4 3 3" xfId="25397" xr:uid="{00000000-0005-0000-0000-00004A630000}"/>
    <cellStyle name="Normal 65 3 2 2 4 5" xfId="20384" xr:uid="{00000000-0005-0000-0000-0000B54F0000}"/>
    <cellStyle name="Normal 65 3 2 2 5" xfId="11978" xr:uid="{00000000-0005-0000-0000-0000DB2E0000}"/>
    <cellStyle name="Normal 65 3 2 2 5 3" xfId="27072" xr:uid="{00000000-0005-0000-0000-0000D5690000}"/>
    <cellStyle name="Normal 65 3 2 2 6" xfId="6957" xr:uid="{00000000-0005-0000-0000-00003E1B0000}"/>
    <cellStyle name="Normal 65 3 2 2 6 3" xfId="22055" xr:uid="{00000000-0005-0000-0000-00003C560000}"/>
    <cellStyle name="Normal 65 3 2 2 8" xfId="17042" xr:uid="{00000000-0005-0000-0000-0000A7420000}"/>
    <cellStyle name="Normal 65 3 2 3" xfId="2305" xr:uid="{00000000-0005-0000-0000-000011090000}"/>
    <cellStyle name="Normal 65 3 2 3 2" xfId="3994" xr:uid="{00000000-0005-0000-0000-0000AB0F0000}"/>
    <cellStyle name="Normal 65 3 2 3 2 2" xfId="14067" xr:uid="{00000000-0005-0000-0000-000004370000}"/>
    <cellStyle name="Normal 65 3 2 3 2 2 3" xfId="29161" xr:uid="{00000000-0005-0000-0000-0000FE710000}"/>
    <cellStyle name="Normal 65 3 2 3 2 3" xfId="9047" xr:uid="{00000000-0005-0000-0000-000068230000}"/>
    <cellStyle name="Normal 65 3 2 3 2 3 3" xfId="24144" xr:uid="{00000000-0005-0000-0000-0000655E0000}"/>
    <cellStyle name="Normal 65 3 2 3 2 5" xfId="19131" xr:uid="{00000000-0005-0000-0000-0000D04A0000}"/>
    <cellStyle name="Normal 65 3 2 3 3" xfId="5686" xr:uid="{00000000-0005-0000-0000-000047160000}"/>
    <cellStyle name="Normal 65 3 2 3 3 2" xfId="15738" xr:uid="{00000000-0005-0000-0000-00008B3D0000}"/>
    <cellStyle name="Normal 65 3 2 3 3 2 3" xfId="30832" xr:uid="{00000000-0005-0000-0000-000085780000}"/>
    <cellStyle name="Normal 65 3 2 3 3 3" xfId="10718" xr:uid="{00000000-0005-0000-0000-0000EF290000}"/>
    <cellStyle name="Normal 65 3 2 3 3 3 3" xfId="25815" xr:uid="{00000000-0005-0000-0000-0000EC640000}"/>
    <cellStyle name="Normal 65 3 2 3 3 5" xfId="20802" xr:uid="{00000000-0005-0000-0000-000057510000}"/>
    <cellStyle name="Normal 65 3 2 3 4" xfId="12396" xr:uid="{00000000-0005-0000-0000-00007D300000}"/>
    <cellStyle name="Normal 65 3 2 3 4 3" xfId="27490" xr:uid="{00000000-0005-0000-0000-0000776B0000}"/>
    <cellStyle name="Normal 65 3 2 3 5" xfId="7375" xr:uid="{00000000-0005-0000-0000-0000E01C0000}"/>
    <cellStyle name="Normal 65 3 2 3 5 3" xfId="22473" xr:uid="{00000000-0005-0000-0000-0000DE570000}"/>
    <cellStyle name="Normal 65 3 2 3 7" xfId="17460" xr:uid="{00000000-0005-0000-0000-000049440000}"/>
    <cellStyle name="Normal 65 3 2 4" xfId="3157" xr:uid="{00000000-0005-0000-0000-0000660C0000}"/>
    <cellStyle name="Normal 65 3 2 4 2" xfId="13231" xr:uid="{00000000-0005-0000-0000-0000C0330000}"/>
    <cellStyle name="Normal 65 3 2 4 2 3" xfId="28325" xr:uid="{00000000-0005-0000-0000-0000BA6E0000}"/>
    <cellStyle name="Normal 65 3 2 4 3" xfId="8211" xr:uid="{00000000-0005-0000-0000-000024200000}"/>
    <cellStyle name="Normal 65 3 2 4 3 3" xfId="23308" xr:uid="{00000000-0005-0000-0000-0000215B0000}"/>
    <cellStyle name="Normal 65 3 2 4 5" xfId="18295" xr:uid="{00000000-0005-0000-0000-00008C470000}"/>
    <cellStyle name="Normal 65 3 2 5" xfId="4850" xr:uid="{00000000-0005-0000-0000-000003130000}"/>
    <cellStyle name="Normal 65 3 2 5 2" xfId="14902" xr:uid="{00000000-0005-0000-0000-0000473A0000}"/>
    <cellStyle name="Normal 65 3 2 5 2 3" xfId="29996" xr:uid="{00000000-0005-0000-0000-000041750000}"/>
    <cellStyle name="Normal 65 3 2 5 3" xfId="9882" xr:uid="{00000000-0005-0000-0000-0000AB260000}"/>
    <cellStyle name="Normal 65 3 2 5 3 3" xfId="24979" xr:uid="{00000000-0005-0000-0000-0000A8610000}"/>
    <cellStyle name="Normal 65 3 2 5 5" xfId="19966" xr:uid="{00000000-0005-0000-0000-0000134E0000}"/>
    <cellStyle name="Normal 65 3 2 6" xfId="11560" xr:uid="{00000000-0005-0000-0000-0000392D0000}"/>
    <cellStyle name="Normal 65 3 2 6 3" xfId="26654" xr:uid="{00000000-0005-0000-0000-000033680000}"/>
    <cellStyle name="Normal 65 3 2 7" xfId="6539" xr:uid="{00000000-0005-0000-0000-00009C190000}"/>
    <cellStyle name="Normal 65 3 2 7 3" xfId="21637" xr:uid="{00000000-0005-0000-0000-00009A540000}"/>
    <cellStyle name="Normal 65 3 2 9" xfId="16624" xr:uid="{00000000-0005-0000-0000-000005410000}"/>
    <cellStyle name="Normal 65 3 3" xfId="1676" xr:uid="{00000000-0005-0000-0000-00009C060000}"/>
    <cellStyle name="Normal 65 3 3 2" xfId="2515" xr:uid="{00000000-0005-0000-0000-0000E3090000}"/>
    <cellStyle name="Normal 65 3 3 2 2" xfId="4204" xr:uid="{00000000-0005-0000-0000-00007D100000}"/>
    <cellStyle name="Normal 65 3 3 2 2 2" xfId="14277" xr:uid="{00000000-0005-0000-0000-0000D6370000}"/>
    <cellStyle name="Normal 65 3 3 2 2 2 3" xfId="29371" xr:uid="{00000000-0005-0000-0000-0000D0720000}"/>
    <cellStyle name="Normal 65 3 3 2 2 3" xfId="9257" xr:uid="{00000000-0005-0000-0000-00003A240000}"/>
    <cellStyle name="Normal 65 3 3 2 2 3 3" xfId="24354" xr:uid="{00000000-0005-0000-0000-0000375F0000}"/>
    <cellStyle name="Normal 65 3 3 2 2 5" xfId="19341" xr:uid="{00000000-0005-0000-0000-0000A24B0000}"/>
    <cellStyle name="Normal 65 3 3 2 3" xfId="5896" xr:uid="{00000000-0005-0000-0000-000019170000}"/>
    <cellStyle name="Normal 65 3 3 2 3 2" xfId="15948" xr:uid="{00000000-0005-0000-0000-00005D3E0000}"/>
    <cellStyle name="Normal 65 3 3 2 3 2 3" xfId="31042" xr:uid="{00000000-0005-0000-0000-000057790000}"/>
    <cellStyle name="Normal 65 3 3 2 3 3" xfId="10928" xr:uid="{00000000-0005-0000-0000-0000C12A0000}"/>
    <cellStyle name="Normal 65 3 3 2 3 3 3" xfId="26025" xr:uid="{00000000-0005-0000-0000-0000BE650000}"/>
    <cellStyle name="Normal 65 3 3 2 3 5" xfId="21012" xr:uid="{00000000-0005-0000-0000-000029520000}"/>
    <cellStyle name="Normal 65 3 3 2 4" xfId="12606" xr:uid="{00000000-0005-0000-0000-00004F310000}"/>
    <cellStyle name="Normal 65 3 3 2 4 3" xfId="27700" xr:uid="{00000000-0005-0000-0000-0000496C0000}"/>
    <cellStyle name="Normal 65 3 3 2 5" xfId="7585" xr:uid="{00000000-0005-0000-0000-0000B21D0000}"/>
    <cellStyle name="Normal 65 3 3 2 5 3" xfId="22683" xr:uid="{00000000-0005-0000-0000-0000B0580000}"/>
    <cellStyle name="Normal 65 3 3 2 7" xfId="17670" xr:uid="{00000000-0005-0000-0000-00001B450000}"/>
    <cellStyle name="Normal 65 3 3 3" xfId="3367" xr:uid="{00000000-0005-0000-0000-0000380D0000}"/>
    <cellStyle name="Normal 65 3 3 3 2" xfId="13441" xr:uid="{00000000-0005-0000-0000-000092340000}"/>
    <cellStyle name="Normal 65 3 3 3 2 3" xfId="28535" xr:uid="{00000000-0005-0000-0000-00008C6F0000}"/>
    <cellStyle name="Normal 65 3 3 3 3" xfId="8421" xr:uid="{00000000-0005-0000-0000-0000F6200000}"/>
    <cellStyle name="Normal 65 3 3 3 3 3" xfId="23518" xr:uid="{00000000-0005-0000-0000-0000F35B0000}"/>
    <cellStyle name="Normal 65 3 3 3 5" xfId="18505" xr:uid="{00000000-0005-0000-0000-00005E480000}"/>
    <cellStyle name="Normal 65 3 3 4" xfId="5060" xr:uid="{00000000-0005-0000-0000-0000D5130000}"/>
    <cellStyle name="Normal 65 3 3 4 2" xfId="15112" xr:uid="{00000000-0005-0000-0000-0000193B0000}"/>
    <cellStyle name="Normal 65 3 3 4 2 3" xfId="30206" xr:uid="{00000000-0005-0000-0000-000013760000}"/>
    <cellStyle name="Normal 65 3 3 4 3" xfId="10092" xr:uid="{00000000-0005-0000-0000-00007D270000}"/>
    <cellStyle name="Normal 65 3 3 4 3 3" xfId="25189" xr:uid="{00000000-0005-0000-0000-00007A620000}"/>
    <cellStyle name="Normal 65 3 3 4 5" xfId="20176" xr:uid="{00000000-0005-0000-0000-0000E54E0000}"/>
    <cellStyle name="Normal 65 3 3 5" xfId="11770" xr:uid="{00000000-0005-0000-0000-00000B2E0000}"/>
    <cellStyle name="Normal 65 3 3 5 3" xfId="26864" xr:uid="{00000000-0005-0000-0000-000005690000}"/>
    <cellStyle name="Normal 65 3 3 6" xfId="6749" xr:uid="{00000000-0005-0000-0000-00006E1A0000}"/>
    <cellStyle name="Normal 65 3 3 6 3" xfId="21847" xr:uid="{00000000-0005-0000-0000-00006C550000}"/>
    <cellStyle name="Normal 65 3 3 8" xfId="16834" xr:uid="{00000000-0005-0000-0000-0000D7410000}"/>
    <cellStyle name="Normal 65 3 4" xfId="2097" xr:uid="{00000000-0005-0000-0000-000041080000}"/>
    <cellStyle name="Normal 65 3 4 2" xfId="3786" xr:uid="{00000000-0005-0000-0000-0000DB0E0000}"/>
    <cellStyle name="Normal 65 3 4 2 2" xfId="13859" xr:uid="{00000000-0005-0000-0000-000034360000}"/>
    <cellStyle name="Normal 65 3 4 2 2 3" xfId="28953" xr:uid="{00000000-0005-0000-0000-00002E710000}"/>
    <cellStyle name="Normal 65 3 4 2 3" xfId="8839" xr:uid="{00000000-0005-0000-0000-000098220000}"/>
    <cellStyle name="Normal 65 3 4 2 3 3" xfId="23936" xr:uid="{00000000-0005-0000-0000-0000955D0000}"/>
    <cellStyle name="Normal 65 3 4 2 5" xfId="18923" xr:uid="{00000000-0005-0000-0000-0000004A0000}"/>
    <cellStyle name="Normal 65 3 4 3" xfId="5478" xr:uid="{00000000-0005-0000-0000-000077150000}"/>
    <cellStyle name="Normal 65 3 4 3 2" xfId="15530" xr:uid="{00000000-0005-0000-0000-0000BB3C0000}"/>
    <cellStyle name="Normal 65 3 4 3 2 3" xfId="30624" xr:uid="{00000000-0005-0000-0000-0000B5770000}"/>
    <cellStyle name="Normal 65 3 4 3 3" xfId="10510" xr:uid="{00000000-0005-0000-0000-00001F290000}"/>
    <cellStyle name="Normal 65 3 4 3 3 3" xfId="25607" xr:uid="{00000000-0005-0000-0000-00001C640000}"/>
    <cellStyle name="Normal 65 3 4 3 5" xfId="20594" xr:uid="{00000000-0005-0000-0000-000087500000}"/>
    <cellStyle name="Normal 65 3 4 4" xfId="12188" xr:uid="{00000000-0005-0000-0000-0000AD2F0000}"/>
    <cellStyle name="Normal 65 3 4 4 3" xfId="27282" xr:uid="{00000000-0005-0000-0000-0000A76A0000}"/>
    <cellStyle name="Normal 65 3 4 5" xfId="7167" xr:uid="{00000000-0005-0000-0000-0000101C0000}"/>
    <cellStyle name="Normal 65 3 4 5 3" xfId="22265" xr:uid="{00000000-0005-0000-0000-00000E570000}"/>
    <cellStyle name="Normal 65 3 4 7" xfId="17252" xr:uid="{00000000-0005-0000-0000-000079430000}"/>
    <cellStyle name="Normal 65 3 5" xfId="2949" xr:uid="{00000000-0005-0000-0000-0000960B0000}"/>
    <cellStyle name="Normal 65 3 5 2" xfId="13023" xr:uid="{00000000-0005-0000-0000-0000F0320000}"/>
    <cellStyle name="Normal 65 3 5 2 3" xfId="28117" xr:uid="{00000000-0005-0000-0000-0000EA6D0000}"/>
    <cellStyle name="Normal 65 3 5 3" xfId="8003" xr:uid="{00000000-0005-0000-0000-0000541F0000}"/>
    <cellStyle name="Normal 65 3 5 3 3" xfId="23100" xr:uid="{00000000-0005-0000-0000-0000515A0000}"/>
    <cellStyle name="Normal 65 3 5 5" xfId="18087" xr:uid="{00000000-0005-0000-0000-0000BC460000}"/>
    <cellStyle name="Normal 65 3 6" xfId="4642" xr:uid="{00000000-0005-0000-0000-000033120000}"/>
    <cellStyle name="Normal 65 3 6 2" xfId="14694" xr:uid="{00000000-0005-0000-0000-000077390000}"/>
    <cellStyle name="Normal 65 3 6 2 3" xfId="29788" xr:uid="{00000000-0005-0000-0000-000071740000}"/>
    <cellStyle name="Normal 65 3 6 3" xfId="9674" xr:uid="{00000000-0005-0000-0000-0000DB250000}"/>
    <cellStyle name="Normal 65 3 6 3 3" xfId="24771" xr:uid="{00000000-0005-0000-0000-0000D8600000}"/>
    <cellStyle name="Normal 65 3 6 5" xfId="19758" xr:uid="{00000000-0005-0000-0000-0000434D0000}"/>
    <cellStyle name="Normal 65 3 7" xfId="11352" xr:uid="{00000000-0005-0000-0000-0000692C0000}"/>
    <cellStyle name="Normal 65 3 7 3" xfId="26446" xr:uid="{00000000-0005-0000-0000-000063670000}"/>
    <cellStyle name="Normal 65 3 8" xfId="6331" xr:uid="{00000000-0005-0000-0000-0000CC180000}"/>
    <cellStyle name="Normal 65 3 8 3" xfId="21429" xr:uid="{00000000-0005-0000-0000-0000CA530000}"/>
    <cellStyle name="Normal 65 4" xfId="1357" xr:uid="{00000000-0005-0000-0000-00005D050000}"/>
    <cellStyle name="Normal 65 4 2" xfId="1780" xr:uid="{00000000-0005-0000-0000-000004070000}"/>
    <cellStyle name="Normal 65 4 2 2" xfId="2619" xr:uid="{00000000-0005-0000-0000-00004B0A0000}"/>
    <cellStyle name="Normal 65 4 2 2 2" xfId="4308" xr:uid="{00000000-0005-0000-0000-0000E5100000}"/>
    <cellStyle name="Normal 65 4 2 2 2 2" xfId="14381" xr:uid="{00000000-0005-0000-0000-00003E380000}"/>
    <cellStyle name="Normal 65 4 2 2 2 2 3" xfId="29475" xr:uid="{00000000-0005-0000-0000-000038730000}"/>
    <cellStyle name="Normal 65 4 2 2 2 3" xfId="9361" xr:uid="{00000000-0005-0000-0000-0000A2240000}"/>
    <cellStyle name="Normal 65 4 2 2 2 3 3" xfId="24458" xr:uid="{00000000-0005-0000-0000-00009F5F0000}"/>
    <cellStyle name="Normal 65 4 2 2 2 5" xfId="19445" xr:uid="{00000000-0005-0000-0000-00000A4C0000}"/>
    <cellStyle name="Normal 65 4 2 2 3" xfId="6000" xr:uid="{00000000-0005-0000-0000-000081170000}"/>
    <cellStyle name="Normal 65 4 2 2 3 2" xfId="16052" xr:uid="{00000000-0005-0000-0000-0000C53E0000}"/>
    <cellStyle name="Normal 65 4 2 2 3 2 3" xfId="31146" xr:uid="{00000000-0005-0000-0000-0000BF790000}"/>
    <cellStyle name="Normal 65 4 2 2 3 3" xfId="11032" xr:uid="{00000000-0005-0000-0000-0000292B0000}"/>
    <cellStyle name="Normal 65 4 2 2 3 3 3" xfId="26129" xr:uid="{00000000-0005-0000-0000-000026660000}"/>
    <cellStyle name="Normal 65 4 2 2 3 5" xfId="21116" xr:uid="{00000000-0005-0000-0000-000091520000}"/>
    <cellStyle name="Normal 65 4 2 2 4" xfId="12710" xr:uid="{00000000-0005-0000-0000-0000B7310000}"/>
    <cellStyle name="Normal 65 4 2 2 4 3" xfId="27804" xr:uid="{00000000-0005-0000-0000-0000B16C0000}"/>
    <cellStyle name="Normal 65 4 2 2 5" xfId="7689" xr:uid="{00000000-0005-0000-0000-00001A1E0000}"/>
    <cellStyle name="Normal 65 4 2 2 5 3" xfId="22787" xr:uid="{00000000-0005-0000-0000-000018590000}"/>
    <cellStyle name="Normal 65 4 2 2 7" xfId="17774" xr:uid="{00000000-0005-0000-0000-000083450000}"/>
    <cellStyle name="Normal 65 4 2 3" xfId="3471" xr:uid="{00000000-0005-0000-0000-0000A00D0000}"/>
    <cellStyle name="Normal 65 4 2 3 2" xfId="13545" xr:uid="{00000000-0005-0000-0000-0000FA340000}"/>
    <cellStyle name="Normal 65 4 2 3 2 3" xfId="28639" xr:uid="{00000000-0005-0000-0000-0000F46F0000}"/>
    <cellStyle name="Normal 65 4 2 3 3" xfId="8525" xr:uid="{00000000-0005-0000-0000-00005E210000}"/>
    <cellStyle name="Normal 65 4 2 3 3 3" xfId="23622" xr:uid="{00000000-0005-0000-0000-00005B5C0000}"/>
    <cellStyle name="Normal 65 4 2 3 5" xfId="18609" xr:uid="{00000000-0005-0000-0000-0000C6480000}"/>
    <cellStyle name="Normal 65 4 2 4" xfId="5164" xr:uid="{00000000-0005-0000-0000-00003D140000}"/>
    <cellStyle name="Normal 65 4 2 4 2" xfId="15216" xr:uid="{00000000-0005-0000-0000-0000813B0000}"/>
    <cellStyle name="Normal 65 4 2 4 2 3" xfId="30310" xr:uid="{00000000-0005-0000-0000-00007B760000}"/>
    <cellStyle name="Normal 65 4 2 4 3" xfId="10196" xr:uid="{00000000-0005-0000-0000-0000E5270000}"/>
    <cellStyle name="Normal 65 4 2 4 3 3" xfId="25293" xr:uid="{00000000-0005-0000-0000-0000E2620000}"/>
    <cellStyle name="Normal 65 4 2 4 5" xfId="20280" xr:uid="{00000000-0005-0000-0000-00004D4F0000}"/>
    <cellStyle name="Normal 65 4 2 5" xfId="11874" xr:uid="{00000000-0005-0000-0000-0000732E0000}"/>
    <cellStyle name="Normal 65 4 2 5 3" xfId="26968" xr:uid="{00000000-0005-0000-0000-00006D690000}"/>
    <cellStyle name="Normal 65 4 2 6" xfId="6853" xr:uid="{00000000-0005-0000-0000-0000D61A0000}"/>
    <cellStyle name="Normal 65 4 2 6 3" xfId="21951" xr:uid="{00000000-0005-0000-0000-0000D4550000}"/>
    <cellStyle name="Normal 65 4 2 8" xfId="16938" xr:uid="{00000000-0005-0000-0000-00003F420000}"/>
    <cellStyle name="Normal 65 4 3" xfId="2201" xr:uid="{00000000-0005-0000-0000-0000A9080000}"/>
    <cellStyle name="Normal 65 4 3 2" xfId="3890" xr:uid="{00000000-0005-0000-0000-0000430F0000}"/>
    <cellStyle name="Normal 65 4 3 2 2" xfId="13963" xr:uid="{00000000-0005-0000-0000-00009C360000}"/>
    <cellStyle name="Normal 65 4 3 2 2 3" xfId="29057" xr:uid="{00000000-0005-0000-0000-000096710000}"/>
    <cellStyle name="Normal 65 4 3 2 3" xfId="8943" xr:uid="{00000000-0005-0000-0000-000000230000}"/>
    <cellStyle name="Normal 65 4 3 2 3 3" xfId="24040" xr:uid="{00000000-0005-0000-0000-0000FD5D0000}"/>
    <cellStyle name="Normal 65 4 3 2 5" xfId="19027" xr:uid="{00000000-0005-0000-0000-0000684A0000}"/>
    <cellStyle name="Normal 65 4 3 3" xfId="5582" xr:uid="{00000000-0005-0000-0000-0000DF150000}"/>
    <cellStyle name="Normal 65 4 3 3 2" xfId="15634" xr:uid="{00000000-0005-0000-0000-0000233D0000}"/>
    <cellStyle name="Normal 65 4 3 3 2 3" xfId="30728" xr:uid="{00000000-0005-0000-0000-00001D780000}"/>
    <cellStyle name="Normal 65 4 3 3 3" xfId="10614" xr:uid="{00000000-0005-0000-0000-000087290000}"/>
    <cellStyle name="Normal 65 4 3 3 3 3" xfId="25711" xr:uid="{00000000-0005-0000-0000-000084640000}"/>
    <cellStyle name="Normal 65 4 3 3 5" xfId="20698" xr:uid="{00000000-0005-0000-0000-0000EF500000}"/>
    <cellStyle name="Normal 65 4 3 4" xfId="12292" xr:uid="{00000000-0005-0000-0000-000015300000}"/>
    <cellStyle name="Normal 65 4 3 4 3" xfId="27386" xr:uid="{00000000-0005-0000-0000-00000F6B0000}"/>
    <cellStyle name="Normal 65 4 3 5" xfId="7271" xr:uid="{00000000-0005-0000-0000-0000781C0000}"/>
    <cellStyle name="Normal 65 4 3 5 3" xfId="22369" xr:uid="{00000000-0005-0000-0000-000076570000}"/>
    <cellStyle name="Normal 65 4 3 7" xfId="17356" xr:uid="{00000000-0005-0000-0000-0000E1430000}"/>
    <cellStyle name="Normal 65 4 4" xfId="3053" xr:uid="{00000000-0005-0000-0000-0000FE0B0000}"/>
    <cellStyle name="Normal 65 4 4 2" xfId="13127" xr:uid="{00000000-0005-0000-0000-000058330000}"/>
    <cellStyle name="Normal 65 4 4 2 3" xfId="28221" xr:uid="{00000000-0005-0000-0000-0000526E0000}"/>
    <cellStyle name="Normal 65 4 4 3" xfId="8107" xr:uid="{00000000-0005-0000-0000-0000BC1F0000}"/>
    <cellStyle name="Normal 65 4 4 3 3" xfId="23204" xr:uid="{00000000-0005-0000-0000-0000B95A0000}"/>
    <cellStyle name="Normal 65 4 4 5" xfId="18191" xr:uid="{00000000-0005-0000-0000-000024470000}"/>
    <cellStyle name="Normal 65 4 5" xfId="4746" xr:uid="{00000000-0005-0000-0000-00009B120000}"/>
    <cellStyle name="Normal 65 4 5 2" xfId="14798" xr:uid="{00000000-0005-0000-0000-0000DF390000}"/>
    <cellStyle name="Normal 65 4 5 2 3" xfId="29892" xr:uid="{00000000-0005-0000-0000-0000D9740000}"/>
    <cellStyle name="Normal 65 4 5 3" xfId="9778" xr:uid="{00000000-0005-0000-0000-000043260000}"/>
    <cellStyle name="Normal 65 4 5 3 3" xfId="24875" xr:uid="{00000000-0005-0000-0000-000040610000}"/>
    <cellStyle name="Normal 65 4 5 5" xfId="19862" xr:uid="{00000000-0005-0000-0000-0000AB4D0000}"/>
    <cellStyle name="Normal 65 4 6" xfId="11456" xr:uid="{00000000-0005-0000-0000-0000D12C0000}"/>
    <cellStyle name="Normal 65 4 6 3" xfId="26550" xr:uid="{00000000-0005-0000-0000-0000CB670000}"/>
    <cellStyle name="Normal 65 4 7" xfId="6435" xr:uid="{00000000-0005-0000-0000-000034190000}"/>
    <cellStyle name="Normal 65 4 7 3" xfId="21533" xr:uid="{00000000-0005-0000-0000-000032540000}"/>
    <cellStyle name="Normal 65 4 9" xfId="16520" xr:uid="{00000000-0005-0000-0000-00009D400000}"/>
    <cellStyle name="Normal 65 5" xfId="1570" xr:uid="{00000000-0005-0000-0000-000032060000}"/>
    <cellStyle name="Normal 65 5 2" xfId="2411" xr:uid="{00000000-0005-0000-0000-00007B090000}"/>
    <cellStyle name="Normal 65 5 2 2" xfId="4100" xr:uid="{00000000-0005-0000-0000-000015100000}"/>
    <cellStyle name="Normal 65 5 2 2 2" xfId="14173" xr:uid="{00000000-0005-0000-0000-00006E370000}"/>
    <cellStyle name="Normal 65 5 2 2 2 3" xfId="29267" xr:uid="{00000000-0005-0000-0000-000068720000}"/>
    <cellStyle name="Normal 65 5 2 2 3" xfId="9153" xr:uid="{00000000-0005-0000-0000-0000D2230000}"/>
    <cellStyle name="Normal 65 5 2 2 3 3" xfId="24250" xr:uid="{00000000-0005-0000-0000-0000CF5E0000}"/>
    <cellStyle name="Normal 65 5 2 2 5" xfId="19237" xr:uid="{00000000-0005-0000-0000-00003A4B0000}"/>
    <cellStyle name="Normal 65 5 2 3" xfId="5792" xr:uid="{00000000-0005-0000-0000-0000B1160000}"/>
    <cellStyle name="Normal 65 5 2 3 2" xfId="15844" xr:uid="{00000000-0005-0000-0000-0000F53D0000}"/>
    <cellStyle name="Normal 65 5 2 3 2 3" xfId="30938" xr:uid="{00000000-0005-0000-0000-0000EF780000}"/>
    <cellStyle name="Normal 65 5 2 3 3" xfId="10824" xr:uid="{00000000-0005-0000-0000-0000592A0000}"/>
    <cellStyle name="Normal 65 5 2 3 3 3" xfId="25921" xr:uid="{00000000-0005-0000-0000-000056650000}"/>
    <cellStyle name="Normal 65 5 2 3 5" xfId="20908" xr:uid="{00000000-0005-0000-0000-0000C1510000}"/>
    <cellStyle name="Normal 65 5 2 4" xfId="12502" xr:uid="{00000000-0005-0000-0000-0000E7300000}"/>
    <cellStyle name="Normal 65 5 2 4 3" xfId="27596" xr:uid="{00000000-0005-0000-0000-0000E16B0000}"/>
    <cellStyle name="Normal 65 5 2 5" xfId="7481" xr:uid="{00000000-0005-0000-0000-00004A1D0000}"/>
    <cellStyle name="Normal 65 5 2 5 3" xfId="22579" xr:uid="{00000000-0005-0000-0000-000048580000}"/>
    <cellStyle name="Normal 65 5 2 7" xfId="17566" xr:uid="{00000000-0005-0000-0000-0000B3440000}"/>
    <cellStyle name="Normal 65 5 3" xfId="3263" xr:uid="{00000000-0005-0000-0000-0000D00C0000}"/>
    <cellStyle name="Normal 65 5 3 2" xfId="13337" xr:uid="{00000000-0005-0000-0000-00002A340000}"/>
    <cellStyle name="Normal 65 5 3 2 3" xfId="28431" xr:uid="{00000000-0005-0000-0000-0000246F0000}"/>
    <cellStyle name="Normal 65 5 3 3" xfId="8317" xr:uid="{00000000-0005-0000-0000-00008E200000}"/>
    <cellStyle name="Normal 65 5 3 3 3" xfId="23414" xr:uid="{00000000-0005-0000-0000-00008B5B0000}"/>
    <cellStyle name="Normal 65 5 3 5" xfId="18401" xr:uid="{00000000-0005-0000-0000-0000F6470000}"/>
    <cellStyle name="Normal 65 5 4" xfId="4956" xr:uid="{00000000-0005-0000-0000-00006D130000}"/>
    <cellStyle name="Normal 65 5 4 2" xfId="15008" xr:uid="{00000000-0005-0000-0000-0000B13A0000}"/>
    <cellStyle name="Normal 65 5 4 2 3" xfId="30102" xr:uid="{00000000-0005-0000-0000-0000AB750000}"/>
    <cellStyle name="Normal 65 5 4 3" xfId="9988" xr:uid="{00000000-0005-0000-0000-000015270000}"/>
    <cellStyle name="Normal 65 5 4 3 3" xfId="25085" xr:uid="{00000000-0005-0000-0000-000012620000}"/>
    <cellStyle name="Normal 65 5 4 5" xfId="20072" xr:uid="{00000000-0005-0000-0000-00007D4E0000}"/>
    <cellStyle name="Normal 65 5 5" xfId="11666" xr:uid="{00000000-0005-0000-0000-0000A32D0000}"/>
    <cellStyle name="Normal 65 5 5 3" xfId="26760" xr:uid="{00000000-0005-0000-0000-00009D680000}"/>
    <cellStyle name="Normal 65 5 6" xfId="6645" xr:uid="{00000000-0005-0000-0000-0000061A0000}"/>
    <cellStyle name="Normal 65 5 6 3" xfId="21743" xr:uid="{00000000-0005-0000-0000-000004550000}"/>
    <cellStyle name="Normal 65 5 8" xfId="16730" xr:uid="{00000000-0005-0000-0000-00006F410000}"/>
    <cellStyle name="Normal 65 6" xfId="1991" xr:uid="{00000000-0005-0000-0000-0000D7070000}"/>
    <cellStyle name="Normal 65 6 2" xfId="3682" xr:uid="{00000000-0005-0000-0000-0000730E0000}"/>
    <cellStyle name="Normal 65 6 2 2" xfId="13755" xr:uid="{00000000-0005-0000-0000-0000CC350000}"/>
    <cellStyle name="Normal 65 6 2 2 3" xfId="28849" xr:uid="{00000000-0005-0000-0000-0000C6700000}"/>
    <cellStyle name="Normal 65 6 2 3" xfId="8735" xr:uid="{00000000-0005-0000-0000-000030220000}"/>
    <cellStyle name="Normal 65 6 2 3 3" xfId="23832" xr:uid="{00000000-0005-0000-0000-00002D5D0000}"/>
    <cellStyle name="Normal 65 6 2 5" xfId="18819" xr:uid="{00000000-0005-0000-0000-000098490000}"/>
    <cellStyle name="Normal 65 6 3" xfId="5374" xr:uid="{00000000-0005-0000-0000-00000F150000}"/>
    <cellStyle name="Normal 65 6 3 2" xfId="15426" xr:uid="{00000000-0005-0000-0000-0000533C0000}"/>
    <cellStyle name="Normal 65 6 3 2 3" xfId="30520" xr:uid="{00000000-0005-0000-0000-00004D770000}"/>
    <cellStyle name="Normal 65 6 3 3" xfId="10406" xr:uid="{00000000-0005-0000-0000-0000B7280000}"/>
    <cellStyle name="Normal 65 6 3 3 3" xfId="25503" xr:uid="{00000000-0005-0000-0000-0000B4630000}"/>
    <cellStyle name="Normal 65 6 3 5" xfId="20490" xr:uid="{00000000-0005-0000-0000-00001F500000}"/>
    <cellStyle name="Normal 65 6 4" xfId="12084" xr:uid="{00000000-0005-0000-0000-0000452F0000}"/>
    <cellStyle name="Normal 65 6 4 3" xfId="27178" xr:uid="{00000000-0005-0000-0000-00003F6A0000}"/>
    <cellStyle name="Normal 65 6 5" xfId="7063" xr:uid="{00000000-0005-0000-0000-0000A81B0000}"/>
    <cellStyle name="Normal 65 6 5 3" xfId="22161" xr:uid="{00000000-0005-0000-0000-0000A6560000}"/>
    <cellStyle name="Normal 65 6 7" xfId="17148" xr:uid="{00000000-0005-0000-0000-000011430000}"/>
    <cellStyle name="Normal 65 7" xfId="2842" xr:uid="{00000000-0005-0000-0000-00002B0B0000}"/>
    <cellStyle name="Normal 65 7 2" xfId="12919" xr:uid="{00000000-0005-0000-0000-000088320000}"/>
    <cellStyle name="Normal 65 7 2 3" xfId="28013" xr:uid="{00000000-0005-0000-0000-0000826D0000}"/>
    <cellStyle name="Normal 65 7 3" xfId="7899" xr:uid="{00000000-0005-0000-0000-0000EC1E0000}"/>
    <cellStyle name="Normal 65 7 3 3" xfId="22996" xr:uid="{00000000-0005-0000-0000-0000E9590000}"/>
    <cellStyle name="Normal 65 7 5" xfId="17983" xr:uid="{00000000-0005-0000-0000-000054460000}"/>
    <cellStyle name="Normal 65 8" xfId="4536" xr:uid="{00000000-0005-0000-0000-0000C9110000}"/>
    <cellStyle name="Normal 65 8 2" xfId="14590" xr:uid="{00000000-0005-0000-0000-00000F390000}"/>
    <cellStyle name="Normal 65 8 2 3" xfId="29684" xr:uid="{00000000-0005-0000-0000-000009740000}"/>
    <cellStyle name="Normal 65 8 3" xfId="9570" xr:uid="{00000000-0005-0000-0000-000073250000}"/>
    <cellStyle name="Normal 65 8 3 3" xfId="24667" xr:uid="{00000000-0005-0000-0000-000070600000}"/>
    <cellStyle name="Normal 65 8 5" xfId="19654" xr:uid="{00000000-0005-0000-0000-0000DB4C0000}"/>
    <cellStyle name="Normal 65 9" xfId="11246" xr:uid="{00000000-0005-0000-0000-0000FF2B0000}"/>
    <cellStyle name="Normal 65 9 3" xfId="26342" xr:uid="{00000000-0005-0000-0000-0000FB660000}"/>
    <cellStyle name="Normal 66" xfId="885" xr:uid="{00000000-0005-0000-0000-000084030000}"/>
    <cellStyle name="Normal 66 10" xfId="6226" xr:uid="{00000000-0005-0000-0000-000063180000}"/>
    <cellStyle name="Normal 66 10 3" xfId="21326" xr:uid="{00000000-0005-0000-0000-000063530000}"/>
    <cellStyle name="Normal 66 12" xfId="16311" xr:uid="{00000000-0005-0000-0000-0000CC3F0000}"/>
    <cellStyle name="Normal 66 2" xfId="1191" xr:uid="{00000000-0005-0000-0000-0000B7040000}"/>
    <cellStyle name="Normal 66 2 11" xfId="16365" xr:uid="{00000000-0005-0000-0000-000002400000}"/>
    <cellStyle name="Normal 66 2 2" xfId="1299" xr:uid="{00000000-0005-0000-0000-000023050000}"/>
    <cellStyle name="Normal 66 2 2 10" xfId="16469" xr:uid="{00000000-0005-0000-0000-00006A400000}"/>
    <cellStyle name="Normal 66 2 2 2" xfId="1516" xr:uid="{00000000-0005-0000-0000-0000FC050000}"/>
    <cellStyle name="Normal 66 2 2 2 2" xfId="1937" xr:uid="{00000000-0005-0000-0000-0000A1070000}"/>
    <cellStyle name="Normal 66 2 2 2 2 2" xfId="2776" xr:uid="{00000000-0005-0000-0000-0000E80A0000}"/>
    <cellStyle name="Normal 66 2 2 2 2 2 2" xfId="4465" xr:uid="{00000000-0005-0000-0000-000082110000}"/>
    <cellStyle name="Normal 66 2 2 2 2 2 2 2" xfId="14538" xr:uid="{00000000-0005-0000-0000-0000DB380000}"/>
    <cellStyle name="Normal 66 2 2 2 2 2 2 2 3" xfId="29632" xr:uid="{00000000-0005-0000-0000-0000D5730000}"/>
    <cellStyle name="Normal 66 2 2 2 2 2 2 3" xfId="9518" xr:uid="{00000000-0005-0000-0000-00003F250000}"/>
    <cellStyle name="Normal 66 2 2 2 2 2 2 3 3" xfId="24615" xr:uid="{00000000-0005-0000-0000-00003C600000}"/>
    <cellStyle name="Normal 66 2 2 2 2 2 2 5" xfId="19602" xr:uid="{00000000-0005-0000-0000-0000A74C0000}"/>
    <cellStyle name="Normal 66 2 2 2 2 2 3" xfId="6157" xr:uid="{00000000-0005-0000-0000-00001E180000}"/>
    <cellStyle name="Normal 66 2 2 2 2 2 3 2" xfId="16209" xr:uid="{00000000-0005-0000-0000-0000623F0000}"/>
    <cellStyle name="Normal 66 2 2 2 2 2 3 3" xfId="11189" xr:uid="{00000000-0005-0000-0000-0000C62B0000}"/>
    <cellStyle name="Normal 66 2 2 2 2 2 3 3 3" xfId="26286" xr:uid="{00000000-0005-0000-0000-0000C3660000}"/>
    <cellStyle name="Normal 66 2 2 2 2 2 3 5" xfId="21273" xr:uid="{00000000-0005-0000-0000-00002E530000}"/>
    <cellStyle name="Normal 66 2 2 2 2 2 4" xfId="12867" xr:uid="{00000000-0005-0000-0000-000054320000}"/>
    <cellStyle name="Normal 66 2 2 2 2 2 4 3" xfId="27961" xr:uid="{00000000-0005-0000-0000-00004E6D0000}"/>
    <cellStyle name="Normal 66 2 2 2 2 2 5" xfId="7846" xr:uid="{00000000-0005-0000-0000-0000B71E0000}"/>
    <cellStyle name="Normal 66 2 2 2 2 2 5 3" xfId="22944" xr:uid="{00000000-0005-0000-0000-0000B5590000}"/>
    <cellStyle name="Normal 66 2 2 2 2 2 7" xfId="17931" xr:uid="{00000000-0005-0000-0000-000020460000}"/>
    <cellStyle name="Normal 66 2 2 2 2 3" xfId="3628" xr:uid="{00000000-0005-0000-0000-00003D0E0000}"/>
    <cellStyle name="Normal 66 2 2 2 2 3 2" xfId="13702" xr:uid="{00000000-0005-0000-0000-000097350000}"/>
    <cellStyle name="Normal 66 2 2 2 2 3 2 3" xfId="28796" xr:uid="{00000000-0005-0000-0000-000091700000}"/>
    <cellStyle name="Normal 66 2 2 2 2 3 3" xfId="8682" xr:uid="{00000000-0005-0000-0000-0000FB210000}"/>
    <cellStyle name="Normal 66 2 2 2 2 3 3 3" xfId="23779" xr:uid="{00000000-0005-0000-0000-0000F85C0000}"/>
    <cellStyle name="Normal 66 2 2 2 2 3 5" xfId="18766" xr:uid="{00000000-0005-0000-0000-000063490000}"/>
    <cellStyle name="Normal 66 2 2 2 2 4" xfId="5321" xr:uid="{00000000-0005-0000-0000-0000DA140000}"/>
    <cellStyle name="Normal 66 2 2 2 2 4 2" xfId="15373" xr:uid="{00000000-0005-0000-0000-00001E3C0000}"/>
    <cellStyle name="Normal 66 2 2 2 2 4 2 3" xfId="30467" xr:uid="{00000000-0005-0000-0000-000018770000}"/>
    <cellStyle name="Normal 66 2 2 2 2 4 3" xfId="10353" xr:uid="{00000000-0005-0000-0000-000082280000}"/>
    <cellStyle name="Normal 66 2 2 2 2 4 3 3" xfId="25450" xr:uid="{00000000-0005-0000-0000-00007F630000}"/>
    <cellStyle name="Normal 66 2 2 2 2 4 5" xfId="20437" xr:uid="{00000000-0005-0000-0000-0000EA4F0000}"/>
    <cellStyle name="Normal 66 2 2 2 2 5" xfId="12031" xr:uid="{00000000-0005-0000-0000-0000102F0000}"/>
    <cellStyle name="Normal 66 2 2 2 2 5 3" xfId="27125" xr:uid="{00000000-0005-0000-0000-00000A6A0000}"/>
    <cellStyle name="Normal 66 2 2 2 2 6" xfId="7010" xr:uid="{00000000-0005-0000-0000-0000731B0000}"/>
    <cellStyle name="Normal 66 2 2 2 2 6 3" xfId="22108" xr:uid="{00000000-0005-0000-0000-000071560000}"/>
    <cellStyle name="Normal 66 2 2 2 2 8" xfId="17095" xr:uid="{00000000-0005-0000-0000-0000DC420000}"/>
    <cellStyle name="Normal 66 2 2 2 3" xfId="2358" xr:uid="{00000000-0005-0000-0000-000046090000}"/>
    <cellStyle name="Normal 66 2 2 2 3 2" xfId="4047" xr:uid="{00000000-0005-0000-0000-0000E00F0000}"/>
    <cellStyle name="Normal 66 2 2 2 3 2 2" xfId="14120" xr:uid="{00000000-0005-0000-0000-000039370000}"/>
    <cellStyle name="Normal 66 2 2 2 3 2 2 3" xfId="29214" xr:uid="{00000000-0005-0000-0000-000033720000}"/>
    <cellStyle name="Normal 66 2 2 2 3 2 3" xfId="9100" xr:uid="{00000000-0005-0000-0000-00009D230000}"/>
    <cellStyle name="Normal 66 2 2 2 3 2 3 3" xfId="24197" xr:uid="{00000000-0005-0000-0000-00009A5E0000}"/>
    <cellStyle name="Normal 66 2 2 2 3 2 5" xfId="19184" xr:uid="{00000000-0005-0000-0000-0000054B0000}"/>
    <cellStyle name="Normal 66 2 2 2 3 3" xfId="5739" xr:uid="{00000000-0005-0000-0000-00007C160000}"/>
    <cellStyle name="Normal 66 2 2 2 3 3 2" xfId="15791" xr:uid="{00000000-0005-0000-0000-0000C03D0000}"/>
    <cellStyle name="Normal 66 2 2 2 3 3 2 3" xfId="30885" xr:uid="{00000000-0005-0000-0000-0000BA780000}"/>
    <cellStyle name="Normal 66 2 2 2 3 3 3" xfId="10771" xr:uid="{00000000-0005-0000-0000-0000242A0000}"/>
    <cellStyle name="Normal 66 2 2 2 3 3 3 3" xfId="25868" xr:uid="{00000000-0005-0000-0000-000021650000}"/>
    <cellStyle name="Normal 66 2 2 2 3 3 5" xfId="20855" xr:uid="{00000000-0005-0000-0000-00008C510000}"/>
    <cellStyle name="Normal 66 2 2 2 3 4" xfId="12449" xr:uid="{00000000-0005-0000-0000-0000B2300000}"/>
    <cellStyle name="Normal 66 2 2 2 3 4 3" xfId="27543" xr:uid="{00000000-0005-0000-0000-0000AC6B0000}"/>
    <cellStyle name="Normal 66 2 2 2 3 5" xfId="7428" xr:uid="{00000000-0005-0000-0000-0000151D0000}"/>
    <cellStyle name="Normal 66 2 2 2 3 5 3" xfId="22526" xr:uid="{00000000-0005-0000-0000-000013580000}"/>
    <cellStyle name="Normal 66 2 2 2 3 7" xfId="17513" xr:uid="{00000000-0005-0000-0000-00007E440000}"/>
    <cellStyle name="Normal 66 2 2 2 4" xfId="3210" xr:uid="{00000000-0005-0000-0000-00009B0C0000}"/>
    <cellStyle name="Normal 66 2 2 2 4 2" xfId="13284" xr:uid="{00000000-0005-0000-0000-0000F5330000}"/>
    <cellStyle name="Normal 66 2 2 2 4 2 3" xfId="28378" xr:uid="{00000000-0005-0000-0000-0000EF6E0000}"/>
    <cellStyle name="Normal 66 2 2 2 4 3" xfId="8264" xr:uid="{00000000-0005-0000-0000-000059200000}"/>
    <cellStyle name="Normal 66 2 2 2 4 3 3" xfId="23361" xr:uid="{00000000-0005-0000-0000-0000565B0000}"/>
    <cellStyle name="Normal 66 2 2 2 4 5" xfId="18348" xr:uid="{00000000-0005-0000-0000-0000C1470000}"/>
    <cellStyle name="Normal 66 2 2 2 5" xfId="4903" xr:uid="{00000000-0005-0000-0000-000038130000}"/>
    <cellStyle name="Normal 66 2 2 2 5 2" xfId="14955" xr:uid="{00000000-0005-0000-0000-00007C3A0000}"/>
    <cellStyle name="Normal 66 2 2 2 5 2 3" xfId="30049" xr:uid="{00000000-0005-0000-0000-000076750000}"/>
    <cellStyle name="Normal 66 2 2 2 5 3" xfId="9935" xr:uid="{00000000-0005-0000-0000-0000E0260000}"/>
    <cellStyle name="Normal 66 2 2 2 5 3 3" xfId="25032" xr:uid="{00000000-0005-0000-0000-0000DD610000}"/>
    <cellStyle name="Normal 66 2 2 2 5 5" xfId="20019" xr:uid="{00000000-0005-0000-0000-0000484E0000}"/>
    <cellStyle name="Normal 66 2 2 2 6" xfId="11613" xr:uid="{00000000-0005-0000-0000-00006E2D0000}"/>
    <cellStyle name="Normal 66 2 2 2 6 3" xfId="26707" xr:uid="{00000000-0005-0000-0000-000068680000}"/>
    <cellStyle name="Normal 66 2 2 2 7" xfId="6592" xr:uid="{00000000-0005-0000-0000-0000D1190000}"/>
    <cellStyle name="Normal 66 2 2 2 7 3" xfId="21690" xr:uid="{00000000-0005-0000-0000-0000CF540000}"/>
    <cellStyle name="Normal 66 2 2 2 9" xfId="16677" xr:uid="{00000000-0005-0000-0000-00003A410000}"/>
    <cellStyle name="Normal 66 2 2 3" xfId="1729" xr:uid="{00000000-0005-0000-0000-0000D1060000}"/>
    <cellStyle name="Normal 66 2 2 3 2" xfId="2568" xr:uid="{00000000-0005-0000-0000-0000180A0000}"/>
    <cellStyle name="Normal 66 2 2 3 2 2" xfId="4257" xr:uid="{00000000-0005-0000-0000-0000B2100000}"/>
    <cellStyle name="Normal 66 2 2 3 2 2 2" xfId="14330" xr:uid="{00000000-0005-0000-0000-00000B380000}"/>
    <cellStyle name="Normal 66 2 2 3 2 2 2 3" xfId="29424" xr:uid="{00000000-0005-0000-0000-000005730000}"/>
    <cellStyle name="Normal 66 2 2 3 2 2 3" xfId="9310" xr:uid="{00000000-0005-0000-0000-00006F240000}"/>
    <cellStyle name="Normal 66 2 2 3 2 2 3 3" xfId="24407" xr:uid="{00000000-0005-0000-0000-00006C5F0000}"/>
    <cellStyle name="Normal 66 2 2 3 2 2 5" xfId="19394" xr:uid="{00000000-0005-0000-0000-0000D74B0000}"/>
    <cellStyle name="Normal 66 2 2 3 2 3" xfId="5949" xr:uid="{00000000-0005-0000-0000-00004E170000}"/>
    <cellStyle name="Normal 66 2 2 3 2 3 2" xfId="16001" xr:uid="{00000000-0005-0000-0000-0000923E0000}"/>
    <cellStyle name="Normal 66 2 2 3 2 3 2 3" xfId="31095" xr:uid="{00000000-0005-0000-0000-00008C790000}"/>
    <cellStyle name="Normal 66 2 2 3 2 3 3" xfId="10981" xr:uid="{00000000-0005-0000-0000-0000F62A0000}"/>
    <cellStyle name="Normal 66 2 2 3 2 3 3 3" xfId="26078" xr:uid="{00000000-0005-0000-0000-0000F3650000}"/>
    <cellStyle name="Normal 66 2 2 3 2 3 5" xfId="21065" xr:uid="{00000000-0005-0000-0000-00005E520000}"/>
    <cellStyle name="Normal 66 2 2 3 2 4" xfId="12659" xr:uid="{00000000-0005-0000-0000-000084310000}"/>
    <cellStyle name="Normal 66 2 2 3 2 4 3" xfId="27753" xr:uid="{00000000-0005-0000-0000-00007E6C0000}"/>
    <cellStyle name="Normal 66 2 2 3 2 5" xfId="7638" xr:uid="{00000000-0005-0000-0000-0000E71D0000}"/>
    <cellStyle name="Normal 66 2 2 3 2 5 3" xfId="22736" xr:uid="{00000000-0005-0000-0000-0000E5580000}"/>
    <cellStyle name="Normal 66 2 2 3 2 7" xfId="17723" xr:uid="{00000000-0005-0000-0000-000050450000}"/>
    <cellStyle name="Normal 66 2 2 3 3" xfId="3420" xr:uid="{00000000-0005-0000-0000-00006D0D0000}"/>
    <cellStyle name="Normal 66 2 2 3 3 2" xfId="13494" xr:uid="{00000000-0005-0000-0000-0000C7340000}"/>
    <cellStyle name="Normal 66 2 2 3 3 2 3" xfId="28588" xr:uid="{00000000-0005-0000-0000-0000C16F0000}"/>
    <cellStyle name="Normal 66 2 2 3 3 3" xfId="8474" xr:uid="{00000000-0005-0000-0000-00002B210000}"/>
    <cellStyle name="Normal 66 2 2 3 3 3 3" xfId="23571" xr:uid="{00000000-0005-0000-0000-0000285C0000}"/>
    <cellStyle name="Normal 66 2 2 3 3 5" xfId="18558" xr:uid="{00000000-0005-0000-0000-000093480000}"/>
    <cellStyle name="Normal 66 2 2 3 4" xfId="5113" xr:uid="{00000000-0005-0000-0000-00000A140000}"/>
    <cellStyle name="Normal 66 2 2 3 4 2" xfId="15165" xr:uid="{00000000-0005-0000-0000-00004E3B0000}"/>
    <cellStyle name="Normal 66 2 2 3 4 2 3" xfId="30259" xr:uid="{00000000-0005-0000-0000-000048760000}"/>
    <cellStyle name="Normal 66 2 2 3 4 3" xfId="10145" xr:uid="{00000000-0005-0000-0000-0000B2270000}"/>
    <cellStyle name="Normal 66 2 2 3 4 3 3" xfId="25242" xr:uid="{00000000-0005-0000-0000-0000AF620000}"/>
    <cellStyle name="Normal 66 2 2 3 4 5" xfId="20229" xr:uid="{00000000-0005-0000-0000-00001A4F0000}"/>
    <cellStyle name="Normal 66 2 2 3 5" xfId="11823" xr:uid="{00000000-0005-0000-0000-0000402E0000}"/>
    <cellStyle name="Normal 66 2 2 3 5 3" xfId="26917" xr:uid="{00000000-0005-0000-0000-00003A690000}"/>
    <cellStyle name="Normal 66 2 2 3 6" xfId="6802" xr:uid="{00000000-0005-0000-0000-0000A31A0000}"/>
    <cellStyle name="Normal 66 2 2 3 6 3" xfId="21900" xr:uid="{00000000-0005-0000-0000-0000A1550000}"/>
    <cellStyle name="Normal 66 2 2 3 8" xfId="16887" xr:uid="{00000000-0005-0000-0000-00000C420000}"/>
    <cellStyle name="Normal 66 2 2 4" xfId="2150" xr:uid="{00000000-0005-0000-0000-000076080000}"/>
    <cellStyle name="Normal 66 2 2 4 2" xfId="3839" xr:uid="{00000000-0005-0000-0000-0000100F0000}"/>
    <cellStyle name="Normal 66 2 2 4 2 2" xfId="13912" xr:uid="{00000000-0005-0000-0000-000069360000}"/>
    <cellStyle name="Normal 66 2 2 4 2 2 3" xfId="29006" xr:uid="{00000000-0005-0000-0000-000063710000}"/>
    <cellStyle name="Normal 66 2 2 4 2 3" xfId="8892" xr:uid="{00000000-0005-0000-0000-0000CD220000}"/>
    <cellStyle name="Normal 66 2 2 4 2 3 3" xfId="23989" xr:uid="{00000000-0005-0000-0000-0000CA5D0000}"/>
    <cellStyle name="Normal 66 2 2 4 2 5" xfId="18976" xr:uid="{00000000-0005-0000-0000-0000354A0000}"/>
    <cellStyle name="Normal 66 2 2 4 3" xfId="5531" xr:uid="{00000000-0005-0000-0000-0000AC150000}"/>
    <cellStyle name="Normal 66 2 2 4 3 2" xfId="15583" xr:uid="{00000000-0005-0000-0000-0000F03C0000}"/>
    <cellStyle name="Normal 66 2 2 4 3 2 3" xfId="30677" xr:uid="{00000000-0005-0000-0000-0000EA770000}"/>
    <cellStyle name="Normal 66 2 2 4 3 3" xfId="10563" xr:uid="{00000000-0005-0000-0000-000054290000}"/>
    <cellStyle name="Normal 66 2 2 4 3 3 3" xfId="25660" xr:uid="{00000000-0005-0000-0000-000051640000}"/>
    <cellStyle name="Normal 66 2 2 4 3 5" xfId="20647" xr:uid="{00000000-0005-0000-0000-0000BC500000}"/>
    <cellStyle name="Normal 66 2 2 4 4" xfId="12241" xr:uid="{00000000-0005-0000-0000-0000E22F0000}"/>
    <cellStyle name="Normal 66 2 2 4 4 3" xfId="27335" xr:uid="{00000000-0005-0000-0000-0000DC6A0000}"/>
    <cellStyle name="Normal 66 2 2 4 5" xfId="7220" xr:uid="{00000000-0005-0000-0000-0000451C0000}"/>
    <cellStyle name="Normal 66 2 2 4 5 3" xfId="22318" xr:uid="{00000000-0005-0000-0000-000043570000}"/>
    <cellStyle name="Normal 66 2 2 4 7" xfId="17305" xr:uid="{00000000-0005-0000-0000-0000AE430000}"/>
    <cellStyle name="Normal 66 2 2 5" xfId="3002" xr:uid="{00000000-0005-0000-0000-0000CB0B0000}"/>
    <cellStyle name="Normal 66 2 2 5 2" xfId="13076" xr:uid="{00000000-0005-0000-0000-000025330000}"/>
    <cellStyle name="Normal 66 2 2 5 2 3" xfId="28170" xr:uid="{00000000-0005-0000-0000-00001F6E0000}"/>
    <cellStyle name="Normal 66 2 2 5 3" xfId="8056" xr:uid="{00000000-0005-0000-0000-0000891F0000}"/>
    <cellStyle name="Normal 66 2 2 5 3 3" xfId="23153" xr:uid="{00000000-0005-0000-0000-0000865A0000}"/>
    <cellStyle name="Normal 66 2 2 5 5" xfId="18140" xr:uid="{00000000-0005-0000-0000-0000F1460000}"/>
    <cellStyle name="Normal 66 2 2 6" xfId="4695" xr:uid="{00000000-0005-0000-0000-000068120000}"/>
    <cellStyle name="Normal 66 2 2 6 2" xfId="14747" xr:uid="{00000000-0005-0000-0000-0000AC390000}"/>
    <cellStyle name="Normal 66 2 2 6 2 3" xfId="29841" xr:uid="{00000000-0005-0000-0000-0000A6740000}"/>
    <cellStyle name="Normal 66 2 2 6 3" xfId="9727" xr:uid="{00000000-0005-0000-0000-000010260000}"/>
    <cellStyle name="Normal 66 2 2 6 3 3" xfId="24824" xr:uid="{00000000-0005-0000-0000-00000D610000}"/>
    <cellStyle name="Normal 66 2 2 6 5" xfId="19811" xr:uid="{00000000-0005-0000-0000-0000784D0000}"/>
    <cellStyle name="Normal 66 2 2 7" xfId="11405" xr:uid="{00000000-0005-0000-0000-00009E2C0000}"/>
    <cellStyle name="Normal 66 2 2 7 3" xfId="26499" xr:uid="{00000000-0005-0000-0000-000098670000}"/>
    <cellStyle name="Normal 66 2 2 8" xfId="6384" xr:uid="{00000000-0005-0000-0000-000001190000}"/>
    <cellStyle name="Normal 66 2 2 8 3" xfId="21482" xr:uid="{00000000-0005-0000-0000-0000FF530000}"/>
    <cellStyle name="Normal 66 2 3" xfId="1412" xr:uid="{00000000-0005-0000-0000-000094050000}"/>
    <cellStyle name="Normal 66 2 3 2" xfId="1833" xr:uid="{00000000-0005-0000-0000-000039070000}"/>
    <cellStyle name="Normal 66 2 3 2 2" xfId="2672" xr:uid="{00000000-0005-0000-0000-0000800A0000}"/>
    <cellStyle name="Normal 66 2 3 2 2 2" xfId="4361" xr:uid="{00000000-0005-0000-0000-00001A110000}"/>
    <cellStyle name="Normal 66 2 3 2 2 2 2" xfId="14434" xr:uid="{00000000-0005-0000-0000-000073380000}"/>
    <cellStyle name="Normal 66 2 3 2 2 2 2 3" xfId="29528" xr:uid="{00000000-0005-0000-0000-00006D730000}"/>
    <cellStyle name="Normal 66 2 3 2 2 2 3" xfId="9414" xr:uid="{00000000-0005-0000-0000-0000D7240000}"/>
    <cellStyle name="Normal 66 2 3 2 2 2 3 3" xfId="24511" xr:uid="{00000000-0005-0000-0000-0000D45F0000}"/>
    <cellStyle name="Normal 66 2 3 2 2 2 5" xfId="19498" xr:uid="{00000000-0005-0000-0000-00003F4C0000}"/>
    <cellStyle name="Normal 66 2 3 2 2 3" xfId="6053" xr:uid="{00000000-0005-0000-0000-0000B6170000}"/>
    <cellStyle name="Normal 66 2 3 2 2 3 2" xfId="16105" xr:uid="{00000000-0005-0000-0000-0000FA3E0000}"/>
    <cellStyle name="Normal 66 2 3 2 2 3 2 3" xfId="31199" xr:uid="{00000000-0005-0000-0000-0000F4790000}"/>
    <cellStyle name="Normal 66 2 3 2 2 3 3" xfId="11085" xr:uid="{00000000-0005-0000-0000-00005E2B0000}"/>
    <cellStyle name="Normal 66 2 3 2 2 3 3 3" xfId="26182" xr:uid="{00000000-0005-0000-0000-00005B660000}"/>
    <cellStyle name="Normal 66 2 3 2 2 3 5" xfId="21169" xr:uid="{00000000-0005-0000-0000-0000C6520000}"/>
    <cellStyle name="Normal 66 2 3 2 2 4" xfId="12763" xr:uid="{00000000-0005-0000-0000-0000EC310000}"/>
    <cellStyle name="Normal 66 2 3 2 2 4 3" xfId="27857" xr:uid="{00000000-0005-0000-0000-0000E66C0000}"/>
    <cellStyle name="Normal 66 2 3 2 2 5" xfId="7742" xr:uid="{00000000-0005-0000-0000-00004F1E0000}"/>
    <cellStyle name="Normal 66 2 3 2 2 5 3" xfId="22840" xr:uid="{00000000-0005-0000-0000-00004D590000}"/>
    <cellStyle name="Normal 66 2 3 2 2 7" xfId="17827" xr:uid="{00000000-0005-0000-0000-0000B8450000}"/>
    <cellStyle name="Normal 66 2 3 2 3" xfId="3524" xr:uid="{00000000-0005-0000-0000-0000D50D0000}"/>
    <cellStyle name="Normal 66 2 3 2 3 2" xfId="13598" xr:uid="{00000000-0005-0000-0000-00002F350000}"/>
    <cellStyle name="Normal 66 2 3 2 3 2 3" xfId="28692" xr:uid="{00000000-0005-0000-0000-000029700000}"/>
    <cellStyle name="Normal 66 2 3 2 3 3" xfId="8578" xr:uid="{00000000-0005-0000-0000-000093210000}"/>
    <cellStyle name="Normal 66 2 3 2 3 3 3" xfId="23675" xr:uid="{00000000-0005-0000-0000-0000905C0000}"/>
    <cellStyle name="Normal 66 2 3 2 3 5" xfId="18662" xr:uid="{00000000-0005-0000-0000-0000FB480000}"/>
    <cellStyle name="Normal 66 2 3 2 4" xfId="5217" xr:uid="{00000000-0005-0000-0000-000072140000}"/>
    <cellStyle name="Normal 66 2 3 2 4 2" xfId="15269" xr:uid="{00000000-0005-0000-0000-0000B63B0000}"/>
    <cellStyle name="Normal 66 2 3 2 4 2 3" xfId="30363" xr:uid="{00000000-0005-0000-0000-0000B0760000}"/>
    <cellStyle name="Normal 66 2 3 2 4 3" xfId="10249" xr:uid="{00000000-0005-0000-0000-00001A280000}"/>
    <cellStyle name="Normal 66 2 3 2 4 3 3" xfId="25346" xr:uid="{00000000-0005-0000-0000-000017630000}"/>
    <cellStyle name="Normal 66 2 3 2 4 5" xfId="20333" xr:uid="{00000000-0005-0000-0000-0000824F0000}"/>
    <cellStyle name="Normal 66 2 3 2 5" xfId="11927" xr:uid="{00000000-0005-0000-0000-0000A82E0000}"/>
    <cellStyle name="Normal 66 2 3 2 5 3" xfId="27021" xr:uid="{00000000-0005-0000-0000-0000A2690000}"/>
    <cellStyle name="Normal 66 2 3 2 6" xfId="6906" xr:uid="{00000000-0005-0000-0000-00000B1B0000}"/>
    <cellStyle name="Normal 66 2 3 2 6 3" xfId="22004" xr:uid="{00000000-0005-0000-0000-000009560000}"/>
    <cellStyle name="Normal 66 2 3 2 8" xfId="16991" xr:uid="{00000000-0005-0000-0000-000074420000}"/>
    <cellStyle name="Normal 66 2 3 3" xfId="2254" xr:uid="{00000000-0005-0000-0000-0000DE080000}"/>
    <cellStyle name="Normal 66 2 3 3 2" xfId="3943" xr:uid="{00000000-0005-0000-0000-0000780F0000}"/>
    <cellStyle name="Normal 66 2 3 3 2 2" xfId="14016" xr:uid="{00000000-0005-0000-0000-0000D1360000}"/>
    <cellStyle name="Normal 66 2 3 3 2 2 3" xfId="29110" xr:uid="{00000000-0005-0000-0000-0000CB710000}"/>
    <cellStyle name="Normal 66 2 3 3 2 3" xfId="8996" xr:uid="{00000000-0005-0000-0000-000035230000}"/>
    <cellStyle name="Normal 66 2 3 3 2 3 3" xfId="24093" xr:uid="{00000000-0005-0000-0000-0000325E0000}"/>
    <cellStyle name="Normal 66 2 3 3 2 5" xfId="19080" xr:uid="{00000000-0005-0000-0000-00009D4A0000}"/>
    <cellStyle name="Normal 66 2 3 3 3" xfId="5635" xr:uid="{00000000-0005-0000-0000-000014160000}"/>
    <cellStyle name="Normal 66 2 3 3 3 2" xfId="15687" xr:uid="{00000000-0005-0000-0000-0000583D0000}"/>
    <cellStyle name="Normal 66 2 3 3 3 2 3" xfId="30781" xr:uid="{00000000-0005-0000-0000-000052780000}"/>
    <cellStyle name="Normal 66 2 3 3 3 3" xfId="10667" xr:uid="{00000000-0005-0000-0000-0000BC290000}"/>
    <cellStyle name="Normal 66 2 3 3 3 3 3" xfId="25764" xr:uid="{00000000-0005-0000-0000-0000B9640000}"/>
    <cellStyle name="Normal 66 2 3 3 3 5" xfId="20751" xr:uid="{00000000-0005-0000-0000-000024510000}"/>
    <cellStyle name="Normal 66 2 3 3 4" xfId="12345" xr:uid="{00000000-0005-0000-0000-00004A300000}"/>
    <cellStyle name="Normal 66 2 3 3 4 3" xfId="27439" xr:uid="{00000000-0005-0000-0000-0000446B0000}"/>
    <cellStyle name="Normal 66 2 3 3 5" xfId="7324" xr:uid="{00000000-0005-0000-0000-0000AD1C0000}"/>
    <cellStyle name="Normal 66 2 3 3 5 3" xfId="22422" xr:uid="{00000000-0005-0000-0000-0000AB570000}"/>
    <cellStyle name="Normal 66 2 3 3 7" xfId="17409" xr:uid="{00000000-0005-0000-0000-000016440000}"/>
    <cellStyle name="Normal 66 2 3 4" xfId="3106" xr:uid="{00000000-0005-0000-0000-0000330C0000}"/>
    <cellStyle name="Normal 66 2 3 4 2" xfId="13180" xr:uid="{00000000-0005-0000-0000-00008D330000}"/>
    <cellStyle name="Normal 66 2 3 4 2 3" xfId="28274" xr:uid="{00000000-0005-0000-0000-0000876E0000}"/>
    <cellStyle name="Normal 66 2 3 4 3" xfId="8160" xr:uid="{00000000-0005-0000-0000-0000F11F0000}"/>
    <cellStyle name="Normal 66 2 3 4 3 3" xfId="23257" xr:uid="{00000000-0005-0000-0000-0000EE5A0000}"/>
    <cellStyle name="Normal 66 2 3 4 5" xfId="18244" xr:uid="{00000000-0005-0000-0000-000059470000}"/>
    <cellStyle name="Normal 66 2 3 5" xfId="4799" xr:uid="{00000000-0005-0000-0000-0000D0120000}"/>
    <cellStyle name="Normal 66 2 3 5 2" xfId="14851" xr:uid="{00000000-0005-0000-0000-0000143A0000}"/>
    <cellStyle name="Normal 66 2 3 5 2 3" xfId="29945" xr:uid="{00000000-0005-0000-0000-00000E750000}"/>
    <cellStyle name="Normal 66 2 3 5 3" xfId="9831" xr:uid="{00000000-0005-0000-0000-000078260000}"/>
    <cellStyle name="Normal 66 2 3 5 3 3" xfId="24928" xr:uid="{00000000-0005-0000-0000-000075610000}"/>
    <cellStyle name="Normal 66 2 3 5 5" xfId="19915" xr:uid="{00000000-0005-0000-0000-0000E04D0000}"/>
    <cellStyle name="Normal 66 2 3 6" xfId="11509" xr:uid="{00000000-0005-0000-0000-0000062D0000}"/>
    <cellStyle name="Normal 66 2 3 6 3" xfId="26603" xr:uid="{00000000-0005-0000-0000-000000680000}"/>
    <cellStyle name="Normal 66 2 3 7" xfId="6488" xr:uid="{00000000-0005-0000-0000-000069190000}"/>
    <cellStyle name="Normal 66 2 3 7 3" xfId="21586" xr:uid="{00000000-0005-0000-0000-000067540000}"/>
    <cellStyle name="Normal 66 2 3 9" xfId="16573" xr:uid="{00000000-0005-0000-0000-0000D2400000}"/>
    <cellStyle name="Normal 66 2 4" xfId="1625" xr:uid="{00000000-0005-0000-0000-000069060000}"/>
    <cellStyle name="Normal 66 2 4 2" xfId="2464" xr:uid="{00000000-0005-0000-0000-0000B0090000}"/>
    <cellStyle name="Normal 66 2 4 2 2" xfId="4153" xr:uid="{00000000-0005-0000-0000-00004A100000}"/>
    <cellStyle name="Normal 66 2 4 2 2 2" xfId="14226" xr:uid="{00000000-0005-0000-0000-0000A3370000}"/>
    <cellStyle name="Normal 66 2 4 2 2 2 3" xfId="29320" xr:uid="{00000000-0005-0000-0000-00009D720000}"/>
    <cellStyle name="Normal 66 2 4 2 2 3" xfId="9206" xr:uid="{00000000-0005-0000-0000-000007240000}"/>
    <cellStyle name="Normal 66 2 4 2 2 3 3" xfId="24303" xr:uid="{00000000-0005-0000-0000-0000045F0000}"/>
    <cellStyle name="Normal 66 2 4 2 2 5" xfId="19290" xr:uid="{00000000-0005-0000-0000-00006F4B0000}"/>
    <cellStyle name="Normal 66 2 4 2 3" xfId="5845" xr:uid="{00000000-0005-0000-0000-0000E6160000}"/>
    <cellStyle name="Normal 66 2 4 2 3 2" xfId="15897" xr:uid="{00000000-0005-0000-0000-00002A3E0000}"/>
    <cellStyle name="Normal 66 2 4 2 3 2 3" xfId="30991" xr:uid="{00000000-0005-0000-0000-000024790000}"/>
    <cellStyle name="Normal 66 2 4 2 3 3" xfId="10877" xr:uid="{00000000-0005-0000-0000-00008E2A0000}"/>
    <cellStyle name="Normal 66 2 4 2 3 3 3" xfId="25974" xr:uid="{00000000-0005-0000-0000-00008B650000}"/>
    <cellStyle name="Normal 66 2 4 2 3 5" xfId="20961" xr:uid="{00000000-0005-0000-0000-0000F6510000}"/>
    <cellStyle name="Normal 66 2 4 2 4" xfId="12555" xr:uid="{00000000-0005-0000-0000-00001C310000}"/>
    <cellStyle name="Normal 66 2 4 2 4 3" xfId="27649" xr:uid="{00000000-0005-0000-0000-0000166C0000}"/>
    <cellStyle name="Normal 66 2 4 2 5" xfId="7534" xr:uid="{00000000-0005-0000-0000-00007F1D0000}"/>
    <cellStyle name="Normal 66 2 4 2 5 3" xfId="22632" xr:uid="{00000000-0005-0000-0000-00007D580000}"/>
    <cellStyle name="Normal 66 2 4 2 7" xfId="17619" xr:uid="{00000000-0005-0000-0000-0000E8440000}"/>
    <cellStyle name="Normal 66 2 4 3" xfId="3316" xr:uid="{00000000-0005-0000-0000-0000050D0000}"/>
    <cellStyle name="Normal 66 2 4 3 2" xfId="13390" xr:uid="{00000000-0005-0000-0000-00005F340000}"/>
    <cellStyle name="Normal 66 2 4 3 2 3" xfId="28484" xr:uid="{00000000-0005-0000-0000-0000596F0000}"/>
    <cellStyle name="Normal 66 2 4 3 3" xfId="8370" xr:uid="{00000000-0005-0000-0000-0000C3200000}"/>
    <cellStyle name="Normal 66 2 4 3 3 3" xfId="23467" xr:uid="{00000000-0005-0000-0000-0000C05B0000}"/>
    <cellStyle name="Normal 66 2 4 3 5" xfId="18454" xr:uid="{00000000-0005-0000-0000-00002B480000}"/>
    <cellStyle name="Normal 66 2 4 4" xfId="5009" xr:uid="{00000000-0005-0000-0000-0000A2130000}"/>
    <cellStyle name="Normal 66 2 4 4 2" xfId="15061" xr:uid="{00000000-0005-0000-0000-0000E63A0000}"/>
    <cellStyle name="Normal 66 2 4 4 2 3" xfId="30155" xr:uid="{00000000-0005-0000-0000-0000E0750000}"/>
    <cellStyle name="Normal 66 2 4 4 3" xfId="10041" xr:uid="{00000000-0005-0000-0000-00004A270000}"/>
    <cellStyle name="Normal 66 2 4 4 3 3" xfId="25138" xr:uid="{00000000-0005-0000-0000-000047620000}"/>
    <cellStyle name="Normal 66 2 4 4 5" xfId="20125" xr:uid="{00000000-0005-0000-0000-0000B24E0000}"/>
    <cellStyle name="Normal 66 2 4 5" xfId="11719" xr:uid="{00000000-0005-0000-0000-0000D82D0000}"/>
    <cellStyle name="Normal 66 2 4 5 3" xfId="26813" xr:uid="{00000000-0005-0000-0000-0000D2680000}"/>
    <cellStyle name="Normal 66 2 4 6" xfId="6698" xr:uid="{00000000-0005-0000-0000-00003B1A0000}"/>
    <cellStyle name="Normal 66 2 4 6 3" xfId="21796" xr:uid="{00000000-0005-0000-0000-000039550000}"/>
    <cellStyle name="Normal 66 2 4 8" xfId="16783" xr:uid="{00000000-0005-0000-0000-0000A4410000}"/>
    <cellStyle name="Normal 66 2 5" xfId="2046" xr:uid="{00000000-0005-0000-0000-00000E080000}"/>
    <cellStyle name="Normal 66 2 5 2" xfId="3735" xr:uid="{00000000-0005-0000-0000-0000A80E0000}"/>
    <cellStyle name="Normal 66 2 5 2 2" xfId="13808" xr:uid="{00000000-0005-0000-0000-000001360000}"/>
    <cellStyle name="Normal 66 2 5 2 2 3" xfId="28902" xr:uid="{00000000-0005-0000-0000-0000FB700000}"/>
    <cellStyle name="Normal 66 2 5 2 3" xfId="8788" xr:uid="{00000000-0005-0000-0000-000065220000}"/>
    <cellStyle name="Normal 66 2 5 2 3 3" xfId="23885" xr:uid="{00000000-0005-0000-0000-0000625D0000}"/>
    <cellStyle name="Normal 66 2 5 2 5" xfId="18872" xr:uid="{00000000-0005-0000-0000-0000CD490000}"/>
    <cellStyle name="Normal 66 2 5 3" xfId="5427" xr:uid="{00000000-0005-0000-0000-000044150000}"/>
    <cellStyle name="Normal 66 2 5 3 2" xfId="15479" xr:uid="{00000000-0005-0000-0000-0000883C0000}"/>
    <cellStyle name="Normal 66 2 5 3 2 3" xfId="30573" xr:uid="{00000000-0005-0000-0000-000082770000}"/>
    <cellStyle name="Normal 66 2 5 3 3" xfId="10459" xr:uid="{00000000-0005-0000-0000-0000EC280000}"/>
    <cellStyle name="Normal 66 2 5 3 3 3" xfId="25556" xr:uid="{00000000-0005-0000-0000-0000E9630000}"/>
    <cellStyle name="Normal 66 2 5 3 5" xfId="20543" xr:uid="{00000000-0005-0000-0000-000054500000}"/>
    <cellStyle name="Normal 66 2 5 4" xfId="12137" xr:uid="{00000000-0005-0000-0000-00007A2F0000}"/>
    <cellStyle name="Normal 66 2 5 4 3" xfId="27231" xr:uid="{00000000-0005-0000-0000-0000746A0000}"/>
    <cellStyle name="Normal 66 2 5 5" xfId="7116" xr:uid="{00000000-0005-0000-0000-0000DD1B0000}"/>
    <cellStyle name="Normal 66 2 5 5 3" xfId="22214" xr:uid="{00000000-0005-0000-0000-0000DB560000}"/>
    <cellStyle name="Normal 66 2 5 7" xfId="17201" xr:uid="{00000000-0005-0000-0000-000046430000}"/>
    <cellStyle name="Normal 66 2 6" xfId="2898" xr:uid="{00000000-0005-0000-0000-0000630B0000}"/>
    <cellStyle name="Normal 66 2 6 2" xfId="12972" xr:uid="{00000000-0005-0000-0000-0000BD320000}"/>
    <cellStyle name="Normal 66 2 6 2 3" xfId="28066" xr:uid="{00000000-0005-0000-0000-0000B76D0000}"/>
    <cellStyle name="Normal 66 2 6 3" xfId="7952" xr:uid="{00000000-0005-0000-0000-0000211F0000}"/>
    <cellStyle name="Normal 66 2 6 3 3" xfId="23049" xr:uid="{00000000-0005-0000-0000-00001E5A0000}"/>
    <cellStyle name="Normal 66 2 6 5" xfId="18036" xr:uid="{00000000-0005-0000-0000-000089460000}"/>
    <cellStyle name="Normal 66 2 7" xfId="4591" xr:uid="{00000000-0005-0000-0000-000000120000}"/>
    <cellStyle name="Normal 66 2 7 2" xfId="14643" xr:uid="{00000000-0005-0000-0000-000044390000}"/>
    <cellStyle name="Normal 66 2 7 2 3" xfId="29737" xr:uid="{00000000-0005-0000-0000-00003E740000}"/>
    <cellStyle name="Normal 66 2 7 3" xfId="9623" xr:uid="{00000000-0005-0000-0000-0000A8250000}"/>
    <cellStyle name="Normal 66 2 7 3 3" xfId="24720" xr:uid="{00000000-0005-0000-0000-0000A5600000}"/>
    <cellStyle name="Normal 66 2 7 5" xfId="19707" xr:uid="{00000000-0005-0000-0000-0000104D0000}"/>
    <cellStyle name="Normal 66 2 8" xfId="11301" xr:uid="{00000000-0005-0000-0000-0000362C0000}"/>
    <cellStyle name="Normal 66 2 8 3" xfId="26395" xr:uid="{00000000-0005-0000-0000-000030670000}"/>
    <cellStyle name="Normal 66 2 9" xfId="6280" xr:uid="{00000000-0005-0000-0000-000099180000}"/>
    <cellStyle name="Normal 66 2 9 3" xfId="21378" xr:uid="{00000000-0005-0000-0000-000097530000}"/>
    <cellStyle name="Normal 66 3" xfId="1245" xr:uid="{00000000-0005-0000-0000-0000ED040000}"/>
    <cellStyle name="Normal 66 3 10" xfId="16417" xr:uid="{00000000-0005-0000-0000-000036400000}"/>
    <cellStyle name="Normal 66 3 2" xfId="1464" xr:uid="{00000000-0005-0000-0000-0000C8050000}"/>
    <cellStyle name="Normal 66 3 2 2" xfId="1885" xr:uid="{00000000-0005-0000-0000-00006D070000}"/>
    <cellStyle name="Normal 66 3 2 2 2" xfId="2724" xr:uid="{00000000-0005-0000-0000-0000B40A0000}"/>
    <cellStyle name="Normal 66 3 2 2 2 2" xfId="4413" xr:uid="{00000000-0005-0000-0000-00004E110000}"/>
    <cellStyle name="Normal 66 3 2 2 2 2 2" xfId="14486" xr:uid="{00000000-0005-0000-0000-0000A7380000}"/>
    <cellStyle name="Normal 66 3 2 2 2 2 2 3" xfId="29580" xr:uid="{00000000-0005-0000-0000-0000A1730000}"/>
    <cellStyle name="Normal 66 3 2 2 2 2 3" xfId="9466" xr:uid="{00000000-0005-0000-0000-00000B250000}"/>
    <cellStyle name="Normal 66 3 2 2 2 2 3 3" xfId="24563" xr:uid="{00000000-0005-0000-0000-000008600000}"/>
    <cellStyle name="Normal 66 3 2 2 2 2 5" xfId="19550" xr:uid="{00000000-0005-0000-0000-0000734C0000}"/>
    <cellStyle name="Normal 66 3 2 2 2 3" xfId="6105" xr:uid="{00000000-0005-0000-0000-0000EA170000}"/>
    <cellStyle name="Normal 66 3 2 2 2 3 2" xfId="16157" xr:uid="{00000000-0005-0000-0000-00002E3F0000}"/>
    <cellStyle name="Normal 66 3 2 2 2 3 2 3" xfId="31251" xr:uid="{00000000-0005-0000-0000-0000287A0000}"/>
    <cellStyle name="Normal 66 3 2 2 2 3 3" xfId="11137" xr:uid="{00000000-0005-0000-0000-0000922B0000}"/>
    <cellStyle name="Normal 66 3 2 2 2 3 3 3" xfId="26234" xr:uid="{00000000-0005-0000-0000-00008F660000}"/>
    <cellStyle name="Normal 66 3 2 2 2 3 5" xfId="21221" xr:uid="{00000000-0005-0000-0000-0000FA520000}"/>
    <cellStyle name="Normal 66 3 2 2 2 4" xfId="12815" xr:uid="{00000000-0005-0000-0000-000020320000}"/>
    <cellStyle name="Normal 66 3 2 2 2 4 3" xfId="27909" xr:uid="{00000000-0005-0000-0000-00001A6D0000}"/>
    <cellStyle name="Normal 66 3 2 2 2 5" xfId="7794" xr:uid="{00000000-0005-0000-0000-0000831E0000}"/>
    <cellStyle name="Normal 66 3 2 2 2 5 3" xfId="22892" xr:uid="{00000000-0005-0000-0000-000081590000}"/>
    <cellStyle name="Normal 66 3 2 2 2 7" xfId="17879" xr:uid="{00000000-0005-0000-0000-0000EC450000}"/>
    <cellStyle name="Normal 66 3 2 2 3" xfId="3576" xr:uid="{00000000-0005-0000-0000-0000090E0000}"/>
    <cellStyle name="Normal 66 3 2 2 3 2" xfId="13650" xr:uid="{00000000-0005-0000-0000-000063350000}"/>
    <cellStyle name="Normal 66 3 2 2 3 2 3" xfId="28744" xr:uid="{00000000-0005-0000-0000-00005D700000}"/>
    <cellStyle name="Normal 66 3 2 2 3 3" xfId="8630" xr:uid="{00000000-0005-0000-0000-0000C7210000}"/>
    <cellStyle name="Normal 66 3 2 2 3 3 3" xfId="23727" xr:uid="{00000000-0005-0000-0000-0000C45C0000}"/>
    <cellStyle name="Normal 66 3 2 2 3 5" xfId="18714" xr:uid="{00000000-0005-0000-0000-00002F490000}"/>
    <cellStyle name="Normal 66 3 2 2 4" xfId="5269" xr:uid="{00000000-0005-0000-0000-0000A6140000}"/>
    <cellStyle name="Normal 66 3 2 2 4 2" xfId="15321" xr:uid="{00000000-0005-0000-0000-0000EA3B0000}"/>
    <cellStyle name="Normal 66 3 2 2 4 2 3" xfId="30415" xr:uid="{00000000-0005-0000-0000-0000E4760000}"/>
    <cellStyle name="Normal 66 3 2 2 4 3" xfId="10301" xr:uid="{00000000-0005-0000-0000-00004E280000}"/>
    <cellStyle name="Normal 66 3 2 2 4 3 3" xfId="25398" xr:uid="{00000000-0005-0000-0000-00004B630000}"/>
    <cellStyle name="Normal 66 3 2 2 4 5" xfId="20385" xr:uid="{00000000-0005-0000-0000-0000B64F0000}"/>
    <cellStyle name="Normal 66 3 2 2 5" xfId="11979" xr:uid="{00000000-0005-0000-0000-0000DC2E0000}"/>
    <cellStyle name="Normal 66 3 2 2 5 3" xfId="27073" xr:uid="{00000000-0005-0000-0000-0000D6690000}"/>
    <cellStyle name="Normal 66 3 2 2 6" xfId="6958" xr:uid="{00000000-0005-0000-0000-00003F1B0000}"/>
    <cellStyle name="Normal 66 3 2 2 6 3" xfId="22056" xr:uid="{00000000-0005-0000-0000-00003D560000}"/>
    <cellStyle name="Normal 66 3 2 2 8" xfId="17043" xr:uid="{00000000-0005-0000-0000-0000A8420000}"/>
    <cellStyle name="Normal 66 3 2 3" xfId="2306" xr:uid="{00000000-0005-0000-0000-000012090000}"/>
    <cellStyle name="Normal 66 3 2 3 2" xfId="3995" xr:uid="{00000000-0005-0000-0000-0000AC0F0000}"/>
    <cellStyle name="Normal 66 3 2 3 2 2" xfId="14068" xr:uid="{00000000-0005-0000-0000-000005370000}"/>
    <cellStyle name="Normal 66 3 2 3 2 2 3" xfId="29162" xr:uid="{00000000-0005-0000-0000-0000FF710000}"/>
    <cellStyle name="Normal 66 3 2 3 2 3" xfId="9048" xr:uid="{00000000-0005-0000-0000-000069230000}"/>
    <cellStyle name="Normal 66 3 2 3 2 3 3" xfId="24145" xr:uid="{00000000-0005-0000-0000-0000665E0000}"/>
    <cellStyle name="Normal 66 3 2 3 2 5" xfId="19132" xr:uid="{00000000-0005-0000-0000-0000D14A0000}"/>
    <cellStyle name="Normal 66 3 2 3 3" xfId="5687" xr:uid="{00000000-0005-0000-0000-000048160000}"/>
    <cellStyle name="Normal 66 3 2 3 3 2" xfId="15739" xr:uid="{00000000-0005-0000-0000-00008C3D0000}"/>
    <cellStyle name="Normal 66 3 2 3 3 2 3" xfId="30833" xr:uid="{00000000-0005-0000-0000-000086780000}"/>
    <cellStyle name="Normal 66 3 2 3 3 3" xfId="10719" xr:uid="{00000000-0005-0000-0000-0000F0290000}"/>
    <cellStyle name="Normal 66 3 2 3 3 3 3" xfId="25816" xr:uid="{00000000-0005-0000-0000-0000ED640000}"/>
    <cellStyle name="Normal 66 3 2 3 3 5" xfId="20803" xr:uid="{00000000-0005-0000-0000-000058510000}"/>
    <cellStyle name="Normal 66 3 2 3 4" xfId="12397" xr:uid="{00000000-0005-0000-0000-00007E300000}"/>
    <cellStyle name="Normal 66 3 2 3 4 3" xfId="27491" xr:uid="{00000000-0005-0000-0000-0000786B0000}"/>
    <cellStyle name="Normal 66 3 2 3 5" xfId="7376" xr:uid="{00000000-0005-0000-0000-0000E11C0000}"/>
    <cellStyle name="Normal 66 3 2 3 5 3" xfId="22474" xr:uid="{00000000-0005-0000-0000-0000DF570000}"/>
    <cellStyle name="Normal 66 3 2 3 7" xfId="17461" xr:uid="{00000000-0005-0000-0000-00004A440000}"/>
    <cellStyle name="Normal 66 3 2 4" xfId="3158" xr:uid="{00000000-0005-0000-0000-0000670C0000}"/>
    <cellStyle name="Normal 66 3 2 4 2" xfId="13232" xr:uid="{00000000-0005-0000-0000-0000C1330000}"/>
    <cellStyle name="Normal 66 3 2 4 2 3" xfId="28326" xr:uid="{00000000-0005-0000-0000-0000BB6E0000}"/>
    <cellStyle name="Normal 66 3 2 4 3" xfId="8212" xr:uid="{00000000-0005-0000-0000-000025200000}"/>
    <cellStyle name="Normal 66 3 2 4 3 3" xfId="23309" xr:uid="{00000000-0005-0000-0000-0000225B0000}"/>
    <cellStyle name="Normal 66 3 2 4 5" xfId="18296" xr:uid="{00000000-0005-0000-0000-00008D470000}"/>
    <cellStyle name="Normal 66 3 2 5" xfId="4851" xr:uid="{00000000-0005-0000-0000-000004130000}"/>
    <cellStyle name="Normal 66 3 2 5 2" xfId="14903" xr:uid="{00000000-0005-0000-0000-0000483A0000}"/>
    <cellStyle name="Normal 66 3 2 5 2 3" xfId="29997" xr:uid="{00000000-0005-0000-0000-000042750000}"/>
    <cellStyle name="Normal 66 3 2 5 3" xfId="9883" xr:uid="{00000000-0005-0000-0000-0000AC260000}"/>
    <cellStyle name="Normal 66 3 2 5 3 3" xfId="24980" xr:uid="{00000000-0005-0000-0000-0000A9610000}"/>
    <cellStyle name="Normal 66 3 2 5 5" xfId="19967" xr:uid="{00000000-0005-0000-0000-0000144E0000}"/>
    <cellStyle name="Normal 66 3 2 6" xfId="11561" xr:uid="{00000000-0005-0000-0000-00003A2D0000}"/>
    <cellStyle name="Normal 66 3 2 6 3" xfId="26655" xr:uid="{00000000-0005-0000-0000-000034680000}"/>
    <cellStyle name="Normal 66 3 2 7" xfId="6540" xr:uid="{00000000-0005-0000-0000-00009D190000}"/>
    <cellStyle name="Normal 66 3 2 7 3" xfId="21638" xr:uid="{00000000-0005-0000-0000-00009B540000}"/>
    <cellStyle name="Normal 66 3 2 9" xfId="16625" xr:uid="{00000000-0005-0000-0000-000006410000}"/>
    <cellStyle name="Normal 66 3 3" xfId="1677" xr:uid="{00000000-0005-0000-0000-00009D060000}"/>
    <cellStyle name="Normal 66 3 3 2" xfId="2516" xr:uid="{00000000-0005-0000-0000-0000E4090000}"/>
    <cellStyle name="Normal 66 3 3 2 2" xfId="4205" xr:uid="{00000000-0005-0000-0000-00007E100000}"/>
    <cellStyle name="Normal 66 3 3 2 2 2" xfId="14278" xr:uid="{00000000-0005-0000-0000-0000D7370000}"/>
    <cellStyle name="Normal 66 3 3 2 2 2 3" xfId="29372" xr:uid="{00000000-0005-0000-0000-0000D1720000}"/>
    <cellStyle name="Normal 66 3 3 2 2 3" xfId="9258" xr:uid="{00000000-0005-0000-0000-00003B240000}"/>
    <cellStyle name="Normal 66 3 3 2 2 3 3" xfId="24355" xr:uid="{00000000-0005-0000-0000-0000385F0000}"/>
    <cellStyle name="Normal 66 3 3 2 2 5" xfId="19342" xr:uid="{00000000-0005-0000-0000-0000A34B0000}"/>
    <cellStyle name="Normal 66 3 3 2 3" xfId="5897" xr:uid="{00000000-0005-0000-0000-00001A170000}"/>
    <cellStyle name="Normal 66 3 3 2 3 2" xfId="15949" xr:uid="{00000000-0005-0000-0000-00005E3E0000}"/>
    <cellStyle name="Normal 66 3 3 2 3 2 3" xfId="31043" xr:uid="{00000000-0005-0000-0000-000058790000}"/>
    <cellStyle name="Normal 66 3 3 2 3 3" xfId="10929" xr:uid="{00000000-0005-0000-0000-0000C22A0000}"/>
    <cellStyle name="Normal 66 3 3 2 3 3 3" xfId="26026" xr:uid="{00000000-0005-0000-0000-0000BF650000}"/>
    <cellStyle name="Normal 66 3 3 2 3 5" xfId="21013" xr:uid="{00000000-0005-0000-0000-00002A520000}"/>
    <cellStyle name="Normal 66 3 3 2 4" xfId="12607" xr:uid="{00000000-0005-0000-0000-000050310000}"/>
    <cellStyle name="Normal 66 3 3 2 4 3" xfId="27701" xr:uid="{00000000-0005-0000-0000-00004A6C0000}"/>
    <cellStyle name="Normal 66 3 3 2 5" xfId="7586" xr:uid="{00000000-0005-0000-0000-0000B31D0000}"/>
    <cellStyle name="Normal 66 3 3 2 5 3" xfId="22684" xr:uid="{00000000-0005-0000-0000-0000B1580000}"/>
    <cellStyle name="Normal 66 3 3 2 7" xfId="17671" xr:uid="{00000000-0005-0000-0000-00001C450000}"/>
    <cellStyle name="Normal 66 3 3 3" xfId="3368" xr:uid="{00000000-0005-0000-0000-0000390D0000}"/>
    <cellStyle name="Normal 66 3 3 3 2" xfId="13442" xr:uid="{00000000-0005-0000-0000-000093340000}"/>
    <cellStyle name="Normal 66 3 3 3 2 3" xfId="28536" xr:uid="{00000000-0005-0000-0000-00008D6F0000}"/>
    <cellStyle name="Normal 66 3 3 3 3" xfId="8422" xr:uid="{00000000-0005-0000-0000-0000F7200000}"/>
    <cellStyle name="Normal 66 3 3 3 3 3" xfId="23519" xr:uid="{00000000-0005-0000-0000-0000F45B0000}"/>
    <cellStyle name="Normal 66 3 3 3 5" xfId="18506" xr:uid="{00000000-0005-0000-0000-00005F480000}"/>
    <cellStyle name="Normal 66 3 3 4" xfId="5061" xr:uid="{00000000-0005-0000-0000-0000D6130000}"/>
    <cellStyle name="Normal 66 3 3 4 2" xfId="15113" xr:uid="{00000000-0005-0000-0000-00001A3B0000}"/>
    <cellStyle name="Normal 66 3 3 4 2 3" xfId="30207" xr:uid="{00000000-0005-0000-0000-000014760000}"/>
    <cellStyle name="Normal 66 3 3 4 3" xfId="10093" xr:uid="{00000000-0005-0000-0000-00007E270000}"/>
    <cellStyle name="Normal 66 3 3 4 3 3" xfId="25190" xr:uid="{00000000-0005-0000-0000-00007B620000}"/>
    <cellStyle name="Normal 66 3 3 4 5" xfId="20177" xr:uid="{00000000-0005-0000-0000-0000E64E0000}"/>
    <cellStyle name="Normal 66 3 3 5" xfId="11771" xr:uid="{00000000-0005-0000-0000-00000C2E0000}"/>
    <cellStyle name="Normal 66 3 3 5 3" xfId="26865" xr:uid="{00000000-0005-0000-0000-000006690000}"/>
    <cellStyle name="Normal 66 3 3 6" xfId="6750" xr:uid="{00000000-0005-0000-0000-00006F1A0000}"/>
    <cellStyle name="Normal 66 3 3 6 3" xfId="21848" xr:uid="{00000000-0005-0000-0000-00006D550000}"/>
    <cellStyle name="Normal 66 3 3 8" xfId="16835" xr:uid="{00000000-0005-0000-0000-0000D8410000}"/>
    <cellStyle name="Normal 66 3 4" xfId="2098" xr:uid="{00000000-0005-0000-0000-000042080000}"/>
    <cellStyle name="Normal 66 3 4 2" xfId="3787" xr:uid="{00000000-0005-0000-0000-0000DC0E0000}"/>
    <cellStyle name="Normal 66 3 4 2 2" xfId="13860" xr:uid="{00000000-0005-0000-0000-000035360000}"/>
    <cellStyle name="Normal 66 3 4 2 2 3" xfId="28954" xr:uid="{00000000-0005-0000-0000-00002F710000}"/>
    <cellStyle name="Normal 66 3 4 2 3" xfId="8840" xr:uid="{00000000-0005-0000-0000-000099220000}"/>
    <cellStyle name="Normal 66 3 4 2 3 3" xfId="23937" xr:uid="{00000000-0005-0000-0000-0000965D0000}"/>
    <cellStyle name="Normal 66 3 4 2 5" xfId="18924" xr:uid="{00000000-0005-0000-0000-0000014A0000}"/>
    <cellStyle name="Normal 66 3 4 3" xfId="5479" xr:uid="{00000000-0005-0000-0000-000078150000}"/>
    <cellStyle name="Normal 66 3 4 3 2" xfId="15531" xr:uid="{00000000-0005-0000-0000-0000BC3C0000}"/>
    <cellStyle name="Normal 66 3 4 3 2 3" xfId="30625" xr:uid="{00000000-0005-0000-0000-0000B6770000}"/>
    <cellStyle name="Normal 66 3 4 3 3" xfId="10511" xr:uid="{00000000-0005-0000-0000-000020290000}"/>
    <cellStyle name="Normal 66 3 4 3 3 3" xfId="25608" xr:uid="{00000000-0005-0000-0000-00001D640000}"/>
    <cellStyle name="Normal 66 3 4 3 5" xfId="20595" xr:uid="{00000000-0005-0000-0000-000088500000}"/>
    <cellStyle name="Normal 66 3 4 4" xfId="12189" xr:uid="{00000000-0005-0000-0000-0000AE2F0000}"/>
    <cellStyle name="Normal 66 3 4 4 3" xfId="27283" xr:uid="{00000000-0005-0000-0000-0000A86A0000}"/>
    <cellStyle name="Normal 66 3 4 5" xfId="7168" xr:uid="{00000000-0005-0000-0000-0000111C0000}"/>
    <cellStyle name="Normal 66 3 4 5 3" xfId="22266" xr:uid="{00000000-0005-0000-0000-00000F570000}"/>
    <cellStyle name="Normal 66 3 4 7" xfId="17253" xr:uid="{00000000-0005-0000-0000-00007A430000}"/>
    <cellStyle name="Normal 66 3 5" xfId="2950" xr:uid="{00000000-0005-0000-0000-0000970B0000}"/>
    <cellStyle name="Normal 66 3 5 2" xfId="13024" xr:uid="{00000000-0005-0000-0000-0000F1320000}"/>
    <cellStyle name="Normal 66 3 5 2 3" xfId="28118" xr:uid="{00000000-0005-0000-0000-0000EB6D0000}"/>
    <cellStyle name="Normal 66 3 5 3" xfId="8004" xr:uid="{00000000-0005-0000-0000-0000551F0000}"/>
    <cellStyle name="Normal 66 3 5 3 3" xfId="23101" xr:uid="{00000000-0005-0000-0000-0000525A0000}"/>
    <cellStyle name="Normal 66 3 5 5" xfId="18088" xr:uid="{00000000-0005-0000-0000-0000BD460000}"/>
    <cellStyle name="Normal 66 3 6" xfId="4643" xr:uid="{00000000-0005-0000-0000-000034120000}"/>
    <cellStyle name="Normal 66 3 6 2" xfId="14695" xr:uid="{00000000-0005-0000-0000-000078390000}"/>
    <cellStyle name="Normal 66 3 6 2 3" xfId="29789" xr:uid="{00000000-0005-0000-0000-000072740000}"/>
    <cellStyle name="Normal 66 3 6 3" xfId="9675" xr:uid="{00000000-0005-0000-0000-0000DC250000}"/>
    <cellStyle name="Normal 66 3 6 3 3" xfId="24772" xr:uid="{00000000-0005-0000-0000-0000D9600000}"/>
    <cellStyle name="Normal 66 3 6 5" xfId="19759" xr:uid="{00000000-0005-0000-0000-0000444D0000}"/>
    <cellStyle name="Normal 66 3 7" xfId="11353" xr:uid="{00000000-0005-0000-0000-00006A2C0000}"/>
    <cellStyle name="Normal 66 3 7 3" xfId="26447" xr:uid="{00000000-0005-0000-0000-000064670000}"/>
    <cellStyle name="Normal 66 3 8" xfId="6332" xr:uid="{00000000-0005-0000-0000-0000CD180000}"/>
    <cellStyle name="Normal 66 3 8 3" xfId="21430" xr:uid="{00000000-0005-0000-0000-0000CB530000}"/>
    <cellStyle name="Normal 66 4" xfId="1358" xr:uid="{00000000-0005-0000-0000-00005E050000}"/>
    <cellStyle name="Normal 66 4 2" xfId="1781" xr:uid="{00000000-0005-0000-0000-000005070000}"/>
    <cellStyle name="Normal 66 4 2 2" xfId="2620" xr:uid="{00000000-0005-0000-0000-00004C0A0000}"/>
    <cellStyle name="Normal 66 4 2 2 2" xfId="4309" xr:uid="{00000000-0005-0000-0000-0000E6100000}"/>
    <cellStyle name="Normal 66 4 2 2 2 2" xfId="14382" xr:uid="{00000000-0005-0000-0000-00003F380000}"/>
    <cellStyle name="Normal 66 4 2 2 2 2 3" xfId="29476" xr:uid="{00000000-0005-0000-0000-000039730000}"/>
    <cellStyle name="Normal 66 4 2 2 2 3" xfId="9362" xr:uid="{00000000-0005-0000-0000-0000A3240000}"/>
    <cellStyle name="Normal 66 4 2 2 2 3 3" xfId="24459" xr:uid="{00000000-0005-0000-0000-0000A05F0000}"/>
    <cellStyle name="Normal 66 4 2 2 2 5" xfId="19446" xr:uid="{00000000-0005-0000-0000-00000B4C0000}"/>
    <cellStyle name="Normal 66 4 2 2 3" xfId="6001" xr:uid="{00000000-0005-0000-0000-000082170000}"/>
    <cellStyle name="Normal 66 4 2 2 3 2" xfId="16053" xr:uid="{00000000-0005-0000-0000-0000C63E0000}"/>
    <cellStyle name="Normal 66 4 2 2 3 2 3" xfId="31147" xr:uid="{00000000-0005-0000-0000-0000C0790000}"/>
    <cellStyle name="Normal 66 4 2 2 3 3" xfId="11033" xr:uid="{00000000-0005-0000-0000-00002A2B0000}"/>
    <cellStyle name="Normal 66 4 2 2 3 3 3" xfId="26130" xr:uid="{00000000-0005-0000-0000-000027660000}"/>
    <cellStyle name="Normal 66 4 2 2 3 5" xfId="21117" xr:uid="{00000000-0005-0000-0000-000092520000}"/>
    <cellStyle name="Normal 66 4 2 2 4" xfId="12711" xr:uid="{00000000-0005-0000-0000-0000B8310000}"/>
    <cellStyle name="Normal 66 4 2 2 4 3" xfId="27805" xr:uid="{00000000-0005-0000-0000-0000B26C0000}"/>
    <cellStyle name="Normal 66 4 2 2 5" xfId="7690" xr:uid="{00000000-0005-0000-0000-00001B1E0000}"/>
    <cellStyle name="Normal 66 4 2 2 5 3" xfId="22788" xr:uid="{00000000-0005-0000-0000-000019590000}"/>
    <cellStyle name="Normal 66 4 2 2 7" xfId="17775" xr:uid="{00000000-0005-0000-0000-000084450000}"/>
    <cellStyle name="Normal 66 4 2 3" xfId="3472" xr:uid="{00000000-0005-0000-0000-0000A10D0000}"/>
    <cellStyle name="Normal 66 4 2 3 2" xfId="13546" xr:uid="{00000000-0005-0000-0000-0000FB340000}"/>
    <cellStyle name="Normal 66 4 2 3 2 3" xfId="28640" xr:uid="{00000000-0005-0000-0000-0000F56F0000}"/>
    <cellStyle name="Normal 66 4 2 3 3" xfId="8526" xr:uid="{00000000-0005-0000-0000-00005F210000}"/>
    <cellStyle name="Normal 66 4 2 3 3 3" xfId="23623" xr:uid="{00000000-0005-0000-0000-00005C5C0000}"/>
    <cellStyle name="Normal 66 4 2 3 5" xfId="18610" xr:uid="{00000000-0005-0000-0000-0000C7480000}"/>
    <cellStyle name="Normal 66 4 2 4" xfId="5165" xr:uid="{00000000-0005-0000-0000-00003E140000}"/>
    <cellStyle name="Normal 66 4 2 4 2" xfId="15217" xr:uid="{00000000-0005-0000-0000-0000823B0000}"/>
    <cellStyle name="Normal 66 4 2 4 2 3" xfId="30311" xr:uid="{00000000-0005-0000-0000-00007C760000}"/>
    <cellStyle name="Normal 66 4 2 4 3" xfId="10197" xr:uid="{00000000-0005-0000-0000-0000E6270000}"/>
    <cellStyle name="Normal 66 4 2 4 3 3" xfId="25294" xr:uid="{00000000-0005-0000-0000-0000E3620000}"/>
    <cellStyle name="Normal 66 4 2 4 5" xfId="20281" xr:uid="{00000000-0005-0000-0000-00004E4F0000}"/>
    <cellStyle name="Normal 66 4 2 5" xfId="11875" xr:uid="{00000000-0005-0000-0000-0000742E0000}"/>
    <cellStyle name="Normal 66 4 2 5 3" xfId="26969" xr:uid="{00000000-0005-0000-0000-00006E690000}"/>
    <cellStyle name="Normal 66 4 2 6" xfId="6854" xr:uid="{00000000-0005-0000-0000-0000D71A0000}"/>
    <cellStyle name="Normal 66 4 2 6 3" xfId="21952" xr:uid="{00000000-0005-0000-0000-0000D5550000}"/>
    <cellStyle name="Normal 66 4 2 8" xfId="16939" xr:uid="{00000000-0005-0000-0000-000040420000}"/>
    <cellStyle name="Normal 66 4 3" xfId="2202" xr:uid="{00000000-0005-0000-0000-0000AA080000}"/>
    <cellStyle name="Normal 66 4 3 2" xfId="3891" xr:uid="{00000000-0005-0000-0000-0000440F0000}"/>
    <cellStyle name="Normal 66 4 3 2 2" xfId="13964" xr:uid="{00000000-0005-0000-0000-00009D360000}"/>
    <cellStyle name="Normal 66 4 3 2 2 3" xfId="29058" xr:uid="{00000000-0005-0000-0000-000097710000}"/>
    <cellStyle name="Normal 66 4 3 2 3" xfId="8944" xr:uid="{00000000-0005-0000-0000-000001230000}"/>
    <cellStyle name="Normal 66 4 3 2 3 3" xfId="24041" xr:uid="{00000000-0005-0000-0000-0000FE5D0000}"/>
    <cellStyle name="Normal 66 4 3 2 5" xfId="19028" xr:uid="{00000000-0005-0000-0000-0000694A0000}"/>
    <cellStyle name="Normal 66 4 3 3" xfId="5583" xr:uid="{00000000-0005-0000-0000-0000E0150000}"/>
    <cellStyle name="Normal 66 4 3 3 2" xfId="15635" xr:uid="{00000000-0005-0000-0000-0000243D0000}"/>
    <cellStyle name="Normal 66 4 3 3 2 3" xfId="30729" xr:uid="{00000000-0005-0000-0000-00001E780000}"/>
    <cellStyle name="Normal 66 4 3 3 3" xfId="10615" xr:uid="{00000000-0005-0000-0000-000088290000}"/>
    <cellStyle name="Normal 66 4 3 3 3 3" xfId="25712" xr:uid="{00000000-0005-0000-0000-000085640000}"/>
    <cellStyle name="Normal 66 4 3 3 5" xfId="20699" xr:uid="{00000000-0005-0000-0000-0000F0500000}"/>
    <cellStyle name="Normal 66 4 3 4" xfId="12293" xr:uid="{00000000-0005-0000-0000-000016300000}"/>
    <cellStyle name="Normal 66 4 3 4 3" xfId="27387" xr:uid="{00000000-0005-0000-0000-0000106B0000}"/>
    <cellStyle name="Normal 66 4 3 5" xfId="7272" xr:uid="{00000000-0005-0000-0000-0000791C0000}"/>
    <cellStyle name="Normal 66 4 3 5 3" xfId="22370" xr:uid="{00000000-0005-0000-0000-000077570000}"/>
    <cellStyle name="Normal 66 4 3 7" xfId="17357" xr:uid="{00000000-0005-0000-0000-0000E2430000}"/>
    <cellStyle name="Normal 66 4 4" xfId="3054" xr:uid="{00000000-0005-0000-0000-0000FF0B0000}"/>
    <cellStyle name="Normal 66 4 4 2" xfId="13128" xr:uid="{00000000-0005-0000-0000-000059330000}"/>
    <cellStyle name="Normal 66 4 4 2 3" xfId="28222" xr:uid="{00000000-0005-0000-0000-0000536E0000}"/>
    <cellStyle name="Normal 66 4 4 3" xfId="8108" xr:uid="{00000000-0005-0000-0000-0000BD1F0000}"/>
    <cellStyle name="Normal 66 4 4 3 3" xfId="23205" xr:uid="{00000000-0005-0000-0000-0000BA5A0000}"/>
    <cellStyle name="Normal 66 4 4 5" xfId="18192" xr:uid="{00000000-0005-0000-0000-000025470000}"/>
    <cellStyle name="Normal 66 4 5" xfId="4747" xr:uid="{00000000-0005-0000-0000-00009C120000}"/>
    <cellStyle name="Normal 66 4 5 2" xfId="14799" xr:uid="{00000000-0005-0000-0000-0000E0390000}"/>
    <cellStyle name="Normal 66 4 5 2 3" xfId="29893" xr:uid="{00000000-0005-0000-0000-0000DA740000}"/>
    <cellStyle name="Normal 66 4 5 3" xfId="9779" xr:uid="{00000000-0005-0000-0000-000044260000}"/>
    <cellStyle name="Normal 66 4 5 3 3" xfId="24876" xr:uid="{00000000-0005-0000-0000-000041610000}"/>
    <cellStyle name="Normal 66 4 5 5" xfId="19863" xr:uid="{00000000-0005-0000-0000-0000AC4D0000}"/>
    <cellStyle name="Normal 66 4 6" xfId="11457" xr:uid="{00000000-0005-0000-0000-0000D22C0000}"/>
    <cellStyle name="Normal 66 4 6 3" xfId="26551" xr:uid="{00000000-0005-0000-0000-0000CC670000}"/>
    <cellStyle name="Normal 66 4 7" xfId="6436" xr:uid="{00000000-0005-0000-0000-000035190000}"/>
    <cellStyle name="Normal 66 4 7 3" xfId="21534" xr:uid="{00000000-0005-0000-0000-000033540000}"/>
    <cellStyle name="Normal 66 4 9" xfId="16521" xr:uid="{00000000-0005-0000-0000-00009E400000}"/>
    <cellStyle name="Normal 66 5" xfId="1571" xr:uid="{00000000-0005-0000-0000-000033060000}"/>
    <cellStyle name="Normal 66 5 2" xfId="2412" xr:uid="{00000000-0005-0000-0000-00007C090000}"/>
    <cellStyle name="Normal 66 5 2 2" xfId="4101" xr:uid="{00000000-0005-0000-0000-000016100000}"/>
    <cellStyle name="Normal 66 5 2 2 2" xfId="14174" xr:uid="{00000000-0005-0000-0000-00006F370000}"/>
    <cellStyle name="Normal 66 5 2 2 2 3" xfId="29268" xr:uid="{00000000-0005-0000-0000-000069720000}"/>
    <cellStyle name="Normal 66 5 2 2 3" xfId="9154" xr:uid="{00000000-0005-0000-0000-0000D3230000}"/>
    <cellStyle name="Normal 66 5 2 2 3 3" xfId="24251" xr:uid="{00000000-0005-0000-0000-0000D05E0000}"/>
    <cellStyle name="Normal 66 5 2 2 5" xfId="19238" xr:uid="{00000000-0005-0000-0000-00003B4B0000}"/>
    <cellStyle name="Normal 66 5 2 3" xfId="5793" xr:uid="{00000000-0005-0000-0000-0000B2160000}"/>
    <cellStyle name="Normal 66 5 2 3 2" xfId="15845" xr:uid="{00000000-0005-0000-0000-0000F63D0000}"/>
    <cellStyle name="Normal 66 5 2 3 2 3" xfId="30939" xr:uid="{00000000-0005-0000-0000-0000F0780000}"/>
    <cellStyle name="Normal 66 5 2 3 3" xfId="10825" xr:uid="{00000000-0005-0000-0000-00005A2A0000}"/>
    <cellStyle name="Normal 66 5 2 3 3 3" xfId="25922" xr:uid="{00000000-0005-0000-0000-000057650000}"/>
    <cellStyle name="Normal 66 5 2 3 5" xfId="20909" xr:uid="{00000000-0005-0000-0000-0000C2510000}"/>
    <cellStyle name="Normal 66 5 2 4" xfId="12503" xr:uid="{00000000-0005-0000-0000-0000E8300000}"/>
    <cellStyle name="Normal 66 5 2 4 3" xfId="27597" xr:uid="{00000000-0005-0000-0000-0000E26B0000}"/>
    <cellStyle name="Normal 66 5 2 5" xfId="7482" xr:uid="{00000000-0005-0000-0000-00004B1D0000}"/>
    <cellStyle name="Normal 66 5 2 5 3" xfId="22580" xr:uid="{00000000-0005-0000-0000-000049580000}"/>
    <cellStyle name="Normal 66 5 2 7" xfId="17567" xr:uid="{00000000-0005-0000-0000-0000B4440000}"/>
    <cellStyle name="Normal 66 5 3" xfId="3264" xr:uid="{00000000-0005-0000-0000-0000D10C0000}"/>
    <cellStyle name="Normal 66 5 3 2" xfId="13338" xr:uid="{00000000-0005-0000-0000-00002B340000}"/>
    <cellStyle name="Normal 66 5 3 2 3" xfId="28432" xr:uid="{00000000-0005-0000-0000-0000256F0000}"/>
    <cellStyle name="Normal 66 5 3 3" xfId="8318" xr:uid="{00000000-0005-0000-0000-00008F200000}"/>
    <cellStyle name="Normal 66 5 3 3 3" xfId="23415" xr:uid="{00000000-0005-0000-0000-00008C5B0000}"/>
    <cellStyle name="Normal 66 5 3 5" xfId="18402" xr:uid="{00000000-0005-0000-0000-0000F7470000}"/>
    <cellStyle name="Normal 66 5 4" xfId="4957" xr:uid="{00000000-0005-0000-0000-00006E130000}"/>
    <cellStyle name="Normal 66 5 4 2" xfId="15009" xr:uid="{00000000-0005-0000-0000-0000B23A0000}"/>
    <cellStyle name="Normal 66 5 4 2 3" xfId="30103" xr:uid="{00000000-0005-0000-0000-0000AC750000}"/>
    <cellStyle name="Normal 66 5 4 3" xfId="9989" xr:uid="{00000000-0005-0000-0000-000016270000}"/>
    <cellStyle name="Normal 66 5 4 3 3" xfId="25086" xr:uid="{00000000-0005-0000-0000-000013620000}"/>
    <cellStyle name="Normal 66 5 4 5" xfId="20073" xr:uid="{00000000-0005-0000-0000-00007E4E0000}"/>
    <cellStyle name="Normal 66 5 5" xfId="11667" xr:uid="{00000000-0005-0000-0000-0000A42D0000}"/>
    <cellStyle name="Normal 66 5 5 3" xfId="26761" xr:uid="{00000000-0005-0000-0000-00009E680000}"/>
    <cellStyle name="Normal 66 5 6" xfId="6646" xr:uid="{00000000-0005-0000-0000-0000071A0000}"/>
    <cellStyle name="Normal 66 5 6 3" xfId="21744" xr:uid="{00000000-0005-0000-0000-000005550000}"/>
    <cellStyle name="Normal 66 5 8" xfId="16731" xr:uid="{00000000-0005-0000-0000-000070410000}"/>
    <cellStyle name="Normal 66 6" xfId="1992" xr:uid="{00000000-0005-0000-0000-0000D8070000}"/>
    <cellStyle name="Normal 66 6 2" xfId="3683" xr:uid="{00000000-0005-0000-0000-0000740E0000}"/>
    <cellStyle name="Normal 66 6 2 2" xfId="13756" xr:uid="{00000000-0005-0000-0000-0000CD350000}"/>
    <cellStyle name="Normal 66 6 2 2 3" xfId="28850" xr:uid="{00000000-0005-0000-0000-0000C7700000}"/>
    <cellStyle name="Normal 66 6 2 3" xfId="8736" xr:uid="{00000000-0005-0000-0000-000031220000}"/>
    <cellStyle name="Normal 66 6 2 3 3" xfId="23833" xr:uid="{00000000-0005-0000-0000-00002E5D0000}"/>
    <cellStyle name="Normal 66 6 2 5" xfId="18820" xr:uid="{00000000-0005-0000-0000-000099490000}"/>
    <cellStyle name="Normal 66 6 3" xfId="5375" xr:uid="{00000000-0005-0000-0000-000010150000}"/>
    <cellStyle name="Normal 66 6 3 2" xfId="15427" xr:uid="{00000000-0005-0000-0000-0000543C0000}"/>
    <cellStyle name="Normal 66 6 3 2 3" xfId="30521" xr:uid="{00000000-0005-0000-0000-00004E770000}"/>
    <cellStyle name="Normal 66 6 3 3" xfId="10407" xr:uid="{00000000-0005-0000-0000-0000B8280000}"/>
    <cellStyle name="Normal 66 6 3 3 3" xfId="25504" xr:uid="{00000000-0005-0000-0000-0000B5630000}"/>
    <cellStyle name="Normal 66 6 3 5" xfId="20491" xr:uid="{00000000-0005-0000-0000-000020500000}"/>
    <cellStyle name="Normal 66 6 4" xfId="12085" xr:uid="{00000000-0005-0000-0000-0000462F0000}"/>
    <cellStyle name="Normal 66 6 4 3" xfId="27179" xr:uid="{00000000-0005-0000-0000-0000406A0000}"/>
    <cellStyle name="Normal 66 6 5" xfId="7064" xr:uid="{00000000-0005-0000-0000-0000A91B0000}"/>
    <cellStyle name="Normal 66 6 5 3" xfId="22162" xr:uid="{00000000-0005-0000-0000-0000A7560000}"/>
    <cellStyle name="Normal 66 6 7" xfId="17149" xr:uid="{00000000-0005-0000-0000-000012430000}"/>
    <cellStyle name="Normal 66 7" xfId="2843" xr:uid="{00000000-0005-0000-0000-00002C0B0000}"/>
    <cellStyle name="Normal 66 7 2" xfId="12920" xr:uid="{00000000-0005-0000-0000-000089320000}"/>
    <cellStyle name="Normal 66 7 2 3" xfId="28014" xr:uid="{00000000-0005-0000-0000-0000836D0000}"/>
    <cellStyle name="Normal 66 7 3" xfId="7900" xr:uid="{00000000-0005-0000-0000-0000ED1E0000}"/>
    <cellStyle name="Normal 66 7 3 3" xfId="22997" xr:uid="{00000000-0005-0000-0000-0000EA590000}"/>
    <cellStyle name="Normal 66 7 5" xfId="17984" xr:uid="{00000000-0005-0000-0000-000055460000}"/>
    <cellStyle name="Normal 66 8" xfId="4537" xr:uid="{00000000-0005-0000-0000-0000CA110000}"/>
    <cellStyle name="Normal 66 8 2" xfId="14591" xr:uid="{00000000-0005-0000-0000-000010390000}"/>
    <cellStyle name="Normal 66 8 2 3" xfId="29685" xr:uid="{00000000-0005-0000-0000-00000A740000}"/>
    <cellStyle name="Normal 66 8 3" xfId="9571" xr:uid="{00000000-0005-0000-0000-000074250000}"/>
    <cellStyle name="Normal 66 8 3 3" xfId="24668" xr:uid="{00000000-0005-0000-0000-000071600000}"/>
    <cellStyle name="Normal 66 8 5" xfId="19655" xr:uid="{00000000-0005-0000-0000-0000DC4C0000}"/>
    <cellStyle name="Normal 66 9" xfId="11247" xr:uid="{00000000-0005-0000-0000-0000002C0000}"/>
    <cellStyle name="Normal 66 9 3" xfId="26343" xr:uid="{00000000-0005-0000-0000-0000FC660000}"/>
    <cellStyle name="Normal 67" xfId="886" xr:uid="{00000000-0005-0000-0000-000085030000}"/>
    <cellStyle name="Normal 67 10" xfId="6227" xr:uid="{00000000-0005-0000-0000-000064180000}"/>
    <cellStyle name="Normal 67 10 3" xfId="21327" xr:uid="{00000000-0005-0000-0000-000064530000}"/>
    <cellStyle name="Normal 67 12" xfId="16312" xr:uid="{00000000-0005-0000-0000-0000CD3F0000}"/>
    <cellStyle name="Normal 67 2" xfId="1192" xr:uid="{00000000-0005-0000-0000-0000B8040000}"/>
    <cellStyle name="Normal 67 2 11" xfId="16366" xr:uid="{00000000-0005-0000-0000-000003400000}"/>
    <cellStyle name="Normal 67 2 2" xfId="1300" xr:uid="{00000000-0005-0000-0000-000024050000}"/>
    <cellStyle name="Normal 67 2 2 10" xfId="16470" xr:uid="{00000000-0005-0000-0000-00006B400000}"/>
    <cellStyle name="Normal 67 2 2 2" xfId="1517" xr:uid="{00000000-0005-0000-0000-0000FD050000}"/>
    <cellStyle name="Normal 67 2 2 2 2" xfId="1938" xr:uid="{00000000-0005-0000-0000-0000A2070000}"/>
    <cellStyle name="Normal 67 2 2 2 2 2" xfId="2777" xr:uid="{00000000-0005-0000-0000-0000E90A0000}"/>
    <cellStyle name="Normal 67 2 2 2 2 2 2" xfId="4466" xr:uid="{00000000-0005-0000-0000-000083110000}"/>
    <cellStyle name="Normal 67 2 2 2 2 2 2 2" xfId="14539" xr:uid="{00000000-0005-0000-0000-0000DC380000}"/>
    <cellStyle name="Normal 67 2 2 2 2 2 2 2 3" xfId="29633" xr:uid="{00000000-0005-0000-0000-0000D6730000}"/>
    <cellStyle name="Normal 67 2 2 2 2 2 2 3" xfId="9519" xr:uid="{00000000-0005-0000-0000-000040250000}"/>
    <cellStyle name="Normal 67 2 2 2 2 2 2 3 3" xfId="24616" xr:uid="{00000000-0005-0000-0000-00003D600000}"/>
    <cellStyle name="Normal 67 2 2 2 2 2 2 5" xfId="19603" xr:uid="{00000000-0005-0000-0000-0000A84C0000}"/>
    <cellStyle name="Normal 67 2 2 2 2 2 3" xfId="6158" xr:uid="{00000000-0005-0000-0000-00001F180000}"/>
    <cellStyle name="Normal 67 2 2 2 2 2 3 2" xfId="16210" xr:uid="{00000000-0005-0000-0000-0000633F0000}"/>
    <cellStyle name="Normal 67 2 2 2 2 2 3 3" xfId="11190" xr:uid="{00000000-0005-0000-0000-0000C72B0000}"/>
    <cellStyle name="Normal 67 2 2 2 2 2 3 3 3" xfId="26287" xr:uid="{00000000-0005-0000-0000-0000C4660000}"/>
    <cellStyle name="Normal 67 2 2 2 2 2 3 5" xfId="21274" xr:uid="{00000000-0005-0000-0000-00002F530000}"/>
    <cellStyle name="Normal 67 2 2 2 2 2 4" xfId="12868" xr:uid="{00000000-0005-0000-0000-000055320000}"/>
    <cellStyle name="Normal 67 2 2 2 2 2 4 3" xfId="27962" xr:uid="{00000000-0005-0000-0000-00004F6D0000}"/>
    <cellStyle name="Normal 67 2 2 2 2 2 5" xfId="7847" xr:uid="{00000000-0005-0000-0000-0000B81E0000}"/>
    <cellStyle name="Normal 67 2 2 2 2 2 5 3" xfId="22945" xr:uid="{00000000-0005-0000-0000-0000B6590000}"/>
    <cellStyle name="Normal 67 2 2 2 2 2 7" xfId="17932" xr:uid="{00000000-0005-0000-0000-000021460000}"/>
    <cellStyle name="Normal 67 2 2 2 2 3" xfId="3629" xr:uid="{00000000-0005-0000-0000-00003E0E0000}"/>
    <cellStyle name="Normal 67 2 2 2 2 3 2" xfId="13703" xr:uid="{00000000-0005-0000-0000-000098350000}"/>
    <cellStyle name="Normal 67 2 2 2 2 3 2 3" xfId="28797" xr:uid="{00000000-0005-0000-0000-000092700000}"/>
    <cellStyle name="Normal 67 2 2 2 2 3 3" xfId="8683" xr:uid="{00000000-0005-0000-0000-0000FC210000}"/>
    <cellStyle name="Normal 67 2 2 2 2 3 3 3" xfId="23780" xr:uid="{00000000-0005-0000-0000-0000F95C0000}"/>
    <cellStyle name="Normal 67 2 2 2 2 3 5" xfId="18767" xr:uid="{00000000-0005-0000-0000-000064490000}"/>
    <cellStyle name="Normal 67 2 2 2 2 4" xfId="5322" xr:uid="{00000000-0005-0000-0000-0000DB140000}"/>
    <cellStyle name="Normal 67 2 2 2 2 4 2" xfId="15374" xr:uid="{00000000-0005-0000-0000-00001F3C0000}"/>
    <cellStyle name="Normal 67 2 2 2 2 4 2 3" xfId="30468" xr:uid="{00000000-0005-0000-0000-000019770000}"/>
    <cellStyle name="Normal 67 2 2 2 2 4 3" xfId="10354" xr:uid="{00000000-0005-0000-0000-000083280000}"/>
    <cellStyle name="Normal 67 2 2 2 2 4 3 3" xfId="25451" xr:uid="{00000000-0005-0000-0000-000080630000}"/>
    <cellStyle name="Normal 67 2 2 2 2 4 5" xfId="20438" xr:uid="{00000000-0005-0000-0000-0000EB4F0000}"/>
    <cellStyle name="Normal 67 2 2 2 2 5" xfId="12032" xr:uid="{00000000-0005-0000-0000-0000112F0000}"/>
    <cellStyle name="Normal 67 2 2 2 2 5 3" xfId="27126" xr:uid="{00000000-0005-0000-0000-00000B6A0000}"/>
    <cellStyle name="Normal 67 2 2 2 2 6" xfId="7011" xr:uid="{00000000-0005-0000-0000-0000741B0000}"/>
    <cellStyle name="Normal 67 2 2 2 2 6 3" xfId="22109" xr:uid="{00000000-0005-0000-0000-000072560000}"/>
    <cellStyle name="Normal 67 2 2 2 2 8" xfId="17096" xr:uid="{00000000-0005-0000-0000-0000DD420000}"/>
    <cellStyle name="Normal 67 2 2 2 3" xfId="2359" xr:uid="{00000000-0005-0000-0000-000047090000}"/>
    <cellStyle name="Normal 67 2 2 2 3 2" xfId="4048" xr:uid="{00000000-0005-0000-0000-0000E10F0000}"/>
    <cellStyle name="Normal 67 2 2 2 3 2 2" xfId="14121" xr:uid="{00000000-0005-0000-0000-00003A370000}"/>
    <cellStyle name="Normal 67 2 2 2 3 2 2 3" xfId="29215" xr:uid="{00000000-0005-0000-0000-000034720000}"/>
    <cellStyle name="Normal 67 2 2 2 3 2 3" xfId="9101" xr:uid="{00000000-0005-0000-0000-00009E230000}"/>
    <cellStyle name="Normal 67 2 2 2 3 2 3 3" xfId="24198" xr:uid="{00000000-0005-0000-0000-00009B5E0000}"/>
    <cellStyle name="Normal 67 2 2 2 3 2 5" xfId="19185" xr:uid="{00000000-0005-0000-0000-0000064B0000}"/>
    <cellStyle name="Normal 67 2 2 2 3 3" xfId="5740" xr:uid="{00000000-0005-0000-0000-00007D160000}"/>
    <cellStyle name="Normal 67 2 2 2 3 3 2" xfId="15792" xr:uid="{00000000-0005-0000-0000-0000C13D0000}"/>
    <cellStyle name="Normal 67 2 2 2 3 3 2 3" xfId="30886" xr:uid="{00000000-0005-0000-0000-0000BB780000}"/>
    <cellStyle name="Normal 67 2 2 2 3 3 3" xfId="10772" xr:uid="{00000000-0005-0000-0000-0000252A0000}"/>
    <cellStyle name="Normal 67 2 2 2 3 3 3 3" xfId="25869" xr:uid="{00000000-0005-0000-0000-000022650000}"/>
    <cellStyle name="Normal 67 2 2 2 3 3 5" xfId="20856" xr:uid="{00000000-0005-0000-0000-00008D510000}"/>
    <cellStyle name="Normal 67 2 2 2 3 4" xfId="12450" xr:uid="{00000000-0005-0000-0000-0000B3300000}"/>
    <cellStyle name="Normal 67 2 2 2 3 4 3" xfId="27544" xr:uid="{00000000-0005-0000-0000-0000AD6B0000}"/>
    <cellStyle name="Normal 67 2 2 2 3 5" xfId="7429" xr:uid="{00000000-0005-0000-0000-0000161D0000}"/>
    <cellStyle name="Normal 67 2 2 2 3 5 3" xfId="22527" xr:uid="{00000000-0005-0000-0000-000014580000}"/>
    <cellStyle name="Normal 67 2 2 2 3 7" xfId="17514" xr:uid="{00000000-0005-0000-0000-00007F440000}"/>
    <cellStyle name="Normal 67 2 2 2 4" xfId="3211" xr:uid="{00000000-0005-0000-0000-00009C0C0000}"/>
    <cellStyle name="Normal 67 2 2 2 4 2" xfId="13285" xr:uid="{00000000-0005-0000-0000-0000F6330000}"/>
    <cellStyle name="Normal 67 2 2 2 4 2 3" xfId="28379" xr:uid="{00000000-0005-0000-0000-0000F06E0000}"/>
    <cellStyle name="Normal 67 2 2 2 4 3" xfId="8265" xr:uid="{00000000-0005-0000-0000-00005A200000}"/>
    <cellStyle name="Normal 67 2 2 2 4 3 3" xfId="23362" xr:uid="{00000000-0005-0000-0000-0000575B0000}"/>
    <cellStyle name="Normal 67 2 2 2 4 5" xfId="18349" xr:uid="{00000000-0005-0000-0000-0000C2470000}"/>
    <cellStyle name="Normal 67 2 2 2 5" xfId="4904" xr:uid="{00000000-0005-0000-0000-000039130000}"/>
    <cellStyle name="Normal 67 2 2 2 5 2" xfId="14956" xr:uid="{00000000-0005-0000-0000-00007D3A0000}"/>
    <cellStyle name="Normal 67 2 2 2 5 2 3" xfId="30050" xr:uid="{00000000-0005-0000-0000-000077750000}"/>
    <cellStyle name="Normal 67 2 2 2 5 3" xfId="9936" xr:uid="{00000000-0005-0000-0000-0000E1260000}"/>
    <cellStyle name="Normal 67 2 2 2 5 3 3" xfId="25033" xr:uid="{00000000-0005-0000-0000-0000DE610000}"/>
    <cellStyle name="Normal 67 2 2 2 5 5" xfId="20020" xr:uid="{00000000-0005-0000-0000-0000494E0000}"/>
    <cellStyle name="Normal 67 2 2 2 6" xfId="11614" xr:uid="{00000000-0005-0000-0000-00006F2D0000}"/>
    <cellStyle name="Normal 67 2 2 2 6 3" xfId="26708" xr:uid="{00000000-0005-0000-0000-000069680000}"/>
    <cellStyle name="Normal 67 2 2 2 7" xfId="6593" xr:uid="{00000000-0005-0000-0000-0000D2190000}"/>
    <cellStyle name="Normal 67 2 2 2 7 3" xfId="21691" xr:uid="{00000000-0005-0000-0000-0000D0540000}"/>
    <cellStyle name="Normal 67 2 2 2 9" xfId="16678" xr:uid="{00000000-0005-0000-0000-00003B410000}"/>
    <cellStyle name="Normal 67 2 2 3" xfId="1730" xr:uid="{00000000-0005-0000-0000-0000D2060000}"/>
    <cellStyle name="Normal 67 2 2 3 2" xfId="2569" xr:uid="{00000000-0005-0000-0000-0000190A0000}"/>
    <cellStyle name="Normal 67 2 2 3 2 2" xfId="4258" xr:uid="{00000000-0005-0000-0000-0000B3100000}"/>
    <cellStyle name="Normal 67 2 2 3 2 2 2" xfId="14331" xr:uid="{00000000-0005-0000-0000-00000C380000}"/>
    <cellStyle name="Normal 67 2 2 3 2 2 2 3" xfId="29425" xr:uid="{00000000-0005-0000-0000-000006730000}"/>
    <cellStyle name="Normal 67 2 2 3 2 2 3" xfId="9311" xr:uid="{00000000-0005-0000-0000-000070240000}"/>
    <cellStyle name="Normal 67 2 2 3 2 2 3 3" xfId="24408" xr:uid="{00000000-0005-0000-0000-00006D5F0000}"/>
    <cellStyle name="Normal 67 2 2 3 2 2 5" xfId="19395" xr:uid="{00000000-0005-0000-0000-0000D84B0000}"/>
    <cellStyle name="Normal 67 2 2 3 2 3" xfId="5950" xr:uid="{00000000-0005-0000-0000-00004F170000}"/>
    <cellStyle name="Normal 67 2 2 3 2 3 2" xfId="16002" xr:uid="{00000000-0005-0000-0000-0000933E0000}"/>
    <cellStyle name="Normal 67 2 2 3 2 3 2 3" xfId="31096" xr:uid="{00000000-0005-0000-0000-00008D790000}"/>
    <cellStyle name="Normal 67 2 2 3 2 3 3" xfId="10982" xr:uid="{00000000-0005-0000-0000-0000F72A0000}"/>
    <cellStyle name="Normal 67 2 2 3 2 3 3 3" xfId="26079" xr:uid="{00000000-0005-0000-0000-0000F4650000}"/>
    <cellStyle name="Normal 67 2 2 3 2 3 5" xfId="21066" xr:uid="{00000000-0005-0000-0000-00005F520000}"/>
    <cellStyle name="Normal 67 2 2 3 2 4" xfId="12660" xr:uid="{00000000-0005-0000-0000-000085310000}"/>
    <cellStyle name="Normal 67 2 2 3 2 4 3" xfId="27754" xr:uid="{00000000-0005-0000-0000-00007F6C0000}"/>
    <cellStyle name="Normal 67 2 2 3 2 5" xfId="7639" xr:uid="{00000000-0005-0000-0000-0000E81D0000}"/>
    <cellStyle name="Normal 67 2 2 3 2 5 3" xfId="22737" xr:uid="{00000000-0005-0000-0000-0000E6580000}"/>
    <cellStyle name="Normal 67 2 2 3 2 7" xfId="17724" xr:uid="{00000000-0005-0000-0000-000051450000}"/>
    <cellStyle name="Normal 67 2 2 3 3" xfId="3421" xr:uid="{00000000-0005-0000-0000-00006E0D0000}"/>
    <cellStyle name="Normal 67 2 2 3 3 2" xfId="13495" xr:uid="{00000000-0005-0000-0000-0000C8340000}"/>
    <cellStyle name="Normal 67 2 2 3 3 2 3" xfId="28589" xr:uid="{00000000-0005-0000-0000-0000C26F0000}"/>
    <cellStyle name="Normal 67 2 2 3 3 3" xfId="8475" xr:uid="{00000000-0005-0000-0000-00002C210000}"/>
    <cellStyle name="Normal 67 2 2 3 3 3 3" xfId="23572" xr:uid="{00000000-0005-0000-0000-0000295C0000}"/>
    <cellStyle name="Normal 67 2 2 3 3 5" xfId="18559" xr:uid="{00000000-0005-0000-0000-000094480000}"/>
    <cellStyle name="Normal 67 2 2 3 4" xfId="5114" xr:uid="{00000000-0005-0000-0000-00000B140000}"/>
    <cellStyle name="Normal 67 2 2 3 4 2" xfId="15166" xr:uid="{00000000-0005-0000-0000-00004F3B0000}"/>
    <cellStyle name="Normal 67 2 2 3 4 2 3" xfId="30260" xr:uid="{00000000-0005-0000-0000-000049760000}"/>
    <cellStyle name="Normal 67 2 2 3 4 3" xfId="10146" xr:uid="{00000000-0005-0000-0000-0000B3270000}"/>
    <cellStyle name="Normal 67 2 2 3 4 3 3" xfId="25243" xr:uid="{00000000-0005-0000-0000-0000B0620000}"/>
    <cellStyle name="Normal 67 2 2 3 4 5" xfId="20230" xr:uid="{00000000-0005-0000-0000-00001B4F0000}"/>
    <cellStyle name="Normal 67 2 2 3 5" xfId="11824" xr:uid="{00000000-0005-0000-0000-0000412E0000}"/>
    <cellStyle name="Normal 67 2 2 3 5 3" xfId="26918" xr:uid="{00000000-0005-0000-0000-00003B690000}"/>
    <cellStyle name="Normal 67 2 2 3 6" xfId="6803" xr:uid="{00000000-0005-0000-0000-0000A41A0000}"/>
    <cellStyle name="Normal 67 2 2 3 6 3" xfId="21901" xr:uid="{00000000-0005-0000-0000-0000A2550000}"/>
    <cellStyle name="Normal 67 2 2 3 8" xfId="16888" xr:uid="{00000000-0005-0000-0000-00000D420000}"/>
    <cellStyle name="Normal 67 2 2 4" xfId="2151" xr:uid="{00000000-0005-0000-0000-000077080000}"/>
    <cellStyle name="Normal 67 2 2 4 2" xfId="3840" xr:uid="{00000000-0005-0000-0000-0000110F0000}"/>
    <cellStyle name="Normal 67 2 2 4 2 2" xfId="13913" xr:uid="{00000000-0005-0000-0000-00006A360000}"/>
    <cellStyle name="Normal 67 2 2 4 2 2 3" xfId="29007" xr:uid="{00000000-0005-0000-0000-000064710000}"/>
    <cellStyle name="Normal 67 2 2 4 2 3" xfId="8893" xr:uid="{00000000-0005-0000-0000-0000CE220000}"/>
    <cellStyle name="Normal 67 2 2 4 2 3 3" xfId="23990" xr:uid="{00000000-0005-0000-0000-0000CB5D0000}"/>
    <cellStyle name="Normal 67 2 2 4 2 5" xfId="18977" xr:uid="{00000000-0005-0000-0000-0000364A0000}"/>
    <cellStyle name="Normal 67 2 2 4 3" xfId="5532" xr:uid="{00000000-0005-0000-0000-0000AD150000}"/>
    <cellStyle name="Normal 67 2 2 4 3 2" xfId="15584" xr:uid="{00000000-0005-0000-0000-0000F13C0000}"/>
    <cellStyle name="Normal 67 2 2 4 3 2 3" xfId="30678" xr:uid="{00000000-0005-0000-0000-0000EB770000}"/>
    <cellStyle name="Normal 67 2 2 4 3 3" xfId="10564" xr:uid="{00000000-0005-0000-0000-000055290000}"/>
    <cellStyle name="Normal 67 2 2 4 3 3 3" xfId="25661" xr:uid="{00000000-0005-0000-0000-000052640000}"/>
    <cellStyle name="Normal 67 2 2 4 3 5" xfId="20648" xr:uid="{00000000-0005-0000-0000-0000BD500000}"/>
    <cellStyle name="Normal 67 2 2 4 4" xfId="12242" xr:uid="{00000000-0005-0000-0000-0000E32F0000}"/>
    <cellStyle name="Normal 67 2 2 4 4 3" xfId="27336" xr:uid="{00000000-0005-0000-0000-0000DD6A0000}"/>
    <cellStyle name="Normal 67 2 2 4 5" xfId="7221" xr:uid="{00000000-0005-0000-0000-0000461C0000}"/>
    <cellStyle name="Normal 67 2 2 4 5 3" xfId="22319" xr:uid="{00000000-0005-0000-0000-000044570000}"/>
    <cellStyle name="Normal 67 2 2 4 7" xfId="17306" xr:uid="{00000000-0005-0000-0000-0000AF430000}"/>
    <cellStyle name="Normal 67 2 2 5" xfId="3003" xr:uid="{00000000-0005-0000-0000-0000CC0B0000}"/>
    <cellStyle name="Normal 67 2 2 5 2" xfId="13077" xr:uid="{00000000-0005-0000-0000-000026330000}"/>
    <cellStyle name="Normal 67 2 2 5 2 3" xfId="28171" xr:uid="{00000000-0005-0000-0000-0000206E0000}"/>
    <cellStyle name="Normal 67 2 2 5 3" xfId="8057" xr:uid="{00000000-0005-0000-0000-00008A1F0000}"/>
    <cellStyle name="Normal 67 2 2 5 3 3" xfId="23154" xr:uid="{00000000-0005-0000-0000-0000875A0000}"/>
    <cellStyle name="Normal 67 2 2 5 5" xfId="18141" xr:uid="{00000000-0005-0000-0000-0000F2460000}"/>
    <cellStyle name="Normal 67 2 2 6" xfId="4696" xr:uid="{00000000-0005-0000-0000-000069120000}"/>
    <cellStyle name="Normal 67 2 2 6 2" xfId="14748" xr:uid="{00000000-0005-0000-0000-0000AD390000}"/>
    <cellStyle name="Normal 67 2 2 6 2 3" xfId="29842" xr:uid="{00000000-0005-0000-0000-0000A7740000}"/>
    <cellStyle name="Normal 67 2 2 6 3" xfId="9728" xr:uid="{00000000-0005-0000-0000-000011260000}"/>
    <cellStyle name="Normal 67 2 2 6 3 3" xfId="24825" xr:uid="{00000000-0005-0000-0000-00000E610000}"/>
    <cellStyle name="Normal 67 2 2 6 5" xfId="19812" xr:uid="{00000000-0005-0000-0000-0000794D0000}"/>
    <cellStyle name="Normal 67 2 2 7" xfId="11406" xr:uid="{00000000-0005-0000-0000-00009F2C0000}"/>
    <cellStyle name="Normal 67 2 2 7 3" xfId="26500" xr:uid="{00000000-0005-0000-0000-000099670000}"/>
    <cellStyle name="Normal 67 2 2 8" xfId="6385" xr:uid="{00000000-0005-0000-0000-000002190000}"/>
    <cellStyle name="Normal 67 2 2 8 3" xfId="21483" xr:uid="{00000000-0005-0000-0000-000000540000}"/>
    <cellStyle name="Normal 67 2 3" xfId="1413" xr:uid="{00000000-0005-0000-0000-000095050000}"/>
    <cellStyle name="Normal 67 2 3 2" xfId="1834" xr:uid="{00000000-0005-0000-0000-00003A070000}"/>
    <cellStyle name="Normal 67 2 3 2 2" xfId="2673" xr:uid="{00000000-0005-0000-0000-0000810A0000}"/>
    <cellStyle name="Normal 67 2 3 2 2 2" xfId="4362" xr:uid="{00000000-0005-0000-0000-00001B110000}"/>
    <cellStyle name="Normal 67 2 3 2 2 2 2" xfId="14435" xr:uid="{00000000-0005-0000-0000-000074380000}"/>
    <cellStyle name="Normal 67 2 3 2 2 2 2 3" xfId="29529" xr:uid="{00000000-0005-0000-0000-00006E730000}"/>
    <cellStyle name="Normal 67 2 3 2 2 2 3" xfId="9415" xr:uid="{00000000-0005-0000-0000-0000D8240000}"/>
    <cellStyle name="Normal 67 2 3 2 2 2 3 3" xfId="24512" xr:uid="{00000000-0005-0000-0000-0000D55F0000}"/>
    <cellStyle name="Normal 67 2 3 2 2 2 5" xfId="19499" xr:uid="{00000000-0005-0000-0000-0000404C0000}"/>
    <cellStyle name="Normal 67 2 3 2 2 3" xfId="6054" xr:uid="{00000000-0005-0000-0000-0000B7170000}"/>
    <cellStyle name="Normal 67 2 3 2 2 3 2" xfId="16106" xr:uid="{00000000-0005-0000-0000-0000FB3E0000}"/>
    <cellStyle name="Normal 67 2 3 2 2 3 2 3" xfId="31200" xr:uid="{00000000-0005-0000-0000-0000F5790000}"/>
    <cellStyle name="Normal 67 2 3 2 2 3 3" xfId="11086" xr:uid="{00000000-0005-0000-0000-00005F2B0000}"/>
    <cellStyle name="Normal 67 2 3 2 2 3 3 3" xfId="26183" xr:uid="{00000000-0005-0000-0000-00005C660000}"/>
    <cellStyle name="Normal 67 2 3 2 2 3 5" xfId="21170" xr:uid="{00000000-0005-0000-0000-0000C7520000}"/>
    <cellStyle name="Normal 67 2 3 2 2 4" xfId="12764" xr:uid="{00000000-0005-0000-0000-0000ED310000}"/>
    <cellStyle name="Normal 67 2 3 2 2 4 3" xfId="27858" xr:uid="{00000000-0005-0000-0000-0000E76C0000}"/>
    <cellStyle name="Normal 67 2 3 2 2 5" xfId="7743" xr:uid="{00000000-0005-0000-0000-0000501E0000}"/>
    <cellStyle name="Normal 67 2 3 2 2 5 3" xfId="22841" xr:uid="{00000000-0005-0000-0000-00004E590000}"/>
    <cellStyle name="Normal 67 2 3 2 2 7" xfId="17828" xr:uid="{00000000-0005-0000-0000-0000B9450000}"/>
    <cellStyle name="Normal 67 2 3 2 3" xfId="3525" xr:uid="{00000000-0005-0000-0000-0000D60D0000}"/>
    <cellStyle name="Normal 67 2 3 2 3 2" xfId="13599" xr:uid="{00000000-0005-0000-0000-000030350000}"/>
    <cellStyle name="Normal 67 2 3 2 3 2 3" xfId="28693" xr:uid="{00000000-0005-0000-0000-00002A700000}"/>
    <cellStyle name="Normal 67 2 3 2 3 3" xfId="8579" xr:uid="{00000000-0005-0000-0000-000094210000}"/>
    <cellStyle name="Normal 67 2 3 2 3 3 3" xfId="23676" xr:uid="{00000000-0005-0000-0000-0000915C0000}"/>
    <cellStyle name="Normal 67 2 3 2 3 5" xfId="18663" xr:uid="{00000000-0005-0000-0000-0000FC480000}"/>
    <cellStyle name="Normal 67 2 3 2 4" xfId="5218" xr:uid="{00000000-0005-0000-0000-000073140000}"/>
    <cellStyle name="Normal 67 2 3 2 4 2" xfId="15270" xr:uid="{00000000-0005-0000-0000-0000B73B0000}"/>
    <cellStyle name="Normal 67 2 3 2 4 2 3" xfId="30364" xr:uid="{00000000-0005-0000-0000-0000B1760000}"/>
    <cellStyle name="Normal 67 2 3 2 4 3" xfId="10250" xr:uid="{00000000-0005-0000-0000-00001B280000}"/>
    <cellStyle name="Normal 67 2 3 2 4 3 3" xfId="25347" xr:uid="{00000000-0005-0000-0000-000018630000}"/>
    <cellStyle name="Normal 67 2 3 2 4 5" xfId="20334" xr:uid="{00000000-0005-0000-0000-0000834F0000}"/>
    <cellStyle name="Normal 67 2 3 2 5" xfId="11928" xr:uid="{00000000-0005-0000-0000-0000A92E0000}"/>
    <cellStyle name="Normal 67 2 3 2 5 3" xfId="27022" xr:uid="{00000000-0005-0000-0000-0000A3690000}"/>
    <cellStyle name="Normal 67 2 3 2 6" xfId="6907" xr:uid="{00000000-0005-0000-0000-00000C1B0000}"/>
    <cellStyle name="Normal 67 2 3 2 6 3" xfId="22005" xr:uid="{00000000-0005-0000-0000-00000A560000}"/>
    <cellStyle name="Normal 67 2 3 2 8" xfId="16992" xr:uid="{00000000-0005-0000-0000-000075420000}"/>
    <cellStyle name="Normal 67 2 3 3" xfId="2255" xr:uid="{00000000-0005-0000-0000-0000DF080000}"/>
    <cellStyle name="Normal 67 2 3 3 2" xfId="3944" xr:uid="{00000000-0005-0000-0000-0000790F0000}"/>
    <cellStyle name="Normal 67 2 3 3 2 2" xfId="14017" xr:uid="{00000000-0005-0000-0000-0000D2360000}"/>
    <cellStyle name="Normal 67 2 3 3 2 2 3" xfId="29111" xr:uid="{00000000-0005-0000-0000-0000CC710000}"/>
    <cellStyle name="Normal 67 2 3 3 2 3" xfId="8997" xr:uid="{00000000-0005-0000-0000-000036230000}"/>
    <cellStyle name="Normal 67 2 3 3 2 3 3" xfId="24094" xr:uid="{00000000-0005-0000-0000-0000335E0000}"/>
    <cellStyle name="Normal 67 2 3 3 2 5" xfId="19081" xr:uid="{00000000-0005-0000-0000-00009E4A0000}"/>
    <cellStyle name="Normal 67 2 3 3 3" xfId="5636" xr:uid="{00000000-0005-0000-0000-000015160000}"/>
    <cellStyle name="Normal 67 2 3 3 3 2" xfId="15688" xr:uid="{00000000-0005-0000-0000-0000593D0000}"/>
    <cellStyle name="Normal 67 2 3 3 3 2 3" xfId="30782" xr:uid="{00000000-0005-0000-0000-000053780000}"/>
    <cellStyle name="Normal 67 2 3 3 3 3" xfId="10668" xr:uid="{00000000-0005-0000-0000-0000BD290000}"/>
    <cellStyle name="Normal 67 2 3 3 3 3 3" xfId="25765" xr:uid="{00000000-0005-0000-0000-0000BA640000}"/>
    <cellStyle name="Normal 67 2 3 3 3 5" xfId="20752" xr:uid="{00000000-0005-0000-0000-000025510000}"/>
    <cellStyle name="Normal 67 2 3 3 4" xfId="12346" xr:uid="{00000000-0005-0000-0000-00004B300000}"/>
    <cellStyle name="Normal 67 2 3 3 4 3" xfId="27440" xr:uid="{00000000-0005-0000-0000-0000456B0000}"/>
    <cellStyle name="Normal 67 2 3 3 5" xfId="7325" xr:uid="{00000000-0005-0000-0000-0000AE1C0000}"/>
    <cellStyle name="Normal 67 2 3 3 5 3" xfId="22423" xr:uid="{00000000-0005-0000-0000-0000AC570000}"/>
    <cellStyle name="Normal 67 2 3 3 7" xfId="17410" xr:uid="{00000000-0005-0000-0000-000017440000}"/>
    <cellStyle name="Normal 67 2 3 4" xfId="3107" xr:uid="{00000000-0005-0000-0000-0000340C0000}"/>
    <cellStyle name="Normal 67 2 3 4 2" xfId="13181" xr:uid="{00000000-0005-0000-0000-00008E330000}"/>
    <cellStyle name="Normal 67 2 3 4 2 3" xfId="28275" xr:uid="{00000000-0005-0000-0000-0000886E0000}"/>
    <cellStyle name="Normal 67 2 3 4 3" xfId="8161" xr:uid="{00000000-0005-0000-0000-0000F21F0000}"/>
    <cellStyle name="Normal 67 2 3 4 3 3" xfId="23258" xr:uid="{00000000-0005-0000-0000-0000EF5A0000}"/>
    <cellStyle name="Normal 67 2 3 4 5" xfId="18245" xr:uid="{00000000-0005-0000-0000-00005A470000}"/>
    <cellStyle name="Normal 67 2 3 5" xfId="4800" xr:uid="{00000000-0005-0000-0000-0000D1120000}"/>
    <cellStyle name="Normal 67 2 3 5 2" xfId="14852" xr:uid="{00000000-0005-0000-0000-0000153A0000}"/>
    <cellStyle name="Normal 67 2 3 5 2 3" xfId="29946" xr:uid="{00000000-0005-0000-0000-00000F750000}"/>
    <cellStyle name="Normal 67 2 3 5 3" xfId="9832" xr:uid="{00000000-0005-0000-0000-000079260000}"/>
    <cellStyle name="Normal 67 2 3 5 3 3" xfId="24929" xr:uid="{00000000-0005-0000-0000-000076610000}"/>
    <cellStyle name="Normal 67 2 3 5 5" xfId="19916" xr:uid="{00000000-0005-0000-0000-0000E14D0000}"/>
    <cellStyle name="Normal 67 2 3 6" xfId="11510" xr:uid="{00000000-0005-0000-0000-0000072D0000}"/>
    <cellStyle name="Normal 67 2 3 6 3" xfId="26604" xr:uid="{00000000-0005-0000-0000-000001680000}"/>
    <cellStyle name="Normal 67 2 3 7" xfId="6489" xr:uid="{00000000-0005-0000-0000-00006A190000}"/>
    <cellStyle name="Normal 67 2 3 7 3" xfId="21587" xr:uid="{00000000-0005-0000-0000-000068540000}"/>
    <cellStyle name="Normal 67 2 3 9" xfId="16574" xr:uid="{00000000-0005-0000-0000-0000D3400000}"/>
    <cellStyle name="Normal 67 2 4" xfId="1626" xr:uid="{00000000-0005-0000-0000-00006A060000}"/>
    <cellStyle name="Normal 67 2 4 2" xfId="2465" xr:uid="{00000000-0005-0000-0000-0000B1090000}"/>
    <cellStyle name="Normal 67 2 4 2 2" xfId="4154" xr:uid="{00000000-0005-0000-0000-00004B100000}"/>
    <cellStyle name="Normal 67 2 4 2 2 2" xfId="14227" xr:uid="{00000000-0005-0000-0000-0000A4370000}"/>
    <cellStyle name="Normal 67 2 4 2 2 2 3" xfId="29321" xr:uid="{00000000-0005-0000-0000-00009E720000}"/>
    <cellStyle name="Normal 67 2 4 2 2 3" xfId="9207" xr:uid="{00000000-0005-0000-0000-000008240000}"/>
    <cellStyle name="Normal 67 2 4 2 2 3 3" xfId="24304" xr:uid="{00000000-0005-0000-0000-0000055F0000}"/>
    <cellStyle name="Normal 67 2 4 2 2 5" xfId="19291" xr:uid="{00000000-0005-0000-0000-0000704B0000}"/>
    <cellStyle name="Normal 67 2 4 2 3" xfId="5846" xr:uid="{00000000-0005-0000-0000-0000E7160000}"/>
    <cellStyle name="Normal 67 2 4 2 3 2" xfId="15898" xr:uid="{00000000-0005-0000-0000-00002B3E0000}"/>
    <cellStyle name="Normal 67 2 4 2 3 2 3" xfId="30992" xr:uid="{00000000-0005-0000-0000-000025790000}"/>
    <cellStyle name="Normal 67 2 4 2 3 3" xfId="10878" xr:uid="{00000000-0005-0000-0000-00008F2A0000}"/>
    <cellStyle name="Normal 67 2 4 2 3 3 3" xfId="25975" xr:uid="{00000000-0005-0000-0000-00008C650000}"/>
    <cellStyle name="Normal 67 2 4 2 3 5" xfId="20962" xr:uid="{00000000-0005-0000-0000-0000F7510000}"/>
    <cellStyle name="Normal 67 2 4 2 4" xfId="12556" xr:uid="{00000000-0005-0000-0000-00001D310000}"/>
    <cellStyle name="Normal 67 2 4 2 4 3" xfId="27650" xr:uid="{00000000-0005-0000-0000-0000176C0000}"/>
    <cellStyle name="Normal 67 2 4 2 5" xfId="7535" xr:uid="{00000000-0005-0000-0000-0000801D0000}"/>
    <cellStyle name="Normal 67 2 4 2 5 3" xfId="22633" xr:uid="{00000000-0005-0000-0000-00007E580000}"/>
    <cellStyle name="Normal 67 2 4 2 7" xfId="17620" xr:uid="{00000000-0005-0000-0000-0000E9440000}"/>
    <cellStyle name="Normal 67 2 4 3" xfId="3317" xr:uid="{00000000-0005-0000-0000-0000060D0000}"/>
    <cellStyle name="Normal 67 2 4 3 2" xfId="13391" xr:uid="{00000000-0005-0000-0000-000060340000}"/>
    <cellStyle name="Normal 67 2 4 3 2 3" xfId="28485" xr:uid="{00000000-0005-0000-0000-00005A6F0000}"/>
    <cellStyle name="Normal 67 2 4 3 3" xfId="8371" xr:uid="{00000000-0005-0000-0000-0000C4200000}"/>
    <cellStyle name="Normal 67 2 4 3 3 3" xfId="23468" xr:uid="{00000000-0005-0000-0000-0000C15B0000}"/>
    <cellStyle name="Normal 67 2 4 3 5" xfId="18455" xr:uid="{00000000-0005-0000-0000-00002C480000}"/>
    <cellStyle name="Normal 67 2 4 4" xfId="5010" xr:uid="{00000000-0005-0000-0000-0000A3130000}"/>
    <cellStyle name="Normal 67 2 4 4 2" xfId="15062" xr:uid="{00000000-0005-0000-0000-0000E73A0000}"/>
    <cellStyle name="Normal 67 2 4 4 2 3" xfId="30156" xr:uid="{00000000-0005-0000-0000-0000E1750000}"/>
    <cellStyle name="Normal 67 2 4 4 3" xfId="10042" xr:uid="{00000000-0005-0000-0000-00004B270000}"/>
    <cellStyle name="Normal 67 2 4 4 3 3" xfId="25139" xr:uid="{00000000-0005-0000-0000-000048620000}"/>
    <cellStyle name="Normal 67 2 4 4 5" xfId="20126" xr:uid="{00000000-0005-0000-0000-0000B34E0000}"/>
    <cellStyle name="Normal 67 2 4 5" xfId="11720" xr:uid="{00000000-0005-0000-0000-0000D92D0000}"/>
    <cellStyle name="Normal 67 2 4 5 3" xfId="26814" xr:uid="{00000000-0005-0000-0000-0000D3680000}"/>
    <cellStyle name="Normal 67 2 4 6" xfId="6699" xr:uid="{00000000-0005-0000-0000-00003C1A0000}"/>
    <cellStyle name="Normal 67 2 4 6 3" xfId="21797" xr:uid="{00000000-0005-0000-0000-00003A550000}"/>
    <cellStyle name="Normal 67 2 4 8" xfId="16784" xr:uid="{00000000-0005-0000-0000-0000A5410000}"/>
    <cellStyle name="Normal 67 2 5" xfId="2047" xr:uid="{00000000-0005-0000-0000-00000F080000}"/>
    <cellStyle name="Normal 67 2 5 2" xfId="3736" xr:uid="{00000000-0005-0000-0000-0000A90E0000}"/>
    <cellStyle name="Normal 67 2 5 2 2" xfId="13809" xr:uid="{00000000-0005-0000-0000-000002360000}"/>
    <cellStyle name="Normal 67 2 5 2 2 3" xfId="28903" xr:uid="{00000000-0005-0000-0000-0000FC700000}"/>
    <cellStyle name="Normal 67 2 5 2 3" xfId="8789" xr:uid="{00000000-0005-0000-0000-000066220000}"/>
    <cellStyle name="Normal 67 2 5 2 3 3" xfId="23886" xr:uid="{00000000-0005-0000-0000-0000635D0000}"/>
    <cellStyle name="Normal 67 2 5 2 5" xfId="18873" xr:uid="{00000000-0005-0000-0000-0000CE490000}"/>
    <cellStyle name="Normal 67 2 5 3" xfId="5428" xr:uid="{00000000-0005-0000-0000-000045150000}"/>
    <cellStyle name="Normal 67 2 5 3 2" xfId="15480" xr:uid="{00000000-0005-0000-0000-0000893C0000}"/>
    <cellStyle name="Normal 67 2 5 3 2 3" xfId="30574" xr:uid="{00000000-0005-0000-0000-000083770000}"/>
    <cellStyle name="Normal 67 2 5 3 3" xfId="10460" xr:uid="{00000000-0005-0000-0000-0000ED280000}"/>
    <cellStyle name="Normal 67 2 5 3 3 3" xfId="25557" xr:uid="{00000000-0005-0000-0000-0000EA630000}"/>
    <cellStyle name="Normal 67 2 5 3 5" xfId="20544" xr:uid="{00000000-0005-0000-0000-000055500000}"/>
    <cellStyle name="Normal 67 2 5 4" xfId="12138" xr:uid="{00000000-0005-0000-0000-00007B2F0000}"/>
    <cellStyle name="Normal 67 2 5 4 3" xfId="27232" xr:uid="{00000000-0005-0000-0000-0000756A0000}"/>
    <cellStyle name="Normal 67 2 5 5" xfId="7117" xr:uid="{00000000-0005-0000-0000-0000DE1B0000}"/>
    <cellStyle name="Normal 67 2 5 5 3" xfId="22215" xr:uid="{00000000-0005-0000-0000-0000DC560000}"/>
    <cellStyle name="Normal 67 2 5 7" xfId="17202" xr:uid="{00000000-0005-0000-0000-000047430000}"/>
    <cellStyle name="Normal 67 2 6" xfId="2899" xr:uid="{00000000-0005-0000-0000-0000640B0000}"/>
    <cellStyle name="Normal 67 2 6 2" xfId="12973" xr:uid="{00000000-0005-0000-0000-0000BE320000}"/>
    <cellStyle name="Normal 67 2 6 2 3" xfId="28067" xr:uid="{00000000-0005-0000-0000-0000B86D0000}"/>
    <cellStyle name="Normal 67 2 6 3" xfId="7953" xr:uid="{00000000-0005-0000-0000-0000221F0000}"/>
    <cellStyle name="Normal 67 2 6 3 3" xfId="23050" xr:uid="{00000000-0005-0000-0000-00001F5A0000}"/>
    <cellStyle name="Normal 67 2 6 5" xfId="18037" xr:uid="{00000000-0005-0000-0000-00008A460000}"/>
    <cellStyle name="Normal 67 2 7" xfId="4592" xr:uid="{00000000-0005-0000-0000-000001120000}"/>
    <cellStyle name="Normal 67 2 7 2" xfId="14644" xr:uid="{00000000-0005-0000-0000-000045390000}"/>
    <cellStyle name="Normal 67 2 7 2 3" xfId="29738" xr:uid="{00000000-0005-0000-0000-00003F740000}"/>
    <cellStyle name="Normal 67 2 7 3" xfId="9624" xr:uid="{00000000-0005-0000-0000-0000A9250000}"/>
    <cellStyle name="Normal 67 2 7 3 3" xfId="24721" xr:uid="{00000000-0005-0000-0000-0000A6600000}"/>
    <cellStyle name="Normal 67 2 7 5" xfId="19708" xr:uid="{00000000-0005-0000-0000-0000114D0000}"/>
    <cellStyle name="Normal 67 2 8" xfId="11302" xr:uid="{00000000-0005-0000-0000-0000372C0000}"/>
    <cellStyle name="Normal 67 2 8 3" xfId="26396" xr:uid="{00000000-0005-0000-0000-000031670000}"/>
    <cellStyle name="Normal 67 2 9" xfId="6281" xr:uid="{00000000-0005-0000-0000-00009A180000}"/>
    <cellStyle name="Normal 67 2 9 3" xfId="21379" xr:uid="{00000000-0005-0000-0000-000098530000}"/>
    <cellStyle name="Normal 67 3" xfId="1246" xr:uid="{00000000-0005-0000-0000-0000EE040000}"/>
    <cellStyle name="Normal 67 3 10" xfId="16418" xr:uid="{00000000-0005-0000-0000-000037400000}"/>
    <cellStyle name="Normal 67 3 2" xfId="1465" xr:uid="{00000000-0005-0000-0000-0000C9050000}"/>
    <cellStyle name="Normal 67 3 2 2" xfId="1886" xr:uid="{00000000-0005-0000-0000-00006E070000}"/>
    <cellStyle name="Normal 67 3 2 2 2" xfId="2725" xr:uid="{00000000-0005-0000-0000-0000B50A0000}"/>
    <cellStyle name="Normal 67 3 2 2 2 2" xfId="4414" xr:uid="{00000000-0005-0000-0000-00004F110000}"/>
    <cellStyle name="Normal 67 3 2 2 2 2 2" xfId="14487" xr:uid="{00000000-0005-0000-0000-0000A8380000}"/>
    <cellStyle name="Normal 67 3 2 2 2 2 2 3" xfId="29581" xr:uid="{00000000-0005-0000-0000-0000A2730000}"/>
    <cellStyle name="Normal 67 3 2 2 2 2 3" xfId="9467" xr:uid="{00000000-0005-0000-0000-00000C250000}"/>
    <cellStyle name="Normal 67 3 2 2 2 2 3 3" xfId="24564" xr:uid="{00000000-0005-0000-0000-000009600000}"/>
    <cellStyle name="Normal 67 3 2 2 2 2 5" xfId="19551" xr:uid="{00000000-0005-0000-0000-0000744C0000}"/>
    <cellStyle name="Normal 67 3 2 2 2 3" xfId="6106" xr:uid="{00000000-0005-0000-0000-0000EB170000}"/>
    <cellStyle name="Normal 67 3 2 2 2 3 2" xfId="16158" xr:uid="{00000000-0005-0000-0000-00002F3F0000}"/>
    <cellStyle name="Normal 67 3 2 2 2 3 2 3" xfId="31252" xr:uid="{00000000-0005-0000-0000-0000297A0000}"/>
    <cellStyle name="Normal 67 3 2 2 2 3 3" xfId="11138" xr:uid="{00000000-0005-0000-0000-0000932B0000}"/>
    <cellStyle name="Normal 67 3 2 2 2 3 3 3" xfId="26235" xr:uid="{00000000-0005-0000-0000-000090660000}"/>
    <cellStyle name="Normal 67 3 2 2 2 3 5" xfId="21222" xr:uid="{00000000-0005-0000-0000-0000FB520000}"/>
    <cellStyle name="Normal 67 3 2 2 2 4" xfId="12816" xr:uid="{00000000-0005-0000-0000-000021320000}"/>
    <cellStyle name="Normal 67 3 2 2 2 4 3" xfId="27910" xr:uid="{00000000-0005-0000-0000-00001B6D0000}"/>
    <cellStyle name="Normal 67 3 2 2 2 5" xfId="7795" xr:uid="{00000000-0005-0000-0000-0000841E0000}"/>
    <cellStyle name="Normal 67 3 2 2 2 5 3" xfId="22893" xr:uid="{00000000-0005-0000-0000-000082590000}"/>
    <cellStyle name="Normal 67 3 2 2 2 7" xfId="17880" xr:uid="{00000000-0005-0000-0000-0000ED450000}"/>
    <cellStyle name="Normal 67 3 2 2 3" xfId="3577" xr:uid="{00000000-0005-0000-0000-00000A0E0000}"/>
    <cellStyle name="Normal 67 3 2 2 3 2" xfId="13651" xr:uid="{00000000-0005-0000-0000-000064350000}"/>
    <cellStyle name="Normal 67 3 2 2 3 2 3" xfId="28745" xr:uid="{00000000-0005-0000-0000-00005E700000}"/>
    <cellStyle name="Normal 67 3 2 2 3 3" xfId="8631" xr:uid="{00000000-0005-0000-0000-0000C8210000}"/>
    <cellStyle name="Normal 67 3 2 2 3 3 3" xfId="23728" xr:uid="{00000000-0005-0000-0000-0000C55C0000}"/>
    <cellStyle name="Normal 67 3 2 2 3 5" xfId="18715" xr:uid="{00000000-0005-0000-0000-000030490000}"/>
    <cellStyle name="Normal 67 3 2 2 4" xfId="5270" xr:uid="{00000000-0005-0000-0000-0000A7140000}"/>
    <cellStyle name="Normal 67 3 2 2 4 2" xfId="15322" xr:uid="{00000000-0005-0000-0000-0000EB3B0000}"/>
    <cellStyle name="Normal 67 3 2 2 4 2 3" xfId="30416" xr:uid="{00000000-0005-0000-0000-0000E5760000}"/>
    <cellStyle name="Normal 67 3 2 2 4 3" xfId="10302" xr:uid="{00000000-0005-0000-0000-00004F280000}"/>
    <cellStyle name="Normal 67 3 2 2 4 3 3" xfId="25399" xr:uid="{00000000-0005-0000-0000-00004C630000}"/>
    <cellStyle name="Normal 67 3 2 2 4 5" xfId="20386" xr:uid="{00000000-0005-0000-0000-0000B74F0000}"/>
    <cellStyle name="Normal 67 3 2 2 5" xfId="11980" xr:uid="{00000000-0005-0000-0000-0000DD2E0000}"/>
    <cellStyle name="Normal 67 3 2 2 5 3" xfId="27074" xr:uid="{00000000-0005-0000-0000-0000D7690000}"/>
    <cellStyle name="Normal 67 3 2 2 6" xfId="6959" xr:uid="{00000000-0005-0000-0000-0000401B0000}"/>
    <cellStyle name="Normal 67 3 2 2 6 3" xfId="22057" xr:uid="{00000000-0005-0000-0000-00003E560000}"/>
    <cellStyle name="Normal 67 3 2 2 8" xfId="17044" xr:uid="{00000000-0005-0000-0000-0000A9420000}"/>
    <cellStyle name="Normal 67 3 2 3" xfId="2307" xr:uid="{00000000-0005-0000-0000-000013090000}"/>
    <cellStyle name="Normal 67 3 2 3 2" xfId="3996" xr:uid="{00000000-0005-0000-0000-0000AD0F0000}"/>
    <cellStyle name="Normal 67 3 2 3 2 2" xfId="14069" xr:uid="{00000000-0005-0000-0000-000006370000}"/>
    <cellStyle name="Normal 67 3 2 3 2 2 3" xfId="29163" xr:uid="{00000000-0005-0000-0000-000000720000}"/>
    <cellStyle name="Normal 67 3 2 3 2 3" xfId="9049" xr:uid="{00000000-0005-0000-0000-00006A230000}"/>
    <cellStyle name="Normal 67 3 2 3 2 3 3" xfId="24146" xr:uid="{00000000-0005-0000-0000-0000675E0000}"/>
    <cellStyle name="Normal 67 3 2 3 2 5" xfId="19133" xr:uid="{00000000-0005-0000-0000-0000D24A0000}"/>
    <cellStyle name="Normal 67 3 2 3 3" xfId="5688" xr:uid="{00000000-0005-0000-0000-000049160000}"/>
    <cellStyle name="Normal 67 3 2 3 3 2" xfId="15740" xr:uid="{00000000-0005-0000-0000-00008D3D0000}"/>
    <cellStyle name="Normal 67 3 2 3 3 2 3" xfId="30834" xr:uid="{00000000-0005-0000-0000-000087780000}"/>
    <cellStyle name="Normal 67 3 2 3 3 3" xfId="10720" xr:uid="{00000000-0005-0000-0000-0000F1290000}"/>
    <cellStyle name="Normal 67 3 2 3 3 3 3" xfId="25817" xr:uid="{00000000-0005-0000-0000-0000EE640000}"/>
    <cellStyle name="Normal 67 3 2 3 3 5" xfId="20804" xr:uid="{00000000-0005-0000-0000-000059510000}"/>
    <cellStyle name="Normal 67 3 2 3 4" xfId="12398" xr:uid="{00000000-0005-0000-0000-00007F300000}"/>
    <cellStyle name="Normal 67 3 2 3 4 3" xfId="27492" xr:uid="{00000000-0005-0000-0000-0000796B0000}"/>
    <cellStyle name="Normal 67 3 2 3 5" xfId="7377" xr:uid="{00000000-0005-0000-0000-0000E21C0000}"/>
    <cellStyle name="Normal 67 3 2 3 5 3" xfId="22475" xr:uid="{00000000-0005-0000-0000-0000E0570000}"/>
    <cellStyle name="Normal 67 3 2 3 7" xfId="17462" xr:uid="{00000000-0005-0000-0000-00004B440000}"/>
    <cellStyle name="Normal 67 3 2 4" xfId="3159" xr:uid="{00000000-0005-0000-0000-0000680C0000}"/>
    <cellStyle name="Normal 67 3 2 4 2" xfId="13233" xr:uid="{00000000-0005-0000-0000-0000C2330000}"/>
    <cellStyle name="Normal 67 3 2 4 2 3" xfId="28327" xr:uid="{00000000-0005-0000-0000-0000BC6E0000}"/>
    <cellStyle name="Normal 67 3 2 4 3" xfId="8213" xr:uid="{00000000-0005-0000-0000-000026200000}"/>
    <cellStyle name="Normal 67 3 2 4 3 3" xfId="23310" xr:uid="{00000000-0005-0000-0000-0000235B0000}"/>
    <cellStyle name="Normal 67 3 2 4 5" xfId="18297" xr:uid="{00000000-0005-0000-0000-00008E470000}"/>
    <cellStyle name="Normal 67 3 2 5" xfId="4852" xr:uid="{00000000-0005-0000-0000-000005130000}"/>
    <cellStyle name="Normal 67 3 2 5 2" xfId="14904" xr:uid="{00000000-0005-0000-0000-0000493A0000}"/>
    <cellStyle name="Normal 67 3 2 5 2 3" xfId="29998" xr:uid="{00000000-0005-0000-0000-000043750000}"/>
    <cellStyle name="Normal 67 3 2 5 3" xfId="9884" xr:uid="{00000000-0005-0000-0000-0000AD260000}"/>
    <cellStyle name="Normal 67 3 2 5 3 3" xfId="24981" xr:uid="{00000000-0005-0000-0000-0000AA610000}"/>
    <cellStyle name="Normal 67 3 2 5 5" xfId="19968" xr:uid="{00000000-0005-0000-0000-0000154E0000}"/>
    <cellStyle name="Normal 67 3 2 6" xfId="11562" xr:uid="{00000000-0005-0000-0000-00003B2D0000}"/>
    <cellStyle name="Normal 67 3 2 6 3" xfId="26656" xr:uid="{00000000-0005-0000-0000-000035680000}"/>
    <cellStyle name="Normal 67 3 2 7" xfId="6541" xr:uid="{00000000-0005-0000-0000-00009E190000}"/>
    <cellStyle name="Normal 67 3 2 7 3" xfId="21639" xr:uid="{00000000-0005-0000-0000-00009C540000}"/>
    <cellStyle name="Normal 67 3 2 9" xfId="16626" xr:uid="{00000000-0005-0000-0000-000007410000}"/>
    <cellStyle name="Normal 67 3 3" xfId="1678" xr:uid="{00000000-0005-0000-0000-00009E060000}"/>
    <cellStyle name="Normal 67 3 3 2" xfId="2517" xr:uid="{00000000-0005-0000-0000-0000E5090000}"/>
    <cellStyle name="Normal 67 3 3 2 2" xfId="4206" xr:uid="{00000000-0005-0000-0000-00007F100000}"/>
    <cellStyle name="Normal 67 3 3 2 2 2" xfId="14279" xr:uid="{00000000-0005-0000-0000-0000D8370000}"/>
    <cellStyle name="Normal 67 3 3 2 2 2 3" xfId="29373" xr:uid="{00000000-0005-0000-0000-0000D2720000}"/>
    <cellStyle name="Normal 67 3 3 2 2 3" xfId="9259" xr:uid="{00000000-0005-0000-0000-00003C240000}"/>
    <cellStyle name="Normal 67 3 3 2 2 3 3" xfId="24356" xr:uid="{00000000-0005-0000-0000-0000395F0000}"/>
    <cellStyle name="Normal 67 3 3 2 2 5" xfId="19343" xr:uid="{00000000-0005-0000-0000-0000A44B0000}"/>
    <cellStyle name="Normal 67 3 3 2 3" xfId="5898" xr:uid="{00000000-0005-0000-0000-00001B170000}"/>
    <cellStyle name="Normal 67 3 3 2 3 2" xfId="15950" xr:uid="{00000000-0005-0000-0000-00005F3E0000}"/>
    <cellStyle name="Normal 67 3 3 2 3 2 3" xfId="31044" xr:uid="{00000000-0005-0000-0000-000059790000}"/>
    <cellStyle name="Normal 67 3 3 2 3 3" xfId="10930" xr:uid="{00000000-0005-0000-0000-0000C32A0000}"/>
    <cellStyle name="Normal 67 3 3 2 3 3 3" xfId="26027" xr:uid="{00000000-0005-0000-0000-0000C0650000}"/>
    <cellStyle name="Normal 67 3 3 2 3 5" xfId="21014" xr:uid="{00000000-0005-0000-0000-00002B520000}"/>
    <cellStyle name="Normal 67 3 3 2 4" xfId="12608" xr:uid="{00000000-0005-0000-0000-000051310000}"/>
    <cellStyle name="Normal 67 3 3 2 4 3" xfId="27702" xr:uid="{00000000-0005-0000-0000-00004B6C0000}"/>
    <cellStyle name="Normal 67 3 3 2 5" xfId="7587" xr:uid="{00000000-0005-0000-0000-0000B41D0000}"/>
    <cellStyle name="Normal 67 3 3 2 5 3" xfId="22685" xr:uid="{00000000-0005-0000-0000-0000B2580000}"/>
    <cellStyle name="Normal 67 3 3 2 7" xfId="17672" xr:uid="{00000000-0005-0000-0000-00001D450000}"/>
    <cellStyle name="Normal 67 3 3 3" xfId="3369" xr:uid="{00000000-0005-0000-0000-00003A0D0000}"/>
    <cellStyle name="Normal 67 3 3 3 2" xfId="13443" xr:uid="{00000000-0005-0000-0000-000094340000}"/>
    <cellStyle name="Normal 67 3 3 3 2 3" xfId="28537" xr:uid="{00000000-0005-0000-0000-00008E6F0000}"/>
    <cellStyle name="Normal 67 3 3 3 3" xfId="8423" xr:uid="{00000000-0005-0000-0000-0000F8200000}"/>
    <cellStyle name="Normal 67 3 3 3 3 3" xfId="23520" xr:uid="{00000000-0005-0000-0000-0000F55B0000}"/>
    <cellStyle name="Normal 67 3 3 3 5" xfId="18507" xr:uid="{00000000-0005-0000-0000-000060480000}"/>
    <cellStyle name="Normal 67 3 3 4" xfId="5062" xr:uid="{00000000-0005-0000-0000-0000D7130000}"/>
    <cellStyle name="Normal 67 3 3 4 2" xfId="15114" xr:uid="{00000000-0005-0000-0000-00001B3B0000}"/>
    <cellStyle name="Normal 67 3 3 4 2 3" xfId="30208" xr:uid="{00000000-0005-0000-0000-000015760000}"/>
    <cellStyle name="Normal 67 3 3 4 3" xfId="10094" xr:uid="{00000000-0005-0000-0000-00007F270000}"/>
    <cellStyle name="Normal 67 3 3 4 3 3" xfId="25191" xr:uid="{00000000-0005-0000-0000-00007C620000}"/>
    <cellStyle name="Normal 67 3 3 4 5" xfId="20178" xr:uid="{00000000-0005-0000-0000-0000E74E0000}"/>
    <cellStyle name="Normal 67 3 3 5" xfId="11772" xr:uid="{00000000-0005-0000-0000-00000D2E0000}"/>
    <cellStyle name="Normal 67 3 3 5 3" xfId="26866" xr:uid="{00000000-0005-0000-0000-000007690000}"/>
    <cellStyle name="Normal 67 3 3 6" xfId="6751" xr:uid="{00000000-0005-0000-0000-0000701A0000}"/>
    <cellStyle name="Normal 67 3 3 6 3" xfId="21849" xr:uid="{00000000-0005-0000-0000-00006E550000}"/>
    <cellStyle name="Normal 67 3 3 8" xfId="16836" xr:uid="{00000000-0005-0000-0000-0000D9410000}"/>
    <cellStyle name="Normal 67 3 4" xfId="2099" xr:uid="{00000000-0005-0000-0000-000043080000}"/>
    <cellStyle name="Normal 67 3 4 2" xfId="3788" xr:uid="{00000000-0005-0000-0000-0000DD0E0000}"/>
    <cellStyle name="Normal 67 3 4 2 2" xfId="13861" xr:uid="{00000000-0005-0000-0000-000036360000}"/>
    <cellStyle name="Normal 67 3 4 2 2 3" xfId="28955" xr:uid="{00000000-0005-0000-0000-000030710000}"/>
    <cellStyle name="Normal 67 3 4 2 3" xfId="8841" xr:uid="{00000000-0005-0000-0000-00009A220000}"/>
    <cellStyle name="Normal 67 3 4 2 3 3" xfId="23938" xr:uid="{00000000-0005-0000-0000-0000975D0000}"/>
    <cellStyle name="Normal 67 3 4 2 5" xfId="18925" xr:uid="{00000000-0005-0000-0000-0000024A0000}"/>
    <cellStyle name="Normal 67 3 4 3" xfId="5480" xr:uid="{00000000-0005-0000-0000-000079150000}"/>
    <cellStyle name="Normal 67 3 4 3 2" xfId="15532" xr:uid="{00000000-0005-0000-0000-0000BD3C0000}"/>
    <cellStyle name="Normal 67 3 4 3 2 3" xfId="30626" xr:uid="{00000000-0005-0000-0000-0000B7770000}"/>
    <cellStyle name="Normal 67 3 4 3 3" xfId="10512" xr:uid="{00000000-0005-0000-0000-000021290000}"/>
    <cellStyle name="Normal 67 3 4 3 3 3" xfId="25609" xr:uid="{00000000-0005-0000-0000-00001E640000}"/>
    <cellStyle name="Normal 67 3 4 3 5" xfId="20596" xr:uid="{00000000-0005-0000-0000-000089500000}"/>
    <cellStyle name="Normal 67 3 4 4" xfId="12190" xr:uid="{00000000-0005-0000-0000-0000AF2F0000}"/>
    <cellStyle name="Normal 67 3 4 4 3" xfId="27284" xr:uid="{00000000-0005-0000-0000-0000A96A0000}"/>
    <cellStyle name="Normal 67 3 4 5" xfId="7169" xr:uid="{00000000-0005-0000-0000-0000121C0000}"/>
    <cellStyle name="Normal 67 3 4 5 3" xfId="22267" xr:uid="{00000000-0005-0000-0000-000010570000}"/>
    <cellStyle name="Normal 67 3 4 7" xfId="17254" xr:uid="{00000000-0005-0000-0000-00007B430000}"/>
    <cellStyle name="Normal 67 3 5" xfId="2951" xr:uid="{00000000-0005-0000-0000-0000980B0000}"/>
    <cellStyle name="Normal 67 3 5 2" xfId="13025" xr:uid="{00000000-0005-0000-0000-0000F2320000}"/>
    <cellStyle name="Normal 67 3 5 2 3" xfId="28119" xr:uid="{00000000-0005-0000-0000-0000EC6D0000}"/>
    <cellStyle name="Normal 67 3 5 3" xfId="8005" xr:uid="{00000000-0005-0000-0000-0000561F0000}"/>
    <cellStyle name="Normal 67 3 5 3 3" xfId="23102" xr:uid="{00000000-0005-0000-0000-0000535A0000}"/>
    <cellStyle name="Normal 67 3 5 5" xfId="18089" xr:uid="{00000000-0005-0000-0000-0000BE460000}"/>
    <cellStyle name="Normal 67 3 6" xfId="4644" xr:uid="{00000000-0005-0000-0000-000035120000}"/>
    <cellStyle name="Normal 67 3 6 2" xfId="14696" xr:uid="{00000000-0005-0000-0000-000079390000}"/>
    <cellStyle name="Normal 67 3 6 2 3" xfId="29790" xr:uid="{00000000-0005-0000-0000-000073740000}"/>
    <cellStyle name="Normal 67 3 6 3" xfId="9676" xr:uid="{00000000-0005-0000-0000-0000DD250000}"/>
    <cellStyle name="Normal 67 3 6 3 3" xfId="24773" xr:uid="{00000000-0005-0000-0000-0000DA600000}"/>
    <cellStyle name="Normal 67 3 6 5" xfId="19760" xr:uid="{00000000-0005-0000-0000-0000454D0000}"/>
    <cellStyle name="Normal 67 3 7" xfId="11354" xr:uid="{00000000-0005-0000-0000-00006B2C0000}"/>
    <cellStyle name="Normal 67 3 7 3" xfId="26448" xr:uid="{00000000-0005-0000-0000-000065670000}"/>
    <cellStyle name="Normal 67 3 8" xfId="6333" xr:uid="{00000000-0005-0000-0000-0000CE180000}"/>
    <cellStyle name="Normal 67 3 8 3" xfId="21431" xr:uid="{00000000-0005-0000-0000-0000CC530000}"/>
    <cellStyle name="Normal 67 4" xfId="1359" xr:uid="{00000000-0005-0000-0000-00005F050000}"/>
    <cellStyle name="Normal 67 4 2" xfId="1782" xr:uid="{00000000-0005-0000-0000-000006070000}"/>
    <cellStyle name="Normal 67 4 2 2" xfId="2621" xr:uid="{00000000-0005-0000-0000-00004D0A0000}"/>
    <cellStyle name="Normal 67 4 2 2 2" xfId="4310" xr:uid="{00000000-0005-0000-0000-0000E7100000}"/>
    <cellStyle name="Normal 67 4 2 2 2 2" xfId="14383" xr:uid="{00000000-0005-0000-0000-000040380000}"/>
    <cellStyle name="Normal 67 4 2 2 2 2 3" xfId="29477" xr:uid="{00000000-0005-0000-0000-00003A730000}"/>
    <cellStyle name="Normal 67 4 2 2 2 3" xfId="9363" xr:uid="{00000000-0005-0000-0000-0000A4240000}"/>
    <cellStyle name="Normal 67 4 2 2 2 3 3" xfId="24460" xr:uid="{00000000-0005-0000-0000-0000A15F0000}"/>
    <cellStyle name="Normal 67 4 2 2 2 5" xfId="19447" xr:uid="{00000000-0005-0000-0000-00000C4C0000}"/>
    <cellStyle name="Normal 67 4 2 2 3" xfId="6002" xr:uid="{00000000-0005-0000-0000-000083170000}"/>
    <cellStyle name="Normal 67 4 2 2 3 2" xfId="16054" xr:uid="{00000000-0005-0000-0000-0000C73E0000}"/>
    <cellStyle name="Normal 67 4 2 2 3 2 3" xfId="31148" xr:uid="{00000000-0005-0000-0000-0000C1790000}"/>
    <cellStyle name="Normal 67 4 2 2 3 3" xfId="11034" xr:uid="{00000000-0005-0000-0000-00002B2B0000}"/>
    <cellStyle name="Normal 67 4 2 2 3 3 3" xfId="26131" xr:uid="{00000000-0005-0000-0000-000028660000}"/>
    <cellStyle name="Normal 67 4 2 2 3 5" xfId="21118" xr:uid="{00000000-0005-0000-0000-000093520000}"/>
    <cellStyle name="Normal 67 4 2 2 4" xfId="12712" xr:uid="{00000000-0005-0000-0000-0000B9310000}"/>
    <cellStyle name="Normal 67 4 2 2 4 3" xfId="27806" xr:uid="{00000000-0005-0000-0000-0000B36C0000}"/>
    <cellStyle name="Normal 67 4 2 2 5" xfId="7691" xr:uid="{00000000-0005-0000-0000-00001C1E0000}"/>
    <cellStyle name="Normal 67 4 2 2 5 3" xfId="22789" xr:uid="{00000000-0005-0000-0000-00001A590000}"/>
    <cellStyle name="Normal 67 4 2 2 7" xfId="17776" xr:uid="{00000000-0005-0000-0000-000085450000}"/>
    <cellStyle name="Normal 67 4 2 3" xfId="3473" xr:uid="{00000000-0005-0000-0000-0000A20D0000}"/>
    <cellStyle name="Normal 67 4 2 3 2" xfId="13547" xr:uid="{00000000-0005-0000-0000-0000FC340000}"/>
    <cellStyle name="Normal 67 4 2 3 2 3" xfId="28641" xr:uid="{00000000-0005-0000-0000-0000F66F0000}"/>
    <cellStyle name="Normal 67 4 2 3 3" xfId="8527" xr:uid="{00000000-0005-0000-0000-000060210000}"/>
    <cellStyle name="Normal 67 4 2 3 3 3" xfId="23624" xr:uid="{00000000-0005-0000-0000-00005D5C0000}"/>
    <cellStyle name="Normal 67 4 2 3 5" xfId="18611" xr:uid="{00000000-0005-0000-0000-0000C8480000}"/>
    <cellStyle name="Normal 67 4 2 4" xfId="5166" xr:uid="{00000000-0005-0000-0000-00003F140000}"/>
    <cellStyle name="Normal 67 4 2 4 2" xfId="15218" xr:uid="{00000000-0005-0000-0000-0000833B0000}"/>
    <cellStyle name="Normal 67 4 2 4 2 3" xfId="30312" xr:uid="{00000000-0005-0000-0000-00007D760000}"/>
    <cellStyle name="Normal 67 4 2 4 3" xfId="10198" xr:uid="{00000000-0005-0000-0000-0000E7270000}"/>
    <cellStyle name="Normal 67 4 2 4 3 3" xfId="25295" xr:uid="{00000000-0005-0000-0000-0000E4620000}"/>
    <cellStyle name="Normal 67 4 2 4 5" xfId="20282" xr:uid="{00000000-0005-0000-0000-00004F4F0000}"/>
    <cellStyle name="Normal 67 4 2 5" xfId="11876" xr:uid="{00000000-0005-0000-0000-0000752E0000}"/>
    <cellStyle name="Normal 67 4 2 5 3" xfId="26970" xr:uid="{00000000-0005-0000-0000-00006F690000}"/>
    <cellStyle name="Normal 67 4 2 6" xfId="6855" xr:uid="{00000000-0005-0000-0000-0000D81A0000}"/>
    <cellStyle name="Normal 67 4 2 6 3" xfId="21953" xr:uid="{00000000-0005-0000-0000-0000D6550000}"/>
    <cellStyle name="Normal 67 4 2 8" xfId="16940" xr:uid="{00000000-0005-0000-0000-000041420000}"/>
    <cellStyle name="Normal 67 4 3" xfId="2203" xr:uid="{00000000-0005-0000-0000-0000AB080000}"/>
    <cellStyle name="Normal 67 4 3 2" xfId="3892" xr:uid="{00000000-0005-0000-0000-0000450F0000}"/>
    <cellStyle name="Normal 67 4 3 2 2" xfId="13965" xr:uid="{00000000-0005-0000-0000-00009E360000}"/>
    <cellStyle name="Normal 67 4 3 2 2 3" xfId="29059" xr:uid="{00000000-0005-0000-0000-000098710000}"/>
    <cellStyle name="Normal 67 4 3 2 3" xfId="8945" xr:uid="{00000000-0005-0000-0000-000002230000}"/>
    <cellStyle name="Normal 67 4 3 2 3 3" xfId="24042" xr:uid="{00000000-0005-0000-0000-0000FF5D0000}"/>
    <cellStyle name="Normal 67 4 3 2 5" xfId="19029" xr:uid="{00000000-0005-0000-0000-00006A4A0000}"/>
    <cellStyle name="Normal 67 4 3 3" xfId="5584" xr:uid="{00000000-0005-0000-0000-0000E1150000}"/>
    <cellStyle name="Normal 67 4 3 3 2" xfId="15636" xr:uid="{00000000-0005-0000-0000-0000253D0000}"/>
    <cellStyle name="Normal 67 4 3 3 2 3" xfId="30730" xr:uid="{00000000-0005-0000-0000-00001F780000}"/>
    <cellStyle name="Normal 67 4 3 3 3" xfId="10616" xr:uid="{00000000-0005-0000-0000-000089290000}"/>
    <cellStyle name="Normal 67 4 3 3 3 3" xfId="25713" xr:uid="{00000000-0005-0000-0000-000086640000}"/>
    <cellStyle name="Normal 67 4 3 3 5" xfId="20700" xr:uid="{00000000-0005-0000-0000-0000F1500000}"/>
    <cellStyle name="Normal 67 4 3 4" xfId="12294" xr:uid="{00000000-0005-0000-0000-000017300000}"/>
    <cellStyle name="Normal 67 4 3 4 3" xfId="27388" xr:uid="{00000000-0005-0000-0000-0000116B0000}"/>
    <cellStyle name="Normal 67 4 3 5" xfId="7273" xr:uid="{00000000-0005-0000-0000-00007A1C0000}"/>
    <cellStyle name="Normal 67 4 3 5 3" xfId="22371" xr:uid="{00000000-0005-0000-0000-000078570000}"/>
    <cellStyle name="Normal 67 4 3 7" xfId="17358" xr:uid="{00000000-0005-0000-0000-0000E3430000}"/>
    <cellStyle name="Normal 67 4 4" xfId="3055" xr:uid="{00000000-0005-0000-0000-0000000C0000}"/>
    <cellStyle name="Normal 67 4 4 2" xfId="13129" xr:uid="{00000000-0005-0000-0000-00005A330000}"/>
    <cellStyle name="Normal 67 4 4 2 3" xfId="28223" xr:uid="{00000000-0005-0000-0000-0000546E0000}"/>
    <cellStyle name="Normal 67 4 4 3" xfId="8109" xr:uid="{00000000-0005-0000-0000-0000BE1F0000}"/>
    <cellStyle name="Normal 67 4 4 3 3" xfId="23206" xr:uid="{00000000-0005-0000-0000-0000BB5A0000}"/>
    <cellStyle name="Normal 67 4 4 5" xfId="18193" xr:uid="{00000000-0005-0000-0000-000026470000}"/>
    <cellStyle name="Normal 67 4 5" xfId="4748" xr:uid="{00000000-0005-0000-0000-00009D120000}"/>
    <cellStyle name="Normal 67 4 5 2" xfId="14800" xr:uid="{00000000-0005-0000-0000-0000E1390000}"/>
    <cellStyle name="Normal 67 4 5 2 3" xfId="29894" xr:uid="{00000000-0005-0000-0000-0000DB740000}"/>
    <cellStyle name="Normal 67 4 5 3" xfId="9780" xr:uid="{00000000-0005-0000-0000-000045260000}"/>
    <cellStyle name="Normal 67 4 5 3 3" xfId="24877" xr:uid="{00000000-0005-0000-0000-000042610000}"/>
    <cellStyle name="Normal 67 4 5 5" xfId="19864" xr:uid="{00000000-0005-0000-0000-0000AD4D0000}"/>
    <cellStyle name="Normal 67 4 6" xfId="11458" xr:uid="{00000000-0005-0000-0000-0000D32C0000}"/>
    <cellStyle name="Normal 67 4 6 3" xfId="26552" xr:uid="{00000000-0005-0000-0000-0000CD670000}"/>
    <cellStyle name="Normal 67 4 7" xfId="6437" xr:uid="{00000000-0005-0000-0000-000036190000}"/>
    <cellStyle name="Normal 67 4 7 3" xfId="21535" xr:uid="{00000000-0005-0000-0000-000034540000}"/>
    <cellStyle name="Normal 67 4 9" xfId="16522" xr:uid="{00000000-0005-0000-0000-00009F400000}"/>
    <cellStyle name="Normal 67 5" xfId="1572" xr:uid="{00000000-0005-0000-0000-000034060000}"/>
    <cellStyle name="Normal 67 5 2" xfId="2413" xr:uid="{00000000-0005-0000-0000-00007D090000}"/>
    <cellStyle name="Normal 67 5 2 2" xfId="4102" xr:uid="{00000000-0005-0000-0000-000017100000}"/>
    <cellStyle name="Normal 67 5 2 2 2" xfId="14175" xr:uid="{00000000-0005-0000-0000-000070370000}"/>
    <cellStyle name="Normal 67 5 2 2 2 3" xfId="29269" xr:uid="{00000000-0005-0000-0000-00006A720000}"/>
    <cellStyle name="Normal 67 5 2 2 3" xfId="9155" xr:uid="{00000000-0005-0000-0000-0000D4230000}"/>
    <cellStyle name="Normal 67 5 2 2 3 3" xfId="24252" xr:uid="{00000000-0005-0000-0000-0000D15E0000}"/>
    <cellStyle name="Normal 67 5 2 2 5" xfId="19239" xr:uid="{00000000-0005-0000-0000-00003C4B0000}"/>
    <cellStyle name="Normal 67 5 2 3" xfId="5794" xr:uid="{00000000-0005-0000-0000-0000B3160000}"/>
    <cellStyle name="Normal 67 5 2 3 2" xfId="15846" xr:uid="{00000000-0005-0000-0000-0000F73D0000}"/>
    <cellStyle name="Normal 67 5 2 3 2 3" xfId="30940" xr:uid="{00000000-0005-0000-0000-0000F1780000}"/>
    <cellStyle name="Normal 67 5 2 3 3" xfId="10826" xr:uid="{00000000-0005-0000-0000-00005B2A0000}"/>
    <cellStyle name="Normal 67 5 2 3 3 3" xfId="25923" xr:uid="{00000000-0005-0000-0000-000058650000}"/>
    <cellStyle name="Normal 67 5 2 3 5" xfId="20910" xr:uid="{00000000-0005-0000-0000-0000C3510000}"/>
    <cellStyle name="Normal 67 5 2 4" xfId="12504" xr:uid="{00000000-0005-0000-0000-0000E9300000}"/>
    <cellStyle name="Normal 67 5 2 4 3" xfId="27598" xr:uid="{00000000-0005-0000-0000-0000E36B0000}"/>
    <cellStyle name="Normal 67 5 2 5" xfId="7483" xr:uid="{00000000-0005-0000-0000-00004C1D0000}"/>
    <cellStyle name="Normal 67 5 2 5 3" xfId="22581" xr:uid="{00000000-0005-0000-0000-00004A580000}"/>
    <cellStyle name="Normal 67 5 2 7" xfId="17568" xr:uid="{00000000-0005-0000-0000-0000B5440000}"/>
    <cellStyle name="Normal 67 5 3" xfId="3265" xr:uid="{00000000-0005-0000-0000-0000D20C0000}"/>
    <cellStyle name="Normal 67 5 3 2" xfId="13339" xr:uid="{00000000-0005-0000-0000-00002C340000}"/>
    <cellStyle name="Normal 67 5 3 2 3" xfId="28433" xr:uid="{00000000-0005-0000-0000-0000266F0000}"/>
    <cellStyle name="Normal 67 5 3 3" xfId="8319" xr:uid="{00000000-0005-0000-0000-000090200000}"/>
    <cellStyle name="Normal 67 5 3 3 3" xfId="23416" xr:uid="{00000000-0005-0000-0000-00008D5B0000}"/>
    <cellStyle name="Normal 67 5 3 5" xfId="18403" xr:uid="{00000000-0005-0000-0000-0000F8470000}"/>
    <cellStyle name="Normal 67 5 4" xfId="4958" xr:uid="{00000000-0005-0000-0000-00006F130000}"/>
    <cellStyle name="Normal 67 5 4 2" xfId="15010" xr:uid="{00000000-0005-0000-0000-0000B33A0000}"/>
    <cellStyle name="Normal 67 5 4 2 3" xfId="30104" xr:uid="{00000000-0005-0000-0000-0000AD750000}"/>
    <cellStyle name="Normal 67 5 4 3" xfId="9990" xr:uid="{00000000-0005-0000-0000-000017270000}"/>
    <cellStyle name="Normal 67 5 4 3 3" xfId="25087" xr:uid="{00000000-0005-0000-0000-000014620000}"/>
    <cellStyle name="Normal 67 5 4 5" xfId="20074" xr:uid="{00000000-0005-0000-0000-00007F4E0000}"/>
    <cellStyle name="Normal 67 5 5" xfId="11668" xr:uid="{00000000-0005-0000-0000-0000A52D0000}"/>
    <cellStyle name="Normal 67 5 5 3" xfId="26762" xr:uid="{00000000-0005-0000-0000-00009F680000}"/>
    <cellStyle name="Normal 67 5 6" xfId="6647" xr:uid="{00000000-0005-0000-0000-0000081A0000}"/>
    <cellStyle name="Normal 67 5 6 3" xfId="21745" xr:uid="{00000000-0005-0000-0000-000006550000}"/>
    <cellStyle name="Normal 67 5 8" xfId="16732" xr:uid="{00000000-0005-0000-0000-000071410000}"/>
    <cellStyle name="Normal 67 6" xfId="1993" xr:uid="{00000000-0005-0000-0000-0000D9070000}"/>
    <cellStyle name="Normal 67 6 2" xfId="3684" xr:uid="{00000000-0005-0000-0000-0000750E0000}"/>
    <cellStyle name="Normal 67 6 2 2" xfId="13757" xr:uid="{00000000-0005-0000-0000-0000CE350000}"/>
    <cellStyle name="Normal 67 6 2 2 3" xfId="28851" xr:uid="{00000000-0005-0000-0000-0000C8700000}"/>
    <cellStyle name="Normal 67 6 2 3" xfId="8737" xr:uid="{00000000-0005-0000-0000-000032220000}"/>
    <cellStyle name="Normal 67 6 2 3 3" xfId="23834" xr:uid="{00000000-0005-0000-0000-00002F5D0000}"/>
    <cellStyle name="Normal 67 6 2 5" xfId="18821" xr:uid="{00000000-0005-0000-0000-00009A490000}"/>
    <cellStyle name="Normal 67 6 3" xfId="5376" xr:uid="{00000000-0005-0000-0000-000011150000}"/>
    <cellStyle name="Normal 67 6 3 2" xfId="15428" xr:uid="{00000000-0005-0000-0000-0000553C0000}"/>
    <cellStyle name="Normal 67 6 3 2 3" xfId="30522" xr:uid="{00000000-0005-0000-0000-00004F770000}"/>
    <cellStyle name="Normal 67 6 3 3" xfId="10408" xr:uid="{00000000-0005-0000-0000-0000B9280000}"/>
    <cellStyle name="Normal 67 6 3 3 3" xfId="25505" xr:uid="{00000000-0005-0000-0000-0000B6630000}"/>
    <cellStyle name="Normal 67 6 3 5" xfId="20492" xr:uid="{00000000-0005-0000-0000-000021500000}"/>
    <cellStyle name="Normal 67 6 4" xfId="12086" xr:uid="{00000000-0005-0000-0000-0000472F0000}"/>
    <cellStyle name="Normal 67 6 4 3" xfId="27180" xr:uid="{00000000-0005-0000-0000-0000416A0000}"/>
    <cellStyle name="Normal 67 6 5" xfId="7065" xr:uid="{00000000-0005-0000-0000-0000AA1B0000}"/>
    <cellStyle name="Normal 67 6 5 3" xfId="22163" xr:uid="{00000000-0005-0000-0000-0000A8560000}"/>
    <cellStyle name="Normal 67 6 7" xfId="17150" xr:uid="{00000000-0005-0000-0000-000013430000}"/>
    <cellStyle name="Normal 67 7" xfId="2844" xr:uid="{00000000-0005-0000-0000-00002D0B0000}"/>
    <cellStyle name="Normal 67 7 2" xfId="12921" xr:uid="{00000000-0005-0000-0000-00008A320000}"/>
    <cellStyle name="Normal 67 7 2 3" xfId="28015" xr:uid="{00000000-0005-0000-0000-0000846D0000}"/>
    <cellStyle name="Normal 67 7 3" xfId="7901" xr:uid="{00000000-0005-0000-0000-0000EE1E0000}"/>
    <cellStyle name="Normal 67 7 3 3" xfId="22998" xr:uid="{00000000-0005-0000-0000-0000EB590000}"/>
    <cellStyle name="Normal 67 7 5" xfId="17985" xr:uid="{00000000-0005-0000-0000-000056460000}"/>
    <cellStyle name="Normal 67 8" xfId="4538" xr:uid="{00000000-0005-0000-0000-0000CB110000}"/>
    <cellStyle name="Normal 67 8 2" xfId="14592" xr:uid="{00000000-0005-0000-0000-000011390000}"/>
    <cellStyle name="Normal 67 8 2 3" xfId="29686" xr:uid="{00000000-0005-0000-0000-00000B740000}"/>
    <cellStyle name="Normal 67 8 3" xfId="9572" xr:uid="{00000000-0005-0000-0000-000075250000}"/>
    <cellStyle name="Normal 67 8 3 3" xfId="24669" xr:uid="{00000000-0005-0000-0000-000072600000}"/>
    <cellStyle name="Normal 67 8 5" xfId="19656" xr:uid="{00000000-0005-0000-0000-0000DD4C0000}"/>
    <cellStyle name="Normal 67 9" xfId="11248" xr:uid="{00000000-0005-0000-0000-0000012C0000}"/>
    <cellStyle name="Normal 67 9 3" xfId="26344" xr:uid="{00000000-0005-0000-0000-0000FD660000}"/>
    <cellStyle name="Normal 68" xfId="887" xr:uid="{00000000-0005-0000-0000-000086030000}"/>
    <cellStyle name="Normal 69" xfId="888" xr:uid="{00000000-0005-0000-0000-000087030000}"/>
    <cellStyle name="Normal 7" xfId="171" xr:uid="{00000000-0005-0000-0000-0000B2000000}"/>
    <cellStyle name="Normal 7 2" xfId="890" xr:uid="{00000000-0005-0000-0000-000089030000}"/>
    <cellStyle name="Normal 7 3" xfId="891" xr:uid="{00000000-0005-0000-0000-00008A030000}"/>
    <cellStyle name="Normal 7 4" xfId="892" xr:uid="{00000000-0005-0000-0000-00008B030000}"/>
    <cellStyle name="Normal 7 5" xfId="893" xr:uid="{00000000-0005-0000-0000-00008C030000}"/>
    <cellStyle name="Normal 7 6" xfId="894" xr:uid="{00000000-0005-0000-0000-00008D030000}"/>
    <cellStyle name="Normal 7 6 10" xfId="6228" xr:uid="{00000000-0005-0000-0000-000065180000}"/>
    <cellStyle name="Normal 7 6 10 3" xfId="21328" xr:uid="{00000000-0005-0000-0000-000065530000}"/>
    <cellStyle name="Normal 7 6 12" xfId="16313" xr:uid="{00000000-0005-0000-0000-0000CE3F0000}"/>
    <cellStyle name="Normal 7 6 2" xfId="1193" xr:uid="{00000000-0005-0000-0000-0000B9040000}"/>
    <cellStyle name="Normal 7 6 2 11" xfId="16367" xr:uid="{00000000-0005-0000-0000-000004400000}"/>
    <cellStyle name="Normal 7 6 2 2" xfId="1301" xr:uid="{00000000-0005-0000-0000-000025050000}"/>
    <cellStyle name="Normal 7 6 2 2 10" xfId="16471" xr:uid="{00000000-0005-0000-0000-00006C400000}"/>
    <cellStyle name="Normal 7 6 2 2 2" xfId="1518" xr:uid="{00000000-0005-0000-0000-0000FE050000}"/>
    <cellStyle name="Normal 7 6 2 2 2 2" xfId="1939" xr:uid="{00000000-0005-0000-0000-0000A3070000}"/>
    <cellStyle name="Normal 7 6 2 2 2 2 2" xfId="2778" xr:uid="{00000000-0005-0000-0000-0000EA0A0000}"/>
    <cellStyle name="Normal 7 6 2 2 2 2 2 2" xfId="4467" xr:uid="{00000000-0005-0000-0000-000084110000}"/>
    <cellStyle name="Normal 7 6 2 2 2 2 2 2 2" xfId="14540" xr:uid="{00000000-0005-0000-0000-0000DD380000}"/>
    <cellStyle name="Normal 7 6 2 2 2 2 2 2 2 3" xfId="29634" xr:uid="{00000000-0005-0000-0000-0000D7730000}"/>
    <cellStyle name="Normal 7 6 2 2 2 2 2 2 3" xfId="9520" xr:uid="{00000000-0005-0000-0000-000041250000}"/>
    <cellStyle name="Normal 7 6 2 2 2 2 2 2 3 3" xfId="24617" xr:uid="{00000000-0005-0000-0000-00003E600000}"/>
    <cellStyle name="Normal 7 6 2 2 2 2 2 2 5" xfId="19604" xr:uid="{00000000-0005-0000-0000-0000A94C0000}"/>
    <cellStyle name="Normal 7 6 2 2 2 2 2 3" xfId="6159" xr:uid="{00000000-0005-0000-0000-000020180000}"/>
    <cellStyle name="Normal 7 6 2 2 2 2 2 3 2" xfId="16211" xr:uid="{00000000-0005-0000-0000-0000643F0000}"/>
    <cellStyle name="Normal 7 6 2 2 2 2 2 3 3" xfId="11191" xr:uid="{00000000-0005-0000-0000-0000C82B0000}"/>
    <cellStyle name="Normal 7 6 2 2 2 2 2 3 3 3" xfId="26288" xr:uid="{00000000-0005-0000-0000-0000C5660000}"/>
    <cellStyle name="Normal 7 6 2 2 2 2 2 3 5" xfId="21275" xr:uid="{00000000-0005-0000-0000-000030530000}"/>
    <cellStyle name="Normal 7 6 2 2 2 2 2 4" xfId="12869" xr:uid="{00000000-0005-0000-0000-000056320000}"/>
    <cellStyle name="Normal 7 6 2 2 2 2 2 4 3" xfId="27963" xr:uid="{00000000-0005-0000-0000-0000506D0000}"/>
    <cellStyle name="Normal 7 6 2 2 2 2 2 5" xfId="7848" xr:uid="{00000000-0005-0000-0000-0000B91E0000}"/>
    <cellStyle name="Normal 7 6 2 2 2 2 2 5 3" xfId="22946" xr:uid="{00000000-0005-0000-0000-0000B7590000}"/>
    <cellStyle name="Normal 7 6 2 2 2 2 2 7" xfId="17933" xr:uid="{00000000-0005-0000-0000-000022460000}"/>
    <cellStyle name="Normal 7 6 2 2 2 2 3" xfId="3630" xr:uid="{00000000-0005-0000-0000-00003F0E0000}"/>
    <cellStyle name="Normal 7 6 2 2 2 2 3 2" xfId="13704" xr:uid="{00000000-0005-0000-0000-000099350000}"/>
    <cellStyle name="Normal 7 6 2 2 2 2 3 2 3" xfId="28798" xr:uid="{00000000-0005-0000-0000-000093700000}"/>
    <cellStyle name="Normal 7 6 2 2 2 2 3 3" xfId="8684" xr:uid="{00000000-0005-0000-0000-0000FD210000}"/>
    <cellStyle name="Normal 7 6 2 2 2 2 3 3 3" xfId="23781" xr:uid="{00000000-0005-0000-0000-0000FA5C0000}"/>
    <cellStyle name="Normal 7 6 2 2 2 2 3 5" xfId="18768" xr:uid="{00000000-0005-0000-0000-000065490000}"/>
    <cellStyle name="Normal 7 6 2 2 2 2 4" xfId="5323" xr:uid="{00000000-0005-0000-0000-0000DC140000}"/>
    <cellStyle name="Normal 7 6 2 2 2 2 4 2" xfId="15375" xr:uid="{00000000-0005-0000-0000-0000203C0000}"/>
    <cellStyle name="Normal 7 6 2 2 2 2 4 2 3" xfId="30469" xr:uid="{00000000-0005-0000-0000-00001A770000}"/>
    <cellStyle name="Normal 7 6 2 2 2 2 4 3" xfId="10355" xr:uid="{00000000-0005-0000-0000-000084280000}"/>
    <cellStyle name="Normal 7 6 2 2 2 2 4 3 3" xfId="25452" xr:uid="{00000000-0005-0000-0000-000081630000}"/>
    <cellStyle name="Normal 7 6 2 2 2 2 4 5" xfId="20439" xr:uid="{00000000-0005-0000-0000-0000EC4F0000}"/>
    <cellStyle name="Normal 7 6 2 2 2 2 5" xfId="12033" xr:uid="{00000000-0005-0000-0000-0000122F0000}"/>
    <cellStyle name="Normal 7 6 2 2 2 2 5 3" xfId="27127" xr:uid="{00000000-0005-0000-0000-00000C6A0000}"/>
    <cellStyle name="Normal 7 6 2 2 2 2 6" xfId="7012" xr:uid="{00000000-0005-0000-0000-0000751B0000}"/>
    <cellStyle name="Normal 7 6 2 2 2 2 6 3" xfId="22110" xr:uid="{00000000-0005-0000-0000-000073560000}"/>
    <cellStyle name="Normal 7 6 2 2 2 2 8" xfId="17097" xr:uid="{00000000-0005-0000-0000-0000DE420000}"/>
    <cellStyle name="Normal 7 6 2 2 2 3" xfId="2360" xr:uid="{00000000-0005-0000-0000-000048090000}"/>
    <cellStyle name="Normal 7 6 2 2 2 3 2" xfId="4049" xr:uid="{00000000-0005-0000-0000-0000E20F0000}"/>
    <cellStyle name="Normal 7 6 2 2 2 3 2 2" xfId="14122" xr:uid="{00000000-0005-0000-0000-00003B370000}"/>
    <cellStyle name="Normal 7 6 2 2 2 3 2 2 3" xfId="29216" xr:uid="{00000000-0005-0000-0000-000035720000}"/>
    <cellStyle name="Normal 7 6 2 2 2 3 2 3" xfId="9102" xr:uid="{00000000-0005-0000-0000-00009F230000}"/>
    <cellStyle name="Normal 7 6 2 2 2 3 2 3 3" xfId="24199" xr:uid="{00000000-0005-0000-0000-00009C5E0000}"/>
    <cellStyle name="Normal 7 6 2 2 2 3 2 5" xfId="19186" xr:uid="{00000000-0005-0000-0000-0000074B0000}"/>
    <cellStyle name="Normal 7 6 2 2 2 3 3" xfId="5741" xr:uid="{00000000-0005-0000-0000-00007E160000}"/>
    <cellStyle name="Normal 7 6 2 2 2 3 3 2" xfId="15793" xr:uid="{00000000-0005-0000-0000-0000C23D0000}"/>
    <cellStyle name="Normal 7 6 2 2 2 3 3 2 3" xfId="30887" xr:uid="{00000000-0005-0000-0000-0000BC780000}"/>
    <cellStyle name="Normal 7 6 2 2 2 3 3 3" xfId="10773" xr:uid="{00000000-0005-0000-0000-0000262A0000}"/>
    <cellStyle name="Normal 7 6 2 2 2 3 3 3 3" xfId="25870" xr:uid="{00000000-0005-0000-0000-000023650000}"/>
    <cellStyle name="Normal 7 6 2 2 2 3 3 5" xfId="20857" xr:uid="{00000000-0005-0000-0000-00008E510000}"/>
    <cellStyle name="Normal 7 6 2 2 2 3 4" xfId="12451" xr:uid="{00000000-0005-0000-0000-0000B4300000}"/>
    <cellStyle name="Normal 7 6 2 2 2 3 4 3" xfId="27545" xr:uid="{00000000-0005-0000-0000-0000AE6B0000}"/>
    <cellStyle name="Normal 7 6 2 2 2 3 5" xfId="7430" xr:uid="{00000000-0005-0000-0000-0000171D0000}"/>
    <cellStyle name="Normal 7 6 2 2 2 3 5 3" xfId="22528" xr:uid="{00000000-0005-0000-0000-000015580000}"/>
    <cellStyle name="Normal 7 6 2 2 2 3 7" xfId="17515" xr:uid="{00000000-0005-0000-0000-000080440000}"/>
    <cellStyle name="Normal 7 6 2 2 2 4" xfId="3212" xr:uid="{00000000-0005-0000-0000-00009D0C0000}"/>
    <cellStyle name="Normal 7 6 2 2 2 4 2" xfId="13286" xr:uid="{00000000-0005-0000-0000-0000F7330000}"/>
    <cellStyle name="Normal 7 6 2 2 2 4 2 3" xfId="28380" xr:uid="{00000000-0005-0000-0000-0000F16E0000}"/>
    <cellStyle name="Normal 7 6 2 2 2 4 3" xfId="8266" xr:uid="{00000000-0005-0000-0000-00005B200000}"/>
    <cellStyle name="Normal 7 6 2 2 2 4 3 3" xfId="23363" xr:uid="{00000000-0005-0000-0000-0000585B0000}"/>
    <cellStyle name="Normal 7 6 2 2 2 4 5" xfId="18350" xr:uid="{00000000-0005-0000-0000-0000C3470000}"/>
    <cellStyle name="Normal 7 6 2 2 2 5" xfId="4905" xr:uid="{00000000-0005-0000-0000-00003A130000}"/>
    <cellStyle name="Normal 7 6 2 2 2 5 2" xfId="14957" xr:uid="{00000000-0005-0000-0000-00007E3A0000}"/>
    <cellStyle name="Normal 7 6 2 2 2 5 2 3" xfId="30051" xr:uid="{00000000-0005-0000-0000-000078750000}"/>
    <cellStyle name="Normal 7 6 2 2 2 5 3" xfId="9937" xr:uid="{00000000-0005-0000-0000-0000E2260000}"/>
    <cellStyle name="Normal 7 6 2 2 2 5 3 3" xfId="25034" xr:uid="{00000000-0005-0000-0000-0000DF610000}"/>
    <cellStyle name="Normal 7 6 2 2 2 5 5" xfId="20021" xr:uid="{00000000-0005-0000-0000-00004A4E0000}"/>
    <cellStyle name="Normal 7 6 2 2 2 6" xfId="11615" xr:uid="{00000000-0005-0000-0000-0000702D0000}"/>
    <cellStyle name="Normal 7 6 2 2 2 6 3" xfId="26709" xr:uid="{00000000-0005-0000-0000-00006A680000}"/>
    <cellStyle name="Normal 7 6 2 2 2 7" xfId="6594" xr:uid="{00000000-0005-0000-0000-0000D3190000}"/>
    <cellStyle name="Normal 7 6 2 2 2 7 3" xfId="21692" xr:uid="{00000000-0005-0000-0000-0000D1540000}"/>
    <cellStyle name="Normal 7 6 2 2 2 9" xfId="16679" xr:uid="{00000000-0005-0000-0000-00003C410000}"/>
    <cellStyle name="Normal 7 6 2 2 3" xfId="1731" xr:uid="{00000000-0005-0000-0000-0000D3060000}"/>
    <cellStyle name="Normal 7 6 2 2 3 2" xfId="2570" xr:uid="{00000000-0005-0000-0000-00001A0A0000}"/>
    <cellStyle name="Normal 7 6 2 2 3 2 2" xfId="4259" xr:uid="{00000000-0005-0000-0000-0000B4100000}"/>
    <cellStyle name="Normal 7 6 2 2 3 2 2 2" xfId="14332" xr:uid="{00000000-0005-0000-0000-00000D380000}"/>
    <cellStyle name="Normal 7 6 2 2 3 2 2 2 3" xfId="29426" xr:uid="{00000000-0005-0000-0000-000007730000}"/>
    <cellStyle name="Normal 7 6 2 2 3 2 2 3" xfId="9312" xr:uid="{00000000-0005-0000-0000-000071240000}"/>
    <cellStyle name="Normal 7 6 2 2 3 2 2 3 3" xfId="24409" xr:uid="{00000000-0005-0000-0000-00006E5F0000}"/>
    <cellStyle name="Normal 7 6 2 2 3 2 2 5" xfId="19396" xr:uid="{00000000-0005-0000-0000-0000D94B0000}"/>
    <cellStyle name="Normal 7 6 2 2 3 2 3" xfId="5951" xr:uid="{00000000-0005-0000-0000-000050170000}"/>
    <cellStyle name="Normal 7 6 2 2 3 2 3 2" xfId="16003" xr:uid="{00000000-0005-0000-0000-0000943E0000}"/>
    <cellStyle name="Normal 7 6 2 2 3 2 3 2 3" xfId="31097" xr:uid="{00000000-0005-0000-0000-00008E790000}"/>
    <cellStyle name="Normal 7 6 2 2 3 2 3 3" xfId="10983" xr:uid="{00000000-0005-0000-0000-0000F82A0000}"/>
    <cellStyle name="Normal 7 6 2 2 3 2 3 3 3" xfId="26080" xr:uid="{00000000-0005-0000-0000-0000F5650000}"/>
    <cellStyle name="Normal 7 6 2 2 3 2 3 5" xfId="21067" xr:uid="{00000000-0005-0000-0000-000060520000}"/>
    <cellStyle name="Normal 7 6 2 2 3 2 4" xfId="12661" xr:uid="{00000000-0005-0000-0000-000086310000}"/>
    <cellStyle name="Normal 7 6 2 2 3 2 4 3" xfId="27755" xr:uid="{00000000-0005-0000-0000-0000806C0000}"/>
    <cellStyle name="Normal 7 6 2 2 3 2 5" xfId="7640" xr:uid="{00000000-0005-0000-0000-0000E91D0000}"/>
    <cellStyle name="Normal 7 6 2 2 3 2 5 3" xfId="22738" xr:uid="{00000000-0005-0000-0000-0000E7580000}"/>
    <cellStyle name="Normal 7 6 2 2 3 2 7" xfId="17725" xr:uid="{00000000-0005-0000-0000-000052450000}"/>
    <cellStyle name="Normal 7 6 2 2 3 3" xfId="3422" xr:uid="{00000000-0005-0000-0000-00006F0D0000}"/>
    <cellStyle name="Normal 7 6 2 2 3 3 2" xfId="13496" xr:uid="{00000000-0005-0000-0000-0000C9340000}"/>
    <cellStyle name="Normal 7 6 2 2 3 3 2 3" xfId="28590" xr:uid="{00000000-0005-0000-0000-0000C36F0000}"/>
    <cellStyle name="Normal 7 6 2 2 3 3 3" xfId="8476" xr:uid="{00000000-0005-0000-0000-00002D210000}"/>
    <cellStyle name="Normal 7 6 2 2 3 3 3 3" xfId="23573" xr:uid="{00000000-0005-0000-0000-00002A5C0000}"/>
    <cellStyle name="Normal 7 6 2 2 3 3 5" xfId="18560" xr:uid="{00000000-0005-0000-0000-000095480000}"/>
    <cellStyle name="Normal 7 6 2 2 3 4" xfId="5115" xr:uid="{00000000-0005-0000-0000-00000C140000}"/>
    <cellStyle name="Normal 7 6 2 2 3 4 2" xfId="15167" xr:uid="{00000000-0005-0000-0000-0000503B0000}"/>
    <cellStyle name="Normal 7 6 2 2 3 4 2 3" xfId="30261" xr:uid="{00000000-0005-0000-0000-00004A760000}"/>
    <cellStyle name="Normal 7 6 2 2 3 4 3" xfId="10147" xr:uid="{00000000-0005-0000-0000-0000B4270000}"/>
    <cellStyle name="Normal 7 6 2 2 3 4 3 3" xfId="25244" xr:uid="{00000000-0005-0000-0000-0000B1620000}"/>
    <cellStyle name="Normal 7 6 2 2 3 4 5" xfId="20231" xr:uid="{00000000-0005-0000-0000-00001C4F0000}"/>
    <cellStyle name="Normal 7 6 2 2 3 5" xfId="11825" xr:uid="{00000000-0005-0000-0000-0000422E0000}"/>
    <cellStyle name="Normal 7 6 2 2 3 5 3" xfId="26919" xr:uid="{00000000-0005-0000-0000-00003C690000}"/>
    <cellStyle name="Normal 7 6 2 2 3 6" xfId="6804" xr:uid="{00000000-0005-0000-0000-0000A51A0000}"/>
    <cellStyle name="Normal 7 6 2 2 3 6 3" xfId="21902" xr:uid="{00000000-0005-0000-0000-0000A3550000}"/>
    <cellStyle name="Normal 7 6 2 2 3 8" xfId="16889" xr:uid="{00000000-0005-0000-0000-00000E420000}"/>
    <cellStyle name="Normal 7 6 2 2 4" xfId="2152" xr:uid="{00000000-0005-0000-0000-000078080000}"/>
    <cellStyle name="Normal 7 6 2 2 4 2" xfId="3841" xr:uid="{00000000-0005-0000-0000-0000120F0000}"/>
    <cellStyle name="Normal 7 6 2 2 4 2 2" xfId="13914" xr:uid="{00000000-0005-0000-0000-00006B360000}"/>
    <cellStyle name="Normal 7 6 2 2 4 2 2 3" xfId="29008" xr:uid="{00000000-0005-0000-0000-000065710000}"/>
    <cellStyle name="Normal 7 6 2 2 4 2 3" xfId="8894" xr:uid="{00000000-0005-0000-0000-0000CF220000}"/>
    <cellStyle name="Normal 7 6 2 2 4 2 3 3" xfId="23991" xr:uid="{00000000-0005-0000-0000-0000CC5D0000}"/>
    <cellStyle name="Normal 7 6 2 2 4 2 5" xfId="18978" xr:uid="{00000000-0005-0000-0000-0000374A0000}"/>
    <cellStyle name="Normal 7 6 2 2 4 3" xfId="5533" xr:uid="{00000000-0005-0000-0000-0000AE150000}"/>
    <cellStyle name="Normal 7 6 2 2 4 3 2" xfId="15585" xr:uid="{00000000-0005-0000-0000-0000F23C0000}"/>
    <cellStyle name="Normal 7 6 2 2 4 3 2 3" xfId="30679" xr:uid="{00000000-0005-0000-0000-0000EC770000}"/>
    <cellStyle name="Normal 7 6 2 2 4 3 3" xfId="10565" xr:uid="{00000000-0005-0000-0000-000056290000}"/>
    <cellStyle name="Normal 7 6 2 2 4 3 3 3" xfId="25662" xr:uid="{00000000-0005-0000-0000-000053640000}"/>
    <cellStyle name="Normal 7 6 2 2 4 3 5" xfId="20649" xr:uid="{00000000-0005-0000-0000-0000BE500000}"/>
    <cellStyle name="Normal 7 6 2 2 4 4" xfId="12243" xr:uid="{00000000-0005-0000-0000-0000E42F0000}"/>
    <cellStyle name="Normal 7 6 2 2 4 4 3" xfId="27337" xr:uid="{00000000-0005-0000-0000-0000DE6A0000}"/>
    <cellStyle name="Normal 7 6 2 2 4 5" xfId="7222" xr:uid="{00000000-0005-0000-0000-0000471C0000}"/>
    <cellStyle name="Normal 7 6 2 2 4 5 3" xfId="22320" xr:uid="{00000000-0005-0000-0000-000045570000}"/>
    <cellStyle name="Normal 7 6 2 2 4 7" xfId="17307" xr:uid="{00000000-0005-0000-0000-0000B0430000}"/>
    <cellStyle name="Normal 7 6 2 2 5" xfId="3004" xr:uid="{00000000-0005-0000-0000-0000CD0B0000}"/>
    <cellStyle name="Normal 7 6 2 2 5 2" xfId="13078" xr:uid="{00000000-0005-0000-0000-000027330000}"/>
    <cellStyle name="Normal 7 6 2 2 5 2 3" xfId="28172" xr:uid="{00000000-0005-0000-0000-0000216E0000}"/>
    <cellStyle name="Normal 7 6 2 2 5 3" xfId="8058" xr:uid="{00000000-0005-0000-0000-00008B1F0000}"/>
    <cellStyle name="Normal 7 6 2 2 5 3 3" xfId="23155" xr:uid="{00000000-0005-0000-0000-0000885A0000}"/>
    <cellStyle name="Normal 7 6 2 2 5 5" xfId="18142" xr:uid="{00000000-0005-0000-0000-0000F3460000}"/>
    <cellStyle name="Normal 7 6 2 2 6" xfId="4697" xr:uid="{00000000-0005-0000-0000-00006A120000}"/>
    <cellStyle name="Normal 7 6 2 2 6 2" xfId="14749" xr:uid="{00000000-0005-0000-0000-0000AE390000}"/>
    <cellStyle name="Normal 7 6 2 2 6 2 3" xfId="29843" xr:uid="{00000000-0005-0000-0000-0000A8740000}"/>
    <cellStyle name="Normal 7 6 2 2 6 3" xfId="9729" xr:uid="{00000000-0005-0000-0000-000012260000}"/>
    <cellStyle name="Normal 7 6 2 2 6 3 3" xfId="24826" xr:uid="{00000000-0005-0000-0000-00000F610000}"/>
    <cellStyle name="Normal 7 6 2 2 6 5" xfId="19813" xr:uid="{00000000-0005-0000-0000-00007A4D0000}"/>
    <cellStyle name="Normal 7 6 2 2 7" xfId="11407" xr:uid="{00000000-0005-0000-0000-0000A02C0000}"/>
    <cellStyle name="Normal 7 6 2 2 7 3" xfId="26501" xr:uid="{00000000-0005-0000-0000-00009A670000}"/>
    <cellStyle name="Normal 7 6 2 2 8" xfId="6386" xr:uid="{00000000-0005-0000-0000-000003190000}"/>
    <cellStyle name="Normal 7 6 2 2 8 3" xfId="21484" xr:uid="{00000000-0005-0000-0000-000001540000}"/>
    <cellStyle name="Normal 7 6 2 3" xfId="1414" xr:uid="{00000000-0005-0000-0000-000096050000}"/>
    <cellStyle name="Normal 7 6 2 3 2" xfId="1835" xr:uid="{00000000-0005-0000-0000-00003B070000}"/>
    <cellStyle name="Normal 7 6 2 3 2 2" xfId="2674" xr:uid="{00000000-0005-0000-0000-0000820A0000}"/>
    <cellStyle name="Normal 7 6 2 3 2 2 2" xfId="4363" xr:uid="{00000000-0005-0000-0000-00001C110000}"/>
    <cellStyle name="Normal 7 6 2 3 2 2 2 2" xfId="14436" xr:uid="{00000000-0005-0000-0000-000075380000}"/>
    <cellStyle name="Normal 7 6 2 3 2 2 2 2 3" xfId="29530" xr:uid="{00000000-0005-0000-0000-00006F730000}"/>
    <cellStyle name="Normal 7 6 2 3 2 2 2 3" xfId="9416" xr:uid="{00000000-0005-0000-0000-0000D9240000}"/>
    <cellStyle name="Normal 7 6 2 3 2 2 2 3 3" xfId="24513" xr:uid="{00000000-0005-0000-0000-0000D65F0000}"/>
    <cellStyle name="Normal 7 6 2 3 2 2 2 5" xfId="19500" xr:uid="{00000000-0005-0000-0000-0000414C0000}"/>
    <cellStyle name="Normal 7 6 2 3 2 2 3" xfId="6055" xr:uid="{00000000-0005-0000-0000-0000B8170000}"/>
    <cellStyle name="Normal 7 6 2 3 2 2 3 2" xfId="16107" xr:uid="{00000000-0005-0000-0000-0000FC3E0000}"/>
    <cellStyle name="Normal 7 6 2 3 2 2 3 2 3" xfId="31201" xr:uid="{00000000-0005-0000-0000-0000F6790000}"/>
    <cellStyle name="Normal 7 6 2 3 2 2 3 3" xfId="11087" xr:uid="{00000000-0005-0000-0000-0000602B0000}"/>
    <cellStyle name="Normal 7 6 2 3 2 2 3 3 3" xfId="26184" xr:uid="{00000000-0005-0000-0000-00005D660000}"/>
    <cellStyle name="Normal 7 6 2 3 2 2 3 5" xfId="21171" xr:uid="{00000000-0005-0000-0000-0000C8520000}"/>
    <cellStyle name="Normal 7 6 2 3 2 2 4" xfId="12765" xr:uid="{00000000-0005-0000-0000-0000EE310000}"/>
    <cellStyle name="Normal 7 6 2 3 2 2 4 3" xfId="27859" xr:uid="{00000000-0005-0000-0000-0000E86C0000}"/>
    <cellStyle name="Normal 7 6 2 3 2 2 5" xfId="7744" xr:uid="{00000000-0005-0000-0000-0000511E0000}"/>
    <cellStyle name="Normal 7 6 2 3 2 2 5 3" xfId="22842" xr:uid="{00000000-0005-0000-0000-00004F590000}"/>
    <cellStyle name="Normal 7 6 2 3 2 2 7" xfId="17829" xr:uid="{00000000-0005-0000-0000-0000BA450000}"/>
    <cellStyle name="Normal 7 6 2 3 2 3" xfId="3526" xr:uid="{00000000-0005-0000-0000-0000D70D0000}"/>
    <cellStyle name="Normal 7 6 2 3 2 3 2" xfId="13600" xr:uid="{00000000-0005-0000-0000-000031350000}"/>
    <cellStyle name="Normal 7 6 2 3 2 3 2 3" xfId="28694" xr:uid="{00000000-0005-0000-0000-00002B700000}"/>
    <cellStyle name="Normal 7 6 2 3 2 3 3" xfId="8580" xr:uid="{00000000-0005-0000-0000-000095210000}"/>
    <cellStyle name="Normal 7 6 2 3 2 3 3 3" xfId="23677" xr:uid="{00000000-0005-0000-0000-0000925C0000}"/>
    <cellStyle name="Normal 7 6 2 3 2 3 5" xfId="18664" xr:uid="{00000000-0005-0000-0000-0000FD480000}"/>
    <cellStyle name="Normal 7 6 2 3 2 4" xfId="5219" xr:uid="{00000000-0005-0000-0000-000074140000}"/>
    <cellStyle name="Normal 7 6 2 3 2 4 2" xfId="15271" xr:uid="{00000000-0005-0000-0000-0000B83B0000}"/>
    <cellStyle name="Normal 7 6 2 3 2 4 2 3" xfId="30365" xr:uid="{00000000-0005-0000-0000-0000B2760000}"/>
    <cellStyle name="Normal 7 6 2 3 2 4 3" xfId="10251" xr:uid="{00000000-0005-0000-0000-00001C280000}"/>
    <cellStyle name="Normal 7 6 2 3 2 4 3 3" xfId="25348" xr:uid="{00000000-0005-0000-0000-000019630000}"/>
    <cellStyle name="Normal 7 6 2 3 2 4 5" xfId="20335" xr:uid="{00000000-0005-0000-0000-0000844F0000}"/>
    <cellStyle name="Normal 7 6 2 3 2 5" xfId="11929" xr:uid="{00000000-0005-0000-0000-0000AA2E0000}"/>
    <cellStyle name="Normal 7 6 2 3 2 5 3" xfId="27023" xr:uid="{00000000-0005-0000-0000-0000A4690000}"/>
    <cellStyle name="Normal 7 6 2 3 2 6" xfId="6908" xr:uid="{00000000-0005-0000-0000-00000D1B0000}"/>
    <cellStyle name="Normal 7 6 2 3 2 6 3" xfId="22006" xr:uid="{00000000-0005-0000-0000-00000B560000}"/>
    <cellStyle name="Normal 7 6 2 3 2 8" xfId="16993" xr:uid="{00000000-0005-0000-0000-000076420000}"/>
    <cellStyle name="Normal 7 6 2 3 3" xfId="2256" xr:uid="{00000000-0005-0000-0000-0000E0080000}"/>
    <cellStyle name="Normal 7 6 2 3 3 2" xfId="3945" xr:uid="{00000000-0005-0000-0000-00007A0F0000}"/>
    <cellStyle name="Normal 7 6 2 3 3 2 2" xfId="14018" xr:uid="{00000000-0005-0000-0000-0000D3360000}"/>
    <cellStyle name="Normal 7 6 2 3 3 2 2 3" xfId="29112" xr:uid="{00000000-0005-0000-0000-0000CD710000}"/>
    <cellStyle name="Normal 7 6 2 3 3 2 3" xfId="8998" xr:uid="{00000000-0005-0000-0000-000037230000}"/>
    <cellStyle name="Normal 7 6 2 3 3 2 3 3" xfId="24095" xr:uid="{00000000-0005-0000-0000-0000345E0000}"/>
    <cellStyle name="Normal 7 6 2 3 3 2 5" xfId="19082" xr:uid="{00000000-0005-0000-0000-00009F4A0000}"/>
    <cellStyle name="Normal 7 6 2 3 3 3" xfId="5637" xr:uid="{00000000-0005-0000-0000-000016160000}"/>
    <cellStyle name="Normal 7 6 2 3 3 3 2" xfId="15689" xr:uid="{00000000-0005-0000-0000-00005A3D0000}"/>
    <cellStyle name="Normal 7 6 2 3 3 3 2 3" xfId="30783" xr:uid="{00000000-0005-0000-0000-000054780000}"/>
    <cellStyle name="Normal 7 6 2 3 3 3 3" xfId="10669" xr:uid="{00000000-0005-0000-0000-0000BE290000}"/>
    <cellStyle name="Normal 7 6 2 3 3 3 3 3" xfId="25766" xr:uid="{00000000-0005-0000-0000-0000BB640000}"/>
    <cellStyle name="Normal 7 6 2 3 3 3 5" xfId="20753" xr:uid="{00000000-0005-0000-0000-000026510000}"/>
    <cellStyle name="Normal 7 6 2 3 3 4" xfId="12347" xr:uid="{00000000-0005-0000-0000-00004C300000}"/>
    <cellStyle name="Normal 7 6 2 3 3 4 3" xfId="27441" xr:uid="{00000000-0005-0000-0000-0000466B0000}"/>
    <cellStyle name="Normal 7 6 2 3 3 5" xfId="7326" xr:uid="{00000000-0005-0000-0000-0000AF1C0000}"/>
    <cellStyle name="Normal 7 6 2 3 3 5 3" xfId="22424" xr:uid="{00000000-0005-0000-0000-0000AD570000}"/>
    <cellStyle name="Normal 7 6 2 3 3 7" xfId="17411" xr:uid="{00000000-0005-0000-0000-000018440000}"/>
    <cellStyle name="Normal 7 6 2 3 4" xfId="3108" xr:uid="{00000000-0005-0000-0000-0000350C0000}"/>
    <cellStyle name="Normal 7 6 2 3 4 2" xfId="13182" xr:uid="{00000000-0005-0000-0000-00008F330000}"/>
    <cellStyle name="Normal 7 6 2 3 4 2 3" xfId="28276" xr:uid="{00000000-0005-0000-0000-0000896E0000}"/>
    <cellStyle name="Normal 7 6 2 3 4 3" xfId="8162" xr:uid="{00000000-0005-0000-0000-0000F31F0000}"/>
    <cellStyle name="Normal 7 6 2 3 4 3 3" xfId="23259" xr:uid="{00000000-0005-0000-0000-0000F05A0000}"/>
    <cellStyle name="Normal 7 6 2 3 4 5" xfId="18246" xr:uid="{00000000-0005-0000-0000-00005B470000}"/>
    <cellStyle name="Normal 7 6 2 3 5" xfId="4801" xr:uid="{00000000-0005-0000-0000-0000D2120000}"/>
    <cellStyle name="Normal 7 6 2 3 5 2" xfId="14853" xr:uid="{00000000-0005-0000-0000-0000163A0000}"/>
    <cellStyle name="Normal 7 6 2 3 5 2 3" xfId="29947" xr:uid="{00000000-0005-0000-0000-000010750000}"/>
    <cellStyle name="Normal 7 6 2 3 5 3" xfId="9833" xr:uid="{00000000-0005-0000-0000-00007A260000}"/>
    <cellStyle name="Normal 7 6 2 3 5 3 3" xfId="24930" xr:uid="{00000000-0005-0000-0000-000077610000}"/>
    <cellStyle name="Normal 7 6 2 3 5 5" xfId="19917" xr:uid="{00000000-0005-0000-0000-0000E24D0000}"/>
    <cellStyle name="Normal 7 6 2 3 6" xfId="11511" xr:uid="{00000000-0005-0000-0000-0000082D0000}"/>
    <cellStyle name="Normal 7 6 2 3 6 3" xfId="26605" xr:uid="{00000000-0005-0000-0000-000002680000}"/>
    <cellStyle name="Normal 7 6 2 3 7" xfId="6490" xr:uid="{00000000-0005-0000-0000-00006B190000}"/>
    <cellStyle name="Normal 7 6 2 3 7 3" xfId="21588" xr:uid="{00000000-0005-0000-0000-000069540000}"/>
    <cellStyle name="Normal 7 6 2 3 9" xfId="16575" xr:uid="{00000000-0005-0000-0000-0000D4400000}"/>
    <cellStyle name="Normal 7 6 2 4" xfId="1627" xr:uid="{00000000-0005-0000-0000-00006B060000}"/>
    <cellStyle name="Normal 7 6 2 4 2" xfId="2466" xr:uid="{00000000-0005-0000-0000-0000B2090000}"/>
    <cellStyle name="Normal 7 6 2 4 2 2" xfId="4155" xr:uid="{00000000-0005-0000-0000-00004C100000}"/>
    <cellStyle name="Normal 7 6 2 4 2 2 2" xfId="14228" xr:uid="{00000000-0005-0000-0000-0000A5370000}"/>
    <cellStyle name="Normal 7 6 2 4 2 2 2 3" xfId="29322" xr:uid="{00000000-0005-0000-0000-00009F720000}"/>
    <cellStyle name="Normal 7 6 2 4 2 2 3" xfId="9208" xr:uid="{00000000-0005-0000-0000-000009240000}"/>
    <cellStyle name="Normal 7 6 2 4 2 2 3 3" xfId="24305" xr:uid="{00000000-0005-0000-0000-0000065F0000}"/>
    <cellStyle name="Normal 7 6 2 4 2 2 5" xfId="19292" xr:uid="{00000000-0005-0000-0000-0000714B0000}"/>
    <cellStyle name="Normal 7 6 2 4 2 3" xfId="5847" xr:uid="{00000000-0005-0000-0000-0000E8160000}"/>
    <cellStyle name="Normal 7 6 2 4 2 3 2" xfId="15899" xr:uid="{00000000-0005-0000-0000-00002C3E0000}"/>
    <cellStyle name="Normal 7 6 2 4 2 3 2 3" xfId="30993" xr:uid="{00000000-0005-0000-0000-000026790000}"/>
    <cellStyle name="Normal 7 6 2 4 2 3 3" xfId="10879" xr:uid="{00000000-0005-0000-0000-0000902A0000}"/>
    <cellStyle name="Normal 7 6 2 4 2 3 3 3" xfId="25976" xr:uid="{00000000-0005-0000-0000-00008D650000}"/>
    <cellStyle name="Normal 7 6 2 4 2 3 5" xfId="20963" xr:uid="{00000000-0005-0000-0000-0000F8510000}"/>
    <cellStyle name="Normal 7 6 2 4 2 4" xfId="12557" xr:uid="{00000000-0005-0000-0000-00001E310000}"/>
    <cellStyle name="Normal 7 6 2 4 2 4 3" xfId="27651" xr:uid="{00000000-0005-0000-0000-0000186C0000}"/>
    <cellStyle name="Normal 7 6 2 4 2 5" xfId="7536" xr:uid="{00000000-0005-0000-0000-0000811D0000}"/>
    <cellStyle name="Normal 7 6 2 4 2 5 3" xfId="22634" xr:uid="{00000000-0005-0000-0000-00007F580000}"/>
    <cellStyle name="Normal 7 6 2 4 2 7" xfId="17621" xr:uid="{00000000-0005-0000-0000-0000EA440000}"/>
    <cellStyle name="Normal 7 6 2 4 3" xfId="3318" xr:uid="{00000000-0005-0000-0000-0000070D0000}"/>
    <cellStyle name="Normal 7 6 2 4 3 2" xfId="13392" xr:uid="{00000000-0005-0000-0000-000061340000}"/>
    <cellStyle name="Normal 7 6 2 4 3 2 3" xfId="28486" xr:uid="{00000000-0005-0000-0000-00005B6F0000}"/>
    <cellStyle name="Normal 7 6 2 4 3 3" xfId="8372" xr:uid="{00000000-0005-0000-0000-0000C5200000}"/>
    <cellStyle name="Normal 7 6 2 4 3 3 3" xfId="23469" xr:uid="{00000000-0005-0000-0000-0000C25B0000}"/>
    <cellStyle name="Normal 7 6 2 4 3 5" xfId="18456" xr:uid="{00000000-0005-0000-0000-00002D480000}"/>
    <cellStyle name="Normal 7 6 2 4 4" xfId="5011" xr:uid="{00000000-0005-0000-0000-0000A4130000}"/>
    <cellStyle name="Normal 7 6 2 4 4 2" xfId="15063" xr:uid="{00000000-0005-0000-0000-0000E83A0000}"/>
    <cellStyle name="Normal 7 6 2 4 4 2 3" xfId="30157" xr:uid="{00000000-0005-0000-0000-0000E2750000}"/>
    <cellStyle name="Normal 7 6 2 4 4 3" xfId="10043" xr:uid="{00000000-0005-0000-0000-00004C270000}"/>
    <cellStyle name="Normal 7 6 2 4 4 3 3" xfId="25140" xr:uid="{00000000-0005-0000-0000-000049620000}"/>
    <cellStyle name="Normal 7 6 2 4 4 5" xfId="20127" xr:uid="{00000000-0005-0000-0000-0000B44E0000}"/>
    <cellStyle name="Normal 7 6 2 4 5" xfId="11721" xr:uid="{00000000-0005-0000-0000-0000DA2D0000}"/>
    <cellStyle name="Normal 7 6 2 4 5 3" xfId="26815" xr:uid="{00000000-0005-0000-0000-0000D4680000}"/>
    <cellStyle name="Normal 7 6 2 4 6" xfId="6700" xr:uid="{00000000-0005-0000-0000-00003D1A0000}"/>
    <cellStyle name="Normal 7 6 2 4 6 3" xfId="21798" xr:uid="{00000000-0005-0000-0000-00003B550000}"/>
    <cellStyle name="Normal 7 6 2 4 8" xfId="16785" xr:uid="{00000000-0005-0000-0000-0000A6410000}"/>
    <cellStyle name="Normal 7 6 2 5" xfId="2048" xr:uid="{00000000-0005-0000-0000-000010080000}"/>
    <cellStyle name="Normal 7 6 2 5 2" xfId="3737" xr:uid="{00000000-0005-0000-0000-0000AA0E0000}"/>
    <cellStyle name="Normal 7 6 2 5 2 2" xfId="13810" xr:uid="{00000000-0005-0000-0000-000003360000}"/>
    <cellStyle name="Normal 7 6 2 5 2 2 3" xfId="28904" xr:uid="{00000000-0005-0000-0000-0000FD700000}"/>
    <cellStyle name="Normal 7 6 2 5 2 3" xfId="8790" xr:uid="{00000000-0005-0000-0000-000067220000}"/>
    <cellStyle name="Normal 7 6 2 5 2 3 3" xfId="23887" xr:uid="{00000000-0005-0000-0000-0000645D0000}"/>
    <cellStyle name="Normal 7 6 2 5 2 5" xfId="18874" xr:uid="{00000000-0005-0000-0000-0000CF490000}"/>
    <cellStyle name="Normal 7 6 2 5 3" xfId="5429" xr:uid="{00000000-0005-0000-0000-000046150000}"/>
    <cellStyle name="Normal 7 6 2 5 3 2" xfId="15481" xr:uid="{00000000-0005-0000-0000-00008A3C0000}"/>
    <cellStyle name="Normal 7 6 2 5 3 2 3" xfId="30575" xr:uid="{00000000-0005-0000-0000-000084770000}"/>
    <cellStyle name="Normal 7 6 2 5 3 3" xfId="10461" xr:uid="{00000000-0005-0000-0000-0000EE280000}"/>
    <cellStyle name="Normal 7 6 2 5 3 3 3" xfId="25558" xr:uid="{00000000-0005-0000-0000-0000EB630000}"/>
    <cellStyle name="Normal 7 6 2 5 3 5" xfId="20545" xr:uid="{00000000-0005-0000-0000-000056500000}"/>
    <cellStyle name="Normal 7 6 2 5 4" xfId="12139" xr:uid="{00000000-0005-0000-0000-00007C2F0000}"/>
    <cellStyle name="Normal 7 6 2 5 4 3" xfId="27233" xr:uid="{00000000-0005-0000-0000-0000766A0000}"/>
    <cellStyle name="Normal 7 6 2 5 5" xfId="7118" xr:uid="{00000000-0005-0000-0000-0000DF1B0000}"/>
    <cellStyle name="Normal 7 6 2 5 5 3" xfId="22216" xr:uid="{00000000-0005-0000-0000-0000DD560000}"/>
    <cellStyle name="Normal 7 6 2 5 7" xfId="17203" xr:uid="{00000000-0005-0000-0000-000048430000}"/>
    <cellStyle name="Normal 7 6 2 6" xfId="2900" xr:uid="{00000000-0005-0000-0000-0000650B0000}"/>
    <cellStyle name="Normal 7 6 2 6 2" xfId="12974" xr:uid="{00000000-0005-0000-0000-0000BF320000}"/>
    <cellStyle name="Normal 7 6 2 6 2 3" xfId="28068" xr:uid="{00000000-0005-0000-0000-0000B96D0000}"/>
    <cellStyle name="Normal 7 6 2 6 3" xfId="7954" xr:uid="{00000000-0005-0000-0000-0000231F0000}"/>
    <cellStyle name="Normal 7 6 2 6 3 3" xfId="23051" xr:uid="{00000000-0005-0000-0000-0000205A0000}"/>
    <cellStyle name="Normal 7 6 2 6 5" xfId="18038" xr:uid="{00000000-0005-0000-0000-00008B460000}"/>
    <cellStyle name="Normal 7 6 2 7" xfId="4593" xr:uid="{00000000-0005-0000-0000-000002120000}"/>
    <cellStyle name="Normal 7 6 2 7 2" xfId="14645" xr:uid="{00000000-0005-0000-0000-000046390000}"/>
    <cellStyle name="Normal 7 6 2 7 2 3" xfId="29739" xr:uid="{00000000-0005-0000-0000-000040740000}"/>
    <cellStyle name="Normal 7 6 2 7 3" xfId="9625" xr:uid="{00000000-0005-0000-0000-0000AA250000}"/>
    <cellStyle name="Normal 7 6 2 7 3 3" xfId="24722" xr:uid="{00000000-0005-0000-0000-0000A7600000}"/>
    <cellStyle name="Normal 7 6 2 7 5" xfId="19709" xr:uid="{00000000-0005-0000-0000-0000124D0000}"/>
    <cellStyle name="Normal 7 6 2 8" xfId="11303" xr:uid="{00000000-0005-0000-0000-0000382C0000}"/>
    <cellStyle name="Normal 7 6 2 8 3" xfId="26397" xr:uid="{00000000-0005-0000-0000-000032670000}"/>
    <cellStyle name="Normal 7 6 2 9" xfId="6282" xr:uid="{00000000-0005-0000-0000-00009B180000}"/>
    <cellStyle name="Normal 7 6 2 9 3" xfId="21380" xr:uid="{00000000-0005-0000-0000-000099530000}"/>
    <cellStyle name="Normal 7 6 3" xfId="1247" xr:uid="{00000000-0005-0000-0000-0000EF040000}"/>
    <cellStyle name="Normal 7 6 3 10" xfId="16419" xr:uid="{00000000-0005-0000-0000-000038400000}"/>
    <cellStyle name="Normal 7 6 3 2" xfId="1466" xr:uid="{00000000-0005-0000-0000-0000CA050000}"/>
    <cellStyle name="Normal 7 6 3 2 2" xfId="1887" xr:uid="{00000000-0005-0000-0000-00006F070000}"/>
    <cellStyle name="Normal 7 6 3 2 2 2" xfId="2726" xr:uid="{00000000-0005-0000-0000-0000B60A0000}"/>
    <cellStyle name="Normal 7 6 3 2 2 2 2" xfId="4415" xr:uid="{00000000-0005-0000-0000-000050110000}"/>
    <cellStyle name="Normal 7 6 3 2 2 2 2 2" xfId="14488" xr:uid="{00000000-0005-0000-0000-0000A9380000}"/>
    <cellStyle name="Normal 7 6 3 2 2 2 2 2 3" xfId="29582" xr:uid="{00000000-0005-0000-0000-0000A3730000}"/>
    <cellStyle name="Normal 7 6 3 2 2 2 2 3" xfId="9468" xr:uid="{00000000-0005-0000-0000-00000D250000}"/>
    <cellStyle name="Normal 7 6 3 2 2 2 2 3 3" xfId="24565" xr:uid="{00000000-0005-0000-0000-00000A600000}"/>
    <cellStyle name="Normal 7 6 3 2 2 2 2 5" xfId="19552" xr:uid="{00000000-0005-0000-0000-0000754C0000}"/>
    <cellStyle name="Normal 7 6 3 2 2 2 3" xfId="6107" xr:uid="{00000000-0005-0000-0000-0000EC170000}"/>
    <cellStyle name="Normal 7 6 3 2 2 2 3 2" xfId="16159" xr:uid="{00000000-0005-0000-0000-0000303F0000}"/>
    <cellStyle name="Normal 7 6 3 2 2 2 3 2 3" xfId="31253" xr:uid="{00000000-0005-0000-0000-00002A7A0000}"/>
    <cellStyle name="Normal 7 6 3 2 2 2 3 3" xfId="11139" xr:uid="{00000000-0005-0000-0000-0000942B0000}"/>
    <cellStyle name="Normal 7 6 3 2 2 2 3 3 3" xfId="26236" xr:uid="{00000000-0005-0000-0000-000091660000}"/>
    <cellStyle name="Normal 7 6 3 2 2 2 3 5" xfId="21223" xr:uid="{00000000-0005-0000-0000-0000FC520000}"/>
    <cellStyle name="Normal 7 6 3 2 2 2 4" xfId="12817" xr:uid="{00000000-0005-0000-0000-000022320000}"/>
    <cellStyle name="Normal 7 6 3 2 2 2 4 3" xfId="27911" xr:uid="{00000000-0005-0000-0000-00001C6D0000}"/>
    <cellStyle name="Normal 7 6 3 2 2 2 5" xfId="7796" xr:uid="{00000000-0005-0000-0000-0000851E0000}"/>
    <cellStyle name="Normal 7 6 3 2 2 2 5 3" xfId="22894" xr:uid="{00000000-0005-0000-0000-000083590000}"/>
    <cellStyle name="Normal 7 6 3 2 2 2 7" xfId="17881" xr:uid="{00000000-0005-0000-0000-0000EE450000}"/>
    <cellStyle name="Normal 7 6 3 2 2 3" xfId="3578" xr:uid="{00000000-0005-0000-0000-00000B0E0000}"/>
    <cellStyle name="Normal 7 6 3 2 2 3 2" xfId="13652" xr:uid="{00000000-0005-0000-0000-000065350000}"/>
    <cellStyle name="Normal 7 6 3 2 2 3 2 3" xfId="28746" xr:uid="{00000000-0005-0000-0000-00005F700000}"/>
    <cellStyle name="Normal 7 6 3 2 2 3 3" xfId="8632" xr:uid="{00000000-0005-0000-0000-0000C9210000}"/>
    <cellStyle name="Normal 7 6 3 2 2 3 3 3" xfId="23729" xr:uid="{00000000-0005-0000-0000-0000C65C0000}"/>
    <cellStyle name="Normal 7 6 3 2 2 3 5" xfId="18716" xr:uid="{00000000-0005-0000-0000-000031490000}"/>
    <cellStyle name="Normal 7 6 3 2 2 4" xfId="5271" xr:uid="{00000000-0005-0000-0000-0000A8140000}"/>
    <cellStyle name="Normal 7 6 3 2 2 4 2" xfId="15323" xr:uid="{00000000-0005-0000-0000-0000EC3B0000}"/>
    <cellStyle name="Normal 7 6 3 2 2 4 2 3" xfId="30417" xr:uid="{00000000-0005-0000-0000-0000E6760000}"/>
    <cellStyle name="Normal 7 6 3 2 2 4 3" xfId="10303" xr:uid="{00000000-0005-0000-0000-000050280000}"/>
    <cellStyle name="Normal 7 6 3 2 2 4 3 3" xfId="25400" xr:uid="{00000000-0005-0000-0000-00004D630000}"/>
    <cellStyle name="Normal 7 6 3 2 2 4 5" xfId="20387" xr:uid="{00000000-0005-0000-0000-0000B84F0000}"/>
    <cellStyle name="Normal 7 6 3 2 2 5" xfId="11981" xr:uid="{00000000-0005-0000-0000-0000DE2E0000}"/>
    <cellStyle name="Normal 7 6 3 2 2 5 3" xfId="27075" xr:uid="{00000000-0005-0000-0000-0000D8690000}"/>
    <cellStyle name="Normal 7 6 3 2 2 6" xfId="6960" xr:uid="{00000000-0005-0000-0000-0000411B0000}"/>
    <cellStyle name="Normal 7 6 3 2 2 6 3" xfId="22058" xr:uid="{00000000-0005-0000-0000-00003F560000}"/>
    <cellStyle name="Normal 7 6 3 2 2 8" xfId="17045" xr:uid="{00000000-0005-0000-0000-0000AA420000}"/>
    <cellStyle name="Normal 7 6 3 2 3" xfId="2308" xr:uid="{00000000-0005-0000-0000-000014090000}"/>
    <cellStyle name="Normal 7 6 3 2 3 2" xfId="3997" xr:uid="{00000000-0005-0000-0000-0000AE0F0000}"/>
    <cellStyle name="Normal 7 6 3 2 3 2 2" xfId="14070" xr:uid="{00000000-0005-0000-0000-000007370000}"/>
    <cellStyle name="Normal 7 6 3 2 3 2 2 3" xfId="29164" xr:uid="{00000000-0005-0000-0000-000001720000}"/>
    <cellStyle name="Normal 7 6 3 2 3 2 3" xfId="9050" xr:uid="{00000000-0005-0000-0000-00006B230000}"/>
    <cellStyle name="Normal 7 6 3 2 3 2 3 3" xfId="24147" xr:uid="{00000000-0005-0000-0000-0000685E0000}"/>
    <cellStyle name="Normal 7 6 3 2 3 2 5" xfId="19134" xr:uid="{00000000-0005-0000-0000-0000D34A0000}"/>
    <cellStyle name="Normal 7 6 3 2 3 3" xfId="5689" xr:uid="{00000000-0005-0000-0000-00004A160000}"/>
    <cellStyle name="Normal 7 6 3 2 3 3 2" xfId="15741" xr:uid="{00000000-0005-0000-0000-00008E3D0000}"/>
    <cellStyle name="Normal 7 6 3 2 3 3 2 3" xfId="30835" xr:uid="{00000000-0005-0000-0000-000088780000}"/>
    <cellStyle name="Normal 7 6 3 2 3 3 3" xfId="10721" xr:uid="{00000000-0005-0000-0000-0000F2290000}"/>
    <cellStyle name="Normal 7 6 3 2 3 3 3 3" xfId="25818" xr:uid="{00000000-0005-0000-0000-0000EF640000}"/>
    <cellStyle name="Normal 7 6 3 2 3 3 5" xfId="20805" xr:uid="{00000000-0005-0000-0000-00005A510000}"/>
    <cellStyle name="Normal 7 6 3 2 3 4" xfId="12399" xr:uid="{00000000-0005-0000-0000-000080300000}"/>
    <cellStyle name="Normal 7 6 3 2 3 4 3" xfId="27493" xr:uid="{00000000-0005-0000-0000-00007A6B0000}"/>
    <cellStyle name="Normal 7 6 3 2 3 5" xfId="7378" xr:uid="{00000000-0005-0000-0000-0000E31C0000}"/>
    <cellStyle name="Normal 7 6 3 2 3 5 3" xfId="22476" xr:uid="{00000000-0005-0000-0000-0000E1570000}"/>
    <cellStyle name="Normal 7 6 3 2 3 7" xfId="17463" xr:uid="{00000000-0005-0000-0000-00004C440000}"/>
    <cellStyle name="Normal 7 6 3 2 4" xfId="3160" xr:uid="{00000000-0005-0000-0000-0000690C0000}"/>
    <cellStyle name="Normal 7 6 3 2 4 2" xfId="13234" xr:uid="{00000000-0005-0000-0000-0000C3330000}"/>
    <cellStyle name="Normal 7 6 3 2 4 2 3" xfId="28328" xr:uid="{00000000-0005-0000-0000-0000BD6E0000}"/>
    <cellStyle name="Normal 7 6 3 2 4 3" xfId="8214" xr:uid="{00000000-0005-0000-0000-000027200000}"/>
    <cellStyle name="Normal 7 6 3 2 4 3 3" xfId="23311" xr:uid="{00000000-0005-0000-0000-0000245B0000}"/>
    <cellStyle name="Normal 7 6 3 2 4 5" xfId="18298" xr:uid="{00000000-0005-0000-0000-00008F470000}"/>
    <cellStyle name="Normal 7 6 3 2 5" xfId="4853" xr:uid="{00000000-0005-0000-0000-000006130000}"/>
    <cellStyle name="Normal 7 6 3 2 5 2" xfId="14905" xr:uid="{00000000-0005-0000-0000-00004A3A0000}"/>
    <cellStyle name="Normal 7 6 3 2 5 2 3" xfId="29999" xr:uid="{00000000-0005-0000-0000-000044750000}"/>
    <cellStyle name="Normal 7 6 3 2 5 3" xfId="9885" xr:uid="{00000000-0005-0000-0000-0000AE260000}"/>
    <cellStyle name="Normal 7 6 3 2 5 3 3" xfId="24982" xr:uid="{00000000-0005-0000-0000-0000AB610000}"/>
    <cellStyle name="Normal 7 6 3 2 5 5" xfId="19969" xr:uid="{00000000-0005-0000-0000-0000164E0000}"/>
    <cellStyle name="Normal 7 6 3 2 6" xfId="11563" xr:uid="{00000000-0005-0000-0000-00003C2D0000}"/>
    <cellStyle name="Normal 7 6 3 2 6 3" xfId="26657" xr:uid="{00000000-0005-0000-0000-000036680000}"/>
    <cellStyle name="Normal 7 6 3 2 7" xfId="6542" xr:uid="{00000000-0005-0000-0000-00009F190000}"/>
    <cellStyle name="Normal 7 6 3 2 7 3" xfId="21640" xr:uid="{00000000-0005-0000-0000-00009D540000}"/>
    <cellStyle name="Normal 7 6 3 2 9" xfId="16627" xr:uid="{00000000-0005-0000-0000-000008410000}"/>
    <cellStyle name="Normal 7 6 3 3" xfId="1679" xr:uid="{00000000-0005-0000-0000-00009F060000}"/>
    <cellStyle name="Normal 7 6 3 3 2" xfId="2518" xr:uid="{00000000-0005-0000-0000-0000E6090000}"/>
    <cellStyle name="Normal 7 6 3 3 2 2" xfId="4207" xr:uid="{00000000-0005-0000-0000-000080100000}"/>
    <cellStyle name="Normal 7 6 3 3 2 2 2" xfId="14280" xr:uid="{00000000-0005-0000-0000-0000D9370000}"/>
    <cellStyle name="Normal 7 6 3 3 2 2 2 3" xfId="29374" xr:uid="{00000000-0005-0000-0000-0000D3720000}"/>
    <cellStyle name="Normal 7 6 3 3 2 2 3" xfId="9260" xr:uid="{00000000-0005-0000-0000-00003D240000}"/>
    <cellStyle name="Normal 7 6 3 3 2 2 3 3" xfId="24357" xr:uid="{00000000-0005-0000-0000-00003A5F0000}"/>
    <cellStyle name="Normal 7 6 3 3 2 2 5" xfId="19344" xr:uid="{00000000-0005-0000-0000-0000A54B0000}"/>
    <cellStyle name="Normal 7 6 3 3 2 3" xfId="5899" xr:uid="{00000000-0005-0000-0000-00001C170000}"/>
    <cellStyle name="Normal 7 6 3 3 2 3 2" xfId="15951" xr:uid="{00000000-0005-0000-0000-0000603E0000}"/>
    <cellStyle name="Normal 7 6 3 3 2 3 2 3" xfId="31045" xr:uid="{00000000-0005-0000-0000-00005A790000}"/>
    <cellStyle name="Normal 7 6 3 3 2 3 3" xfId="10931" xr:uid="{00000000-0005-0000-0000-0000C42A0000}"/>
    <cellStyle name="Normal 7 6 3 3 2 3 3 3" xfId="26028" xr:uid="{00000000-0005-0000-0000-0000C1650000}"/>
    <cellStyle name="Normal 7 6 3 3 2 3 5" xfId="21015" xr:uid="{00000000-0005-0000-0000-00002C520000}"/>
    <cellStyle name="Normal 7 6 3 3 2 4" xfId="12609" xr:uid="{00000000-0005-0000-0000-000052310000}"/>
    <cellStyle name="Normal 7 6 3 3 2 4 3" xfId="27703" xr:uid="{00000000-0005-0000-0000-00004C6C0000}"/>
    <cellStyle name="Normal 7 6 3 3 2 5" xfId="7588" xr:uid="{00000000-0005-0000-0000-0000B51D0000}"/>
    <cellStyle name="Normal 7 6 3 3 2 5 3" xfId="22686" xr:uid="{00000000-0005-0000-0000-0000B3580000}"/>
    <cellStyle name="Normal 7 6 3 3 2 7" xfId="17673" xr:uid="{00000000-0005-0000-0000-00001E450000}"/>
    <cellStyle name="Normal 7 6 3 3 3" xfId="3370" xr:uid="{00000000-0005-0000-0000-00003B0D0000}"/>
    <cellStyle name="Normal 7 6 3 3 3 2" xfId="13444" xr:uid="{00000000-0005-0000-0000-000095340000}"/>
    <cellStyle name="Normal 7 6 3 3 3 2 3" xfId="28538" xr:uid="{00000000-0005-0000-0000-00008F6F0000}"/>
    <cellStyle name="Normal 7 6 3 3 3 3" xfId="8424" xr:uid="{00000000-0005-0000-0000-0000F9200000}"/>
    <cellStyle name="Normal 7 6 3 3 3 3 3" xfId="23521" xr:uid="{00000000-0005-0000-0000-0000F65B0000}"/>
    <cellStyle name="Normal 7 6 3 3 3 5" xfId="18508" xr:uid="{00000000-0005-0000-0000-000061480000}"/>
    <cellStyle name="Normal 7 6 3 3 4" xfId="5063" xr:uid="{00000000-0005-0000-0000-0000D8130000}"/>
    <cellStyle name="Normal 7 6 3 3 4 2" xfId="15115" xr:uid="{00000000-0005-0000-0000-00001C3B0000}"/>
    <cellStyle name="Normal 7 6 3 3 4 2 3" xfId="30209" xr:uid="{00000000-0005-0000-0000-000016760000}"/>
    <cellStyle name="Normal 7 6 3 3 4 3" xfId="10095" xr:uid="{00000000-0005-0000-0000-000080270000}"/>
    <cellStyle name="Normal 7 6 3 3 4 3 3" xfId="25192" xr:uid="{00000000-0005-0000-0000-00007D620000}"/>
    <cellStyle name="Normal 7 6 3 3 4 5" xfId="20179" xr:uid="{00000000-0005-0000-0000-0000E84E0000}"/>
    <cellStyle name="Normal 7 6 3 3 5" xfId="11773" xr:uid="{00000000-0005-0000-0000-00000E2E0000}"/>
    <cellStyle name="Normal 7 6 3 3 5 3" xfId="26867" xr:uid="{00000000-0005-0000-0000-000008690000}"/>
    <cellStyle name="Normal 7 6 3 3 6" xfId="6752" xr:uid="{00000000-0005-0000-0000-0000711A0000}"/>
    <cellStyle name="Normal 7 6 3 3 6 3" xfId="21850" xr:uid="{00000000-0005-0000-0000-00006F550000}"/>
    <cellStyle name="Normal 7 6 3 3 8" xfId="16837" xr:uid="{00000000-0005-0000-0000-0000DA410000}"/>
    <cellStyle name="Normal 7 6 3 4" xfId="2100" xr:uid="{00000000-0005-0000-0000-000044080000}"/>
    <cellStyle name="Normal 7 6 3 4 2" xfId="3789" xr:uid="{00000000-0005-0000-0000-0000DE0E0000}"/>
    <cellStyle name="Normal 7 6 3 4 2 2" xfId="13862" xr:uid="{00000000-0005-0000-0000-000037360000}"/>
    <cellStyle name="Normal 7 6 3 4 2 2 3" xfId="28956" xr:uid="{00000000-0005-0000-0000-000031710000}"/>
    <cellStyle name="Normal 7 6 3 4 2 3" xfId="8842" xr:uid="{00000000-0005-0000-0000-00009B220000}"/>
    <cellStyle name="Normal 7 6 3 4 2 3 3" xfId="23939" xr:uid="{00000000-0005-0000-0000-0000985D0000}"/>
    <cellStyle name="Normal 7 6 3 4 2 5" xfId="18926" xr:uid="{00000000-0005-0000-0000-0000034A0000}"/>
    <cellStyle name="Normal 7 6 3 4 3" xfId="5481" xr:uid="{00000000-0005-0000-0000-00007A150000}"/>
    <cellStyle name="Normal 7 6 3 4 3 2" xfId="15533" xr:uid="{00000000-0005-0000-0000-0000BE3C0000}"/>
    <cellStyle name="Normal 7 6 3 4 3 2 3" xfId="30627" xr:uid="{00000000-0005-0000-0000-0000B8770000}"/>
    <cellStyle name="Normal 7 6 3 4 3 3" xfId="10513" xr:uid="{00000000-0005-0000-0000-000022290000}"/>
    <cellStyle name="Normal 7 6 3 4 3 3 3" xfId="25610" xr:uid="{00000000-0005-0000-0000-00001F640000}"/>
    <cellStyle name="Normal 7 6 3 4 3 5" xfId="20597" xr:uid="{00000000-0005-0000-0000-00008A500000}"/>
    <cellStyle name="Normal 7 6 3 4 4" xfId="12191" xr:uid="{00000000-0005-0000-0000-0000B02F0000}"/>
    <cellStyle name="Normal 7 6 3 4 4 3" xfId="27285" xr:uid="{00000000-0005-0000-0000-0000AA6A0000}"/>
    <cellStyle name="Normal 7 6 3 4 5" xfId="7170" xr:uid="{00000000-0005-0000-0000-0000131C0000}"/>
    <cellStyle name="Normal 7 6 3 4 5 3" xfId="22268" xr:uid="{00000000-0005-0000-0000-000011570000}"/>
    <cellStyle name="Normal 7 6 3 4 7" xfId="17255" xr:uid="{00000000-0005-0000-0000-00007C430000}"/>
    <cellStyle name="Normal 7 6 3 5" xfId="2952" xr:uid="{00000000-0005-0000-0000-0000990B0000}"/>
    <cellStyle name="Normal 7 6 3 5 2" xfId="13026" xr:uid="{00000000-0005-0000-0000-0000F3320000}"/>
    <cellStyle name="Normal 7 6 3 5 2 3" xfId="28120" xr:uid="{00000000-0005-0000-0000-0000ED6D0000}"/>
    <cellStyle name="Normal 7 6 3 5 3" xfId="8006" xr:uid="{00000000-0005-0000-0000-0000571F0000}"/>
    <cellStyle name="Normal 7 6 3 5 3 3" xfId="23103" xr:uid="{00000000-0005-0000-0000-0000545A0000}"/>
    <cellStyle name="Normal 7 6 3 5 5" xfId="18090" xr:uid="{00000000-0005-0000-0000-0000BF460000}"/>
    <cellStyle name="Normal 7 6 3 6" xfId="4645" xr:uid="{00000000-0005-0000-0000-000036120000}"/>
    <cellStyle name="Normal 7 6 3 6 2" xfId="14697" xr:uid="{00000000-0005-0000-0000-00007A390000}"/>
    <cellStyle name="Normal 7 6 3 6 2 3" xfId="29791" xr:uid="{00000000-0005-0000-0000-000074740000}"/>
    <cellStyle name="Normal 7 6 3 6 3" xfId="9677" xr:uid="{00000000-0005-0000-0000-0000DE250000}"/>
    <cellStyle name="Normal 7 6 3 6 3 3" xfId="24774" xr:uid="{00000000-0005-0000-0000-0000DB600000}"/>
    <cellStyle name="Normal 7 6 3 6 5" xfId="19761" xr:uid="{00000000-0005-0000-0000-0000464D0000}"/>
    <cellStyle name="Normal 7 6 3 7" xfId="11355" xr:uid="{00000000-0005-0000-0000-00006C2C0000}"/>
    <cellStyle name="Normal 7 6 3 7 3" xfId="26449" xr:uid="{00000000-0005-0000-0000-000066670000}"/>
    <cellStyle name="Normal 7 6 3 8" xfId="6334" xr:uid="{00000000-0005-0000-0000-0000CF180000}"/>
    <cellStyle name="Normal 7 6 3 8 3" xfId="21432" xr:uid="{00000000-0005-0000-0000-0000CD530000}"/>
    <cellStyle name="Normal 7 6 4" xfId="1360" xr:uid="{00000000-0005-0000-0000-000060050000}"/>
    <cellStyle name="Normal 7 6 4 2" xfId="1783" xr:uid="{00000000-0005-0000-0000-000007070000}"/>
    <cellStyle name="Normal 7 6 4 2 2" xfId="2622" xr:uid="{00000000-0005-0000-0000-00004E0A0000}"/>
    <cellStyle name="Normal 7 6 4 2 2 2" xfId="4311" xr:uid="{00000000-0005-0000-0000-0000E8100000}"/>
    <cellStyle name="Normal 7 6 4 2 2 2 2" xfId="14384" xr:uid="{00000000-0005-0000-0000-000041380000}"/>
    <cellStyle name="Normal 7 6 4 2 2 2 2 3" xfId="29478" xr:uid="{00000000-0005-0000-0000-00003B730000}"/>
    <cellStyle name="Normal 7 6 4 2 2 2 3" xfId="9364" xr:uid="{00000000-0005-0000-0000-0000A5240000}"/>
    <cellStyle name="Normal 7 6 4 2 2 2 3 3" xfId="24461" xr:uid="{00000000-0005-0000-0000-0000A25F0000}"/>
    <cellStyle name="Normal 7 6 4 2 2 2 5" xfId="19448" xr:uid="{00000000-0005-0000-0000-00000D4C0000}"/>
    <cellStyle name="Normal 7 6 4 2 2 3" xfId="6003" xr:uid="{00000000-0005-0000-0000-000084170000}"/>
    <cellStyle name="Normal 7 6 4 2 2 3 2" xfId="16055" xr:uid="{00000000-0005-0000-0000-0000C83E0000}"/>
    <cellStyle name="Normal 7 6 4 2 2 3 2 3" xfId="31149" xr:uid="{00000000-0005-0000-0000-0000C2790000}"/>
    <cellStyle name="Normal 7 6 4 2 2 3 3" xfId="11035" xr:uid="{00000000-0005-0000-0000-00002C2B0000}"/>
    <cellStyle name="Normal 7 6 4 2 2 3 3 3" xfId="26132" xr:uid="{00000000-0005-0000-0000-000029660000}"/>
    <cellStyle name="Normal 7 6 4 2 2 3 5" xfId="21119" xr:uid="{00000000-0005-0000-0000-000094520000}"/>
    <cellStyle name="Normal 7 6 4 2 2 4" xfId="12713" xr:uid="{00000000-0005-0000-0000-0000BA310000}"/>
    <cellStyle name="Normal 7 6 4 2 2 4 3" xfId="27807" xr:uid="{00000000-0005-0000-0000-0000B46C0000}"/>
    <cellStyle name="Normal 7 6 4 2 2 5" xfId="7692" xr:uid="{00000000-0005-0000-0000-00001D1E0000}"/>
    <cellStyle name="Normal 7 6 4 2 2 5 3" xfId="22790" xr:uid="{00000000-0005-0000-0000-00001B590000}"/>
    <cellStyle name="Normal 7 6 4 2 2 7" xfId="17777" xr:uid="{00000000-0005-0000-0000-000086450000}"/>
    <cellStyle name="Normal 7 6 4 2 3" xfId="3474" xr:uid="{00000000-0005-0000-0000-0000A30D0000}"/>
    <cellStyle name="Normal 7 6 4 2 3 2" xfId="13548" xr:uid="{00000000-0005-0000-0000-0000FD340000}"/>
    <cellStyle name="Normal 7 6 4 2 3 2 3" xfId="28642" xr:uid="{00000000-0005-0000-0000-0000F76F0000}"/>
    <cellStyle name="Normal 7 6 4 2 3 3" xfId="8528" xr:uid="{00000000-0005-0000-0000-000061210000}"/>
    <cellStyle name="Normal 7 6 4 2 3 3 3" xfId="23625" xr:uid="{00000000-0005-0000-0000-00005E5C0000}"/>
    <cellStyle name="Normal 7 6 4 2 3 5" xfId="18612" xr:uid="{00000000-0005-0000-0000-0000C9480000}"/>
    <cellStyle name="Normal 7 6 4 2 4" xfId="5167" xr:uid="{00000000-0005-0000-0000-000040140000}"/>
    <cellStyle name="Normal 7 6 4 2 4 2" xfId="15219" xr:uid="{00000000-0005-0000-0000-0000843B0000}"/>
    <cellStyle name="Normal 7 6 4 2 4 2 3" xfId="30313" xr:uid="{00000000-0005-0000-0000-00007E760000}"/>
    <cellStyle name="Normal 7 6 4 2 4 3" xfId="10199" xr:uid="{00000000-0005-0000-0000-0000E8270000}"/>
    <cellStyle name="Normal 7 6 4 2 4 3 3" xfId="25296" xr:uid="{00000000-0005-0000-0000-0000E5620000}"/>
    <cellStyle name="Normal 7 6 4 2 4 5" xfId="20283" xr:uid="{00000000-0005-0000-0000-0000504F0000}"/>
    <cellStyle name="Normal 7 6 4 2 5" xfId="11877" xr:uid="{00000000-0005-0000-0000-0000762E0000}"/>
    <cellStyle name="Normal 7 6 4 2 5 3" xfId="26971" xr:uid="{00000000-0005-0000-0000-000070690000}"/>
    <cellStyle name="Normal 7 6 4 2 6" xfId="6856" xr:uid="{00000000-0005-0000-0000-0000D91A0000}"/>
    <cellStyle name="Normal 7 6 4 2 6 3" xfId="21954" xr:uid="{00000000-0005-0000-0000-0000D7550000}"/>
    <cellStyle name="Normal 7 6 4 2 8" xfId="16941" xr:uid="{00000000-0005-0000-0000-000042420000}"/>
    <cellStyle name="Normal 7 6 4 3" xfId="2204" xr:uid="{00000000-0005-0000-0000-0000AC080000}"/>
    <cellStyle name="Normal 7 6 4 3 2" xfId="3893" xr:uid="{00000000-0005-0000-0000-0000460F0000}"/>
    <cellStyle name="Normal 7 6 4 3 2 2" xfId="13966" xr:uid="{00000000-0005-0000-0000-00009F360000}"/>
    <cellStyle name="Normal 7 6 4 3 2 2 3" xfId="29060" xr:uid="{00000000-0005-0000-0000-000099710000}"/>
    <cellStyle name="Normal 7 6 4 3 2 3" xfId="8946" xr:uid="{00000000-0005-0000-0000-000003230000}"/>
    <cellStyle name="Normal 7 6 4 3 2 3 3" xfId="24043" xr:uid="{00000000-0005-0000-0000-0000005E0000}"/>
    <cellStyle name="Normal 7 6 4 3 2 5" xfId="19030" xr:uid="{00000000-0005-0000-0000-00006B4A0000}"/>
    <cellStyle name="Normal 7 6 4 3 3" xfId="5585" xr:uid="{00000000-0005-0000-0000-0000E2150000}"/>
    <cellStyle name="Normal 7 6 4 3 3 2" xfId="15637" xr:uid="{00000000-0005-0000-0000-0000263D0000}"/>
    <cellStyle name="Normal 7 6 4 3 3 2 3" xfId="30731" xr:uid="{00000000-0005-0000-0000-000020780000}"/>
    <cellStyle name="Normal 7 6 4 3 3 3" xfId="10617" xr:uid="{00000000-0005-0000-0000-00008A290000}"/>
    <cellStyle name="Normal 7 6 4 3 3 3 3" xfId="25714" xr:uid="{00000000-0005-0000-0000-000087640000}"/>
    <cellStyle name="Normal 7 6 4 3 3 5" xfId="20701" xr:uid="{00000000-0005-0000-0000-0000F2500000}"/>
    <cellStyle name="Normal 7 6 4 3 4" xfId="12295" xr:uid="{00000000-0005-0000-0000-000018300000}"/>
    <cellStyle name="Normal 7 6 4 3 4 3" xfId="27389" xr:uid="{00000000-0005-0000-0000-0000126B0000}"/>
    <cellStyle name="Normal 7 6 4 3 5" xfId="7274" xr:uid="{00000000-0005-0000-0000-00007B1C0000}"/>
    <cellStyle name="Normal 7 6 4 3 5 3" xfId="22372" xr:uid="{00000000-0005-0000-0000-000079570000}"/>
    <cellStyle name="Normal 7 6 4 3 7" xfId="17359" xr:uid="{00000000-0005-0000-0000-0000E4430000}"/>
    <cellStyle name="Normal 7 6 4 4" xfId="3056" xr:uid="{00000000-0005-0000-0000-0000010C0000}"/>
    <cellStyle name="Normal 7 6 4 4 2" xfId="13130" xr:uid="{00000000-0005-0000-0000-00005B330000}"/>
    <cellStyle name="Normal 7 6 4 4 2 3" xfId="28224" xr:uid="{00000000-0005-0000-0000-0000556E0000}"/>
    <cellStyle name="Normal 7 6 4 4 3" xfId="8110" xr:uid="{00000000-0005-0000-0000-0000BF1F0000}"/>
    <cellStyle name="Normal 7 6 4 4 3 3" xfId="23207" xr:uid="{00000000-0005-0000-0000-0000BC5A0000}"/>
    <cellStyle name="Normal 7 6 4 4 5" xfId="18194" xr:uid="{00000000-0005-0000-0000-000027470000}"/>
    <cellStyle name="Normal 7 6 4 5" xfId="4749" xr:uid="{00000000-0005-0000-0000-00009E120000}"/>
    <cellStyle name="Normal 7 6 4 5 2" xfId="14801" xr:uid="{00000000-0005-0000-0000-0000E2390000}"/>
    <cellStyle name="Normal 7 6 4 5 2 3" xfId="29895" xr:uid="{00000000-0005-0000-0000-0000DC740000}"/>
    <cellStyle name="Normal 7 6 4 5 3" xfId="9781" xr:uid="{00000000-0005-0000-0000-000046260000}"/>
    <cellStyle name="Normal 7 6 4 5 3 3" xfId="24878" xr:uid="{00000000-0005-0000-0000-000043610000}"/>
    <cellStyle name="Normal 7 6 4 5 5" xfId="19865" xr:uid="{00000000-0005-0000-0000-0000AE4D0000}"/>
    <cellStyle name="Normal 7 6 4 6" xfId="11459" xr:uid="{00000000-0005-0000-0000-0000D42C0000}"/>
    <cellStyle name="Normal 7 6 4 6 3" xfId="26553" xr:uid="{00000000-0005-0000-0000-0000CE670000}"/>
    <cellStyle name="Normal 7 6 4 7" xfId="6438" xr:uid="{00000000-0005-0000-0000-000037190000}"/>
    <cellStyle name="Normal 7 6 4 7 3" xfId="21536" xr:uid="{00000000-0005-0000-0000-000035540000}"/>
    <cellStyle name="Normal 7 6 4 9" xfId="16523" xr:uid="{00000000-0005-0000-0000-0000A0400000}"/>
    <cellStyle name="Normal 7 6 5" xfId="1573" xr:uid="{00000000-0005-0000-0000-000035060000}"/>
    <cellStyle name="Normal 7 6 5 2" xfId="2414" xr:uid="{00000000-0005-0000-0000-00007E090000}"/>
    <cellStyle name="Normal 7 6 5 2 2" xfId="4103" xr:uid="{00000000-0005-0000-0000-000018100000}"/>
    <cellStyle name="Normal 7 6 5 2 2 2" xfId="14176" xr:uid="{00000000-0005-0000-0000-000071370000}"/>
    <cellStyle name="Normal 7 6 5 2 2 2 3" xfId="29270" xr:uid="{00000000-0005-0000-0000-00006B720000}"/>
    <cellStyle name="Normal 7 6 5 2 2 3" xfId="9156" xr:uid="{00000000-0005-0000-0000-0000D5230000}"/>
    <cellStyle name="Normal 7 6 5 2 2 3 3" xfId="24253" xr:uid="{00000000-0005-0000-0000-0000D25E0000}"/>
    <cellStyle name="Normal 7 6 5 2 2 5" xfId="19240" xr:uid="{00000000-0005-0000-0000-00003D4B0000}"/>
    <cellStyle name="Normal 7 6 5 2 3" xfId="5795" xr:uid="{00000000-0005-0000-0000-0000B4160000}"/>
    <cellStyle name="Normal 7 6 5 2 3 2" xfId="15847" xr:uid="{00000000-0005-0000-0000-0000F83D0000}"/>
    <cellStyle name="Normal 7 6 5 2 3 2 3" xfId="30941" xr:uid="{00000000-0005-0000-0000-0000F2780000}"/>
    <cellStyle name="Normal 7 6 5 2 3 3" xfId="10827" xr:uid="{00000000-0005-0000-0000-00005C2A0000}"/>
    <cellStyle name="Normal 7 6 5 2 3 3 3" xfId="25924" xr:uid="{00000000-0005-0000-0000-000059650000}"/>
    <cellStyle name="Normal 7 6 5 2 3 5" xfId="20911" xr:uid="{00000000-0005-0000-0000-0000C4510000}"/>
    <cellStyle name="Normal 7 6 5 2 4" xfId="12505" xr:uid="{00000000-0005-0000-0000-0000EA300000}"/>
    <cellStyle name="Normal 7 6 5 2 4 3" xfId="27599" xr:uid="{00000000-0005-0000-0000-0000E46B0000}"/>
    <cellStyle name="Normal 7 6 5 2 5" xfId="7484" xr:uid="{00000000-0005-0000-0000-00004D1D0000}"/>
    <cellStyle name="Normal 7 6 5 2 5 3" xfId="22582" xr:uid="{00000000-0005-0000-0000-00004B580000}"/>
    <cellStyle name="Normal 7 6 5 2 7" xfId="17569" xr:uid="{00000000-0005-0000-0000-0000B6440000}"/>
    <cellStyle name="Normal 7 6 5 3" xfId="3266" xr:uid="{00000000-0005-0000-0000-0000D30C0000}"/>
    <cellStyle name="Normal 7 6 5 3 2" xfId="13340" xr:uid="{00000000-0005-0000-0000-00002D340000}"/>
    <cellStyle name="Normal 7 6 5 3 2 3" xfId="28434" xr:uid="{00000000-0005-0000-0000-0000276F0000}"/>
    <cellStyle name="Normal 7 6 5 3 3" xfId="8320" xr:uid="{00000000-0005-0000-0000-000091200000}"/>
    <cellStyle name="Normal 7 6 5 3 3 3" xfId="23417" xr:uid="{00000000-0005-0000-0000-00008E5B0000}"/>
    <cellStyle name="Normal 7 6 5 3 5" xfId="18404" xr:uid="{00000000-0005-0000-0000-0000F9470000}"/>
    <cellStyle name="Normal 7 6 5 4" xfId="4959" xr:uid="{00000000-0005-0000-0000-000070130000}"/>
    <cellStyle name="Normal 7 6 5 4 2" xfId="15011" xr:uid="{00000000-0005-0000-0000-0000B43A0000}"/>
    <cellStyle name="Normal 7 6 5 4 2 3" xfId="30105" xr:uid="{00000000-0005-0000-0000-0000AE750000}"/>
    <cellStyle name="Normal 7 6 5 4 3" xfId="9991" xr:uid="{00000000-0005-0000-0000-000018270000}"/>
    <cellStyle name="Normal 7 6 5 4 3 3" xfId="25088" xr:uid="{00000000-0005-0000-0000-000015620000}"/>
    <cellStyle name="Normal 7 6 5 4 5" xfId="20075" xr:uid="{00000000-0005-0000-0000-0000804E0000}"/>
    <cellStyle name="Normal 7 6 5 5" xfId="11669" xr:uid="{00000000-0005-0000-0000-0000A62D0000}"/>
    <cellStyle name="Normal 7 6 5 5 3" xfId="26763" xr:uid="{00000000-0005-0000-0000-0000A0680000}"/>
    <cellStyle name="Normal 7 6 5 6" xfId="6648" xr:uid="{00000000-0005-0000-0000-0000091A0000}"/>
    <cellStyle name="Normal 7 6 5 6 3" xfId="21746" xr:uid="{00000000-0005-0000-0000-000007550000}"/>
    <cellStyle name="Normal 7 6 5 8" xfId="16733" xr:uid="{00000000-0005-0000-0000-000072410000}"/>
    <cellStyle name="Normal 7 6 6" xfId="1994" xr:uid="{00000000-0005-0000-0000-0000DA070000}"/>
    <cellStyle name="Normal 7 6 6 2" xfId="3685" xr:uid="{00000000-0005-0000-0000-0000760E0000}"/>
    <cellStyle name="Normal 7 6 6 2 2" xfId="13758" xr:uid="{00000000-0005-0000-0000-0000CF350000}"/>
    <cellStyle name="Normal 7 6 6 2 2 3" xfId="28852" xr:uid="{00000000-0005-0000-0000-0000C9700000}"/>
    <cellStyle name="Normal 7 6 6 2 3" xfId="8738" xr:uid="{00000000-0005-0000-0000-000033220000}"/>
    <cellStyle name="Normal 7 6 6 2 3 3" xfId="23835" xr:uid="{00000000-0005-0000-0000-0000305D0000}"/>
    <cellStyle name="Normal 7 6 6 2 5" xfId="18822" xr:uid="{00000000-0005-0000-0000-00009B490000}"/>
    <cellStyle name="Normal 7 6 6 3" xfId="5377" xr:uid="{00000000-0005-0000-0000-000012150000}"/>
    <cellStyle name="Normal 7 6 6 3 2" xfId="15429" xr:uid="{00000000-0005-0000-0000-0000563C0000}"/>
    <cellStyle name="Normal 7 6 6 3 2 3" xfId="30523" xr:uid="{00000000-0005-0000-0000-000050770000}"/>
    <cellStyle name="Normal 7 6 6 3 3" xfId="10409" xr:uid="{00000000-0005-0000-0000-0000BA280000}"/>
    <cellStyle name="Normal 7 6 6 3 3 3" xfId="25506" xr:uid="{00000000-0005-0000-0000-0000B7630000}"/>
    <cellStyle name="Normal 7 6 6 3 5" xfId="20493" xr:uid="{00000000-0005-0000-0000-000022500000}"/>
    <cellStyle name="Normal 7 6 6 4" xfId="12087" xr:uid="{00000000-0005-0000-0000-0000482F0000}"/>
    <cellStyle name="Normal 7 6 6 4 3" xfId="27181" xr:uid="{00000000-0005-0000-0000-0000426A0000}"/>
    <cellStyle name="Normal 7 6 6 5" xfId="7066" xr:uid="{00000000-0005-0000-0000-0000AB1B0000}"/>
    <cellStyle name="Normal 7 6 6 5 3" xfId="22164" xr:uid="{00000000-0005-0000-0000-0000A9560000}"/>
    <cellStyle name="Normal 7 6 6 7" xfId="17151" xr:uid="{00000000-0005-0000-0000-000014430000}"/>
    <cellStyle name="Normal 7 6 7" xfId="2845" xr:uid="{00000000-0005-0000-0000-00002E0B0000}"/>
    <cellStyle name="Normal 7 6 7 2" xfId="12922" xr:uid="{00000000-0005-0000-0000-00008B320000}"/>
    <cellStyle name="Normal 7 6 7 2 3" xfId="28016" xr:uid="{00000000-0005-0000-0000-0000856D0000}"/>
    <cellStyle name="Normal 7 6 7 3" xfId="7902" xr:uid="{00000000-0005-0000-0000-0000EF1E0000}"/>
    <cellStyle name="Normal 7 6 7 3 3" xfId="22999" xr:uid="{00000000-0005-0000-0000-0000EC590000}"/>
    <cellStyle name="Normal 7 6 7 5" xfId="17986" xr:uid="{00000000-0005-0000-0000-000057460000}"/>
    <cellStyle name="Normal 7 6 8" xfId="4539" xr:uid="{00000000-0005-0000-0000-0000CC110000}"/>
    <cellStyle name="Normal 7 6 8 2" xfId="14593" xr:uid="{00000000-0005-0000-0000-000012390000}"/>
    <cellStyle name="Normal 7 6 8 2 3" xfId="29687" xr:uid="{00000000-0005-0000-0000-00000C740000}"/>
    <cellStyle name="Normal 7 6 8 3" xfId="9573" xr:uid="{00000000-0005-0000-0000-000076250000}"/>
    <cellStyle name="Normal 7 6 8 3 3" xfId="24670" xr:uid="{00000000-0005-0000-0000-000073600000}"/>
    <cellStyle name="Normal 7 6 8 5" xfId="19657" xr:uid="{00000000-0005-0000-0000-0000DE4C0000}"/>
    <cellStyle name="Normal 7 6 9" xfId="11249" xr:uid="{00000000-0005-0000-0000-0000022C0000}"/>
    <cellStyle name="Normal 7 6 9 3" xfId="26345" xr:uid="{00000000-0005-0000-0000-0000FE660000}"/>
    <cellStyle name="Normal 7 7" xfId="895" xr:uid="{00000000-0005-0000-0000-00008E030000}"/>
    <cellStyle name="Normal 7 8" xfId="889" xr:uid="{00000000-0005-0000-0000-000088030000}"/>
    <cellStyle name="Normal 7 9" xfId="361" xr:uid="{00000000-0005-0000-0000-000074010000}"/>
    <cellStyle name="Normal 70" xfId="896" xr:uid="{00000000-0005-0000-0000-00008F030000}"/>
    <cellStyle name="Normal 71" xfId="897" xr:uid="{00000000-0005-0000-0000-000090030000}"/>
    <cellStyle name="Normal 71 10" xfId="6229" xr:uid="{00000000-0005-0000-0000-000066180000}"/>
    <cellStyle name="Normal 71 10 3" xfId="21329" xr:uid="{00000000-0005-0000-0000-000066530000}"/>
    <cellStyle name="Normal 71 12" xfId="16314" xr:uid="{00000000-0005-0000-0000-0000CF3F0000}"/>
    <cellStyle name="Normal 71 2" xfId="1194" xr:uid="{00000000-0005-0000-0000-0000BA040000}"/>
    <cellStyle name="Normal 71 2 11" xfId="16368" xr:uid="{00000000-0005-0000-0000-000005400000}"/>
    <cellStyle name="Normal 71 2 2" xfId="1302" xr:uid="{00000000-0005-0000-0000-000026050000}"/>
    <cellStyle name="Normal 71 2 2 10" xfId="16472" xr:uid="{00000000-0005-0000-0000-00006D400000}"/>
    <cellStyle name="Normal 71 2 2 2" xfId="1519" xr:uid="{00000000-0005-0000-0000-0000FF050000}"/>
    <cellStyle name="Normal 71 2 2 2 2" xfId="1940" xr:uid="{00000000-0005-0000-0000-0000A4070000}"/>
    <cellStyle name="Normal 71 2 2 2 2 2" xfId="2779" xr:uid="{00000000-0005-0000-0000-0000EB0A0000}"/>
    <cellStyle name="Normal 71 2 2 2 2 2 2" xfId="4468" xr:uid="{00000000-0005-0000-0000-000085110000}"/>
    <cellStyle name="Normal 71 2 2 2 2 2 2 2" xfId="14541" xr:uid="{00000000-0005-0000-0000-0000DE380000}"/>
    <cellStyle name="Normal 71 2 2 2 2 2 2 2 3" xfId="29635" xr:uid="{00000000-0005-0000-0000-0000D8730000}"/>
    <cellStyle name="Normal 71 2 2 2 2 2 2 3" xfId="9521" xr:uid="{00000000-0005-0000-0000-000042250000}"/>
    <cellStyle name="Normal 71 2 2 2 2 2 2 3 3" xfId="24618" xr:uid="{00000000-0005-0000-0000-00003F600000}"/>
    <cellStyle name="Normal 71 2 2 2 2 2 2 5" xfId="19605" xr:uid="{00000000-0005-0000-0000-0000AA4C0000}"/>
    <cellStyle name="Normal 71 2 2 2 2 2 3" xfId="6160" xr:uid="{00000000-0005-0000-0000-000021180000}"/>
    <cellStyle name="Normal 71 2 2 2 2 2 3 2" xfId="16212" xr:uid="{00000000-0005-0000-0000-0000653F0000}"/>
    <cellStyle name="Normal 71 2 2 2 2 2 3 3" xfId="11192" xr:uid="{00000000-0005-0000-0000-0000C92B0000}"/>
    <cellStyle name="Normal 71 2 2 2 2 2 3 3 3" xfId="26289" xr:uid="{00000000-0005-0000-0000-0000C6660000}"/>
    <cellStyle name="Normal 71 2 2 2 2 2 3 5" xfId="21276" xr:uid="{00000000-0005-0000-0000-000031530000}"/>
    <cellStyle name="Normal 71 2 2 2 2 2 4" xfId="12870" xr:uid="{00000000-0005-0000-0000-000057320000}"/>
    <cellStyle name="Normal 71 2 2 2 2 2 4 3" xfId="27964" xr:uid="{00000000-0005-0000-0000-0000516D0000}"/>
    <cellStyle name="Normal 71 2 2 2 2 2 5" xfId="7849" xr:uid="{00000000-0005-0000-0000-0000BA1E0000}"/>
    <cellStyle name="Normal 71 2 2 2 2 2 5 3" xfId="22947" xr:uid="{00000000-0005-0000-0000-0000B8590000}"/>
    <cellStyle name="Normal 71 2 2 2 2 2 7" xfId="17934" xr:uid="{00000000-0005-0000-0000-000023460000}"/>
    <cellStyle name="Normal 71 2 2 2 2 3" xfId="3631" xr:uid="{00000000-0005-0000-0000-0000400E0000}"/>
    <cellStyle name="Normal 71 2 2 2 2 3 2" xfId="13705" xr:uid="{00000000-0005-0000-0000-00009A350000}"/>
    <cellStyle name="Normal 71 2 2 2 2 3 2 3" xfId="28799" xr:uid="{00000000-0005-0000-0000-000094700000}"/>
    <cellStyle name="Normal 71 2 2 2 2 3 3" xfId="8685" xr:uid="{00000000-0005-0000-0000-0000FE210000}"/>
    <cellStyle name="Normal 71 2 2 2 2 3 3 3" xfId="23782" xr:uid="{00000000-0005-0000-0000-0000FB5C0000}"/>
    <cellStyle name="Normal 71 2 2 2 2 3 5" xfId="18769" xr:uid="{00000000-0005-0000-0000-000066490000}"/>
    <cellStyle name="Normal 71 2 2 2 2 4" xfId="5324" xr:uid="{00000000-0005-0000-0000-0000DD140000}"/>
    <cellStyle name="Normal 71 2 2 2 2 4 2" xfId="15376" xr:uid="{00000000-0005-0000-0000-0000213C0000}"/>
    <cellStyle name="Normal 71 2 2 2 2 4 2 3" xfId="30470" xr:uid="{00000000-0005-0000-0000-00001B770000}"/>
    <cellStyle name="Normal 71 2 2 2 2 4 3" xfId="10356" xr:uid="{00000000-0005-0000-0000-000085280000}"/>
    <cellStyle name="Normal 71 2 2 2 2 4 3 3" xfId="25453" xr:uid="{00000000-0005-0000-0000-000082630000}"/>
    <cellStyle name="Normal 71 2 2 2 2 4 5" xfId="20440" xr:uid="{00000000-0005-0000-0000-0000ED4F0000}"/>
    <cellStyle name="Normal 71 2 2 2 2 5" xfId="12034" xr:uid="{00000000-0005-0000-0000-0000132F0000}"/>
    <cellStyle name="Normal 71 2 2 2 2 5 3" xfId="27128" xr:uid="{00000000-0005-0000-0000-00000D6A0000}"/>
    <cellStyle name="Normal 71 2 2 2 2 6" xfId="7013" xr:uid="{00000000-0005-0000-0000-0000761B0000}"/>
    <cellStyle name="Normal 71 2 2 2 2 6 3" xfId="22111" xr:uid="{00000000-0005-0000-0000-000074560000}"/>
    <cellStyle name="Normal 71 2 2 2 2 8" xfId="17098" xr:uid="{00000000-0005-0000-0000-0000DF420000}"/>
    <cellStyle name="Normal 71 2 2 2 3" xfId="2361" xr:uid="{00000000-0005-0000-0000-000049090000}"/>
    <cellStyle name="Normal 71 2 2 2 3 2" xfId="4050" xr:uid="{00000000-0005-0000-0000-0000E30F0000}"/>
    <cellStyle name="Normal 71 2 2 2 3 2 2" xfId="14123" xr:uid="{00000000-0005-0000-0000-00003C370000}"/>
    <cellStyle name="Normal 71 2 2 2 3 2 2 3" xfId="29217" xr:uid="{00000000-0005-0000-0000-000036720000}"/>
    <cellStyle name="Normal 71 2 2 2 3 2 3" xfId="9103" xr:uid="{00000000-0005-0000-0000-0000A0230000}"/>
    <cellStyle name="Normal 71 2 2 2 3 2 3 3" xfId="24200" xr:uid="{00000000-0005-0000-0000-00009D5E0000}"/>
    <cellStyle name="Normal 71 2 2 2 3 2 5" xfId="19187" xr:uid="{00000000-0005-0000-0000-0000084B0000}"/>
    <cellStyle name="Normal 71 2 2 2 3 3" xfId="5742" xr:uid="{00000000-0005-0000-0000-00007F160000}"/>
    <cellStyle name="Normal 71 2 2 2 3 3 2" xfId="15794" xr:uid="{00000000-0005-0000-0000-0000C33D0000}"/>
    <cellStyle name="Normal 71 2 2 2 3 3 2 3" xfId="30888" xr:uid="{00000000-0005-0000-0000-0000BD780000}"/>
    <cellStyle name="Normal 71 2 2 2 3 3 3" xfId="10774" xr:uid="{00000000-0005-0000-0000-0000272A0000}"/>
    <cellStyle name="Normal 71 2 2 2 3 3 3 3" xfId="25871" xr:uid="{00000000-0005-0000-0000-000024650000}"/>
    <cellStyle name="Normal 71 2 2 2 3 3 5" xfId="20858" xr:uid="{00000000-0005-0000-0000-00008F510000}"/>
    <cellStyle name="Normal 71 2 2 2 3 4" xfId="12452" xr:uid="{00000000-0005-0000-0000-0000B5300000}"/>
    <cellStyle name="Normal 71 2 2 2 3 4 3" xfId="27546" xr:uid="{00000000-0005-0000-0000-0000AF6B0000}"/>
    <cellStyle name="Normal 71 2 2 2 3 5" xfId="7431" xr:uid="{00000000-0005-0000-0000-0000181D0000}"/>
    <cellStyle name="Normal 71 2 2 2 3 5 3" xfId="22529" xr:uid="{00000000-0005-0000-0000-000016580000}"/>
    <cellStyle name="Normal 71 2 2 2 3 7" xfId="17516" xr:uid="{00000000-0005-0000-0000-000081440000}"/>
    <cellStyle name="Normal 71 2 2 2 4" xfId="3213" xr:uid="{00000000-0005-0000-0000-00009E0C0000}"/>
    <cellStyle name="Normal 71 2 2 2 4 2" xfId="13287" xr:uid="{00000000-0005-0000-0000-0000F8330000}"/>
    <cellStyle name="Normal 71 2 2 2 4 2 3" xfId="28381" xr:uid="{00000000-0005-0000-0000-0000F26E0000}"/>
    <cellStyle name="Normal 71 2 2 2 4 3" xfId="8267" xr:uid="{00000000-0005-0000-0000-00005C200000}"/>
    <cellStyle name="Normal 71 2 2 2 4 3 3" xfId="23364" xr:uid="{00000000-0005-0000-0000-0000595B0000}"/>
    <cellStyle name="Normal 71 2 2 2 4 5" xfId="18351" xr:uid="{00000000-0005-0000-0000-0000C4470000}"/>
    <cellStyle name="Normal 71 2 2 2 5" xfId="4906" xr:uid="{00000000-0005-0000-0000-00003B130000}"/>
    <cellStyle name="Normal 71 2 2 2 5 2" xfId="14958" xr:uid="{00000000-0005-0000-0000-00007F3A0000}"/>
    <cellStyle name="Normal 71 2 2 2 5 2 3" xfId="30052" xr:uid="{00000000-0005-0000-0000-000079750000}"/>
    <cellStyle name="Normal 71 2 2 2 5 3" xfId="9938" xr:uid="{00000000-0005-0000-0000-0000E3260000}"/>
    <cellStyle name="Normal 71 2 2 2 5 3 3" xfId="25035" xr:uid="{00000000-0005-0000-0000-0000E0610000}"/>
    <cellStyle name="Normal 71 2 2 2 5 5" xfId="20022" xr:uid="{00000000-0005-0000-0000-00004B4E0000}"/>
    <cellStyle name="Normal 71 2 2 2 6" xfId="11616" xr:uid="{00000000-0005-0000-0000-0000712D0000}"/>
    <cellStyle name="Normal 71 2 2 2 6 3" xfId="26710" xr:uid="{00000000-0005-0000-0000-00006B680000}"/>
    <cellStyle name="Normal 71 2 2 2 7" xfId="6595" xr:uid="{00000000-0005-0000-0000-0000D4190000}"/>
    <cellStyle name="Normal 71 2 2 2 7 3" xfId="21693" xr:uid="{00000000-0005-0000-0000-0000D2540000}"/>
    <cellStyle name="Normal 71 2 2 2 9" xfId="16680" xr:uid="{00000000-0005-0000-0000-00003D410000}"/>
    <cellStyle name="Normal 71 2 2 3" xfId="1732" xr:uid="{00000000-0005-0000-0000-0000D4060000}"/>
    <cellStyle name="Normal 71 2 2 3 2" xfId="2571" xr:uid="{00000000-0005-0000-0000-00001B0A0000}"/>
    <cellStyle name="Normal 71 2 2 3 2 2" xfId="4260" xr:uid="{00000000-0005-0000-0000-0000B5100000}"/>
    <cellStyle name="Normal 71 2 2 3 2 2 2" xfId="14333" xr:uid="{00000000-0005-0000-0000-00000E380000}"/>
    <cellStyle name="Normal 71 2 2 3 2 2 2 3" xfId="29427" xr:uid="{00000000-0005-0000-0000-000008730000}"/>
    <cellStyle name="Normal 71 2 2 3 2 2 3" xfId="9313" xr:uid="{00000000-0005-0000-0000-000072240000}"/>
    <cellStyle name="Normal 71 2 2 3 2 2 3 3" xfId="24410" xr:uid="{00000000-0005-0000-0000-00006F5F0000}"/>
    <cellStyle name="Normal 71 2 2 3 2 2 5" xfId="19397" xr:uid="{00000000-0005-0000-0000-0000DA4B0000}"/>
    <cellStyle name="Normal 71 2 2 3 2 3" xfId="5952" xr:uid="{00000000-0005-0000-0000-000051170000}"/>
    <cellStyle name="Normal 71 2 2 3 2 3 2" xfId="16004" xr:uid="{00000000-0005-0000-0000-0000953E0000}"/>
    <cellStyle name="Normal 71 2 2 3 2 3 2 3" xfId="31098" xr:uid="{00000000-0005-0000-0000-00008F790000}"/>
    <cellStyle name="Normal 71 2 2 3 2 3 3" xfId="10984" xr:uid="{00000000-0005-0000-0000-0000F92A0000}"/>
    <cellStyle name="Normal 71 2 2 3 2 3 3 3" xfId="26081" xr:uid="{00000000-0005-0000-0000-0000F6650000}"/>
    <cellStyle name="Normal 71 2 2 3 2 3 5" xfId="21068" xr:uid="{00000000-0005-0000-0000-000061520000}"/>
    <cellStyle name="Normal 71 2 2 3 2 4" xfId="12662" xr:uid="{00000000-0005-0000-0000-000087310000}"/>
    <cellStyle name="Normal 71 2 2 3 2 4 3" xfId="27756" xr:uid="{00000000-0005-0000-0000-0000816C0000}"/>
    <cellStyle name="Normal 71 2 2 3 2 5" xfId="7641" xr:uid="{00000000-0005-0000-0000-0000EA1D0000}"/>
    <cellStyle name="Normal 71 2 2 3 2 5 3" xfId="22739" xr:uid="{00000000-0005-0000-0000-0000E8580000}"/>
    <cellStyle name="Normal 71 2 2 3 2 7" xfId="17726" xr:uid="{00000000-0005-0000-0000-000053450000}"/>
    <cellStyle name="Normal 71 2 2 3 3" xfId="3423" xr:uid="{00000000-0005-0000-0000-0000700D0000}"/>
    <cellStyle name="Normal 71 2 2 3 3 2" xfId="13497" xr:uid="{00000000-0005-0000-0000-0000CA340000}"/>
    <cellStyle name="Normal 71 2 2 3 3 2 3" xfId="28591" xr:uid="{00000000-0005-0000-0000-0000C46F0000}"/>
    <cellStyle name="Normal 71 2 2 3 3 3" xfId="8477" xr:uid="{00000000-0005-0000-0000-00002E210000}"/>
    <cellStyle name="Normal 71 2 2 3 3 3 3" xfId="23574" xr:uid="{00000000-0005-0000-0000-00002B5C0000}"/>
    <cellStyle name="Normal 71 2 2 3 3 5" xfId="18561" xr:uid="{00000000-0005-0000-0000-000096480000}"/>
    <cellStyle name="Normal 71 2 2 3 4" xfId="5116" xr:uid="{00000000-0005-0000-0000-00000D140000}"/>
    <cellStyle name="Normal 71 2 2 3 4 2" xfId="15168" xr:uid="{00000000-0005-0000-0000-0000513B0000}"/>
    <cellStyle name="Normal 71 2 2 3 4 2 3" xfId="30262" xr:uid="{00000000-0005-0000-0000-00004B760000}"/>
    <cellStyle name="Normal 71 2 2 3 4 3" xfId="10148" xr:uid="{00000000-0005-0000-0000-0000B5270000}"/>
    <cellStyle name="Normal 71 2 2 3 4 3 3" xfId="25245" xr:uid="{00000000-0005-0000-0000-0000B2620000}"/>
    <cellStyle name="Normal 71 2 2 3 4 5" xfId="20232" xr:uid="{00000000-0005-0000-0000-00001D4F0000}"/>
    <cellStyle name="Normal 71 2 2 3 5" xfId="11826" xr:uid="{00000000-0005-0000-0000-0000432E0000}"/>
    <cellStyle name="Normal 71 2 2 3 5 3" xfId="26920" xr:uid="{00000000-0005-0000-0000-00003D690000}"/>
    <cellStyle name="Normal 71 2 2 3 6" xfId="6805" xr:uid="{00000000-0005-0000-0000-0000A61A0000}"/>
    <cellStyle name="Normal 71 2 2 3 6 3" xfId="21903" xr:uid="{00000000-0005-0000-0000-0000A4550000}"/>
    <cellStyle name="Normal 71 2 2 3 8" xfId="16890" xr:uid="{00000000-0005-0000-0000-00000F420000}"/>
    <cellStyle name="Normal 71 2 2 4" xfId="2153" xr:uid="{00000000-0005-0000-0000-000079080000}"/>
    <cellStyle name="Normal 71 2 2 4 2" xfId="3842" xr:uid="{00000000-0005-0000-0000-0000130F0000}"/>
    <cellStyle name="Normal 71 2 2 4 2 2" xfId="13915" xr:uid="{00000000-0005-0000-0000-00006C360000}"/>
    <cellStyle name="Normal 71 2 2 4 2 2 3" xfId="29009" xr:uid="{00000000-0005-0000-0000-000066710000}"/>
    <cellStyle name="Normal 71 2 2 4 2 3" xfId="8895" xr:uid="{00000000-0005-0000-0000-0000D0220000}"/>
    <cellStyle name="Normal 71 2 2 4 2 3 3" xfId="23992" xr:uid="{00000000-0005-0000-0000-0000CD5D0000}"/>
    <cellStyle name="Normal 71 2 2 4 2 5" xfId="18979" xr:uid="{00000000-0005-0000-0000-0000384A0000}"/>
    <cellStyle name="Normal 71 2 2 4 3" xfId="5534" xr:uid="{00000000-0005-0000-0000-0000AF150000}"/>
    <cellStyle name="Normal 71 2 2 4 3 2" xfId="15586" xr:uid="{00000000-0005-0000-0000-0000F33C0000}"/>
    <cellStyle name="Normal 71 2 2 4 3 2 3" xfId="30680" xr:uid="{00000000-0005-0000-0000-0000ED770000}"/>
    <cellStyle name="Normal 71 2 2 4 3 3" xfId="10566" xr:uid="{00000000-0005-0000-0000-000057290000}"/>
    <cellStyle name="Normal 71 2 2 4 3 3 3" xfId="25663" xr:uid="{00000000-0005-0000-0000-000054640000}"/>
    <cellStyle name="Normal 71 2 2 4 3 5" xfId="20650" xr:uid="{00000000-0005-0000-0000-0000BF500000}"/>
    <cellStyle name="Normal 71 2 2 4 4" xfId="12244" xr:uid="{00000000-0005-0000-0000-0000E52F0000}"/>
    <cellStyle name="Normal 71 2 2 4 4 3" xfId="27338" xr:uid="{00000000-0005-0000-0000-0000DF6A0000}"/>
    <cellStyle name="Normal 71 2 2 4 5" xfId="7223" xr:uid="{00000000-0005-0000-0000-0000481C0000}"/>
    <cellStyle name="Normal 71 2 2 4 5 3" xfId="22321" xr:uid="{00000000-0005-0000-0000-000046570000}"/>
    <cellStyle name="Normal 71 2 2 4 7" xfId="17308" xr:uid="{00000000-0005-0000-0000-0000B1430000}"/>
    <cellStyle name="Normal 71 2 2 5" xfId="3005" xr:uid="{00000000-0005-0000-0000-0000CE0B0000}"/>
    <cellStyle name="Normal 71 2 2 5 2" xfId="13079" xr:uid="{00000000-0005-0000-0000-000028330000}"/>
    <cellStyle name="Normal 71 2 2 5 2 3" xfId="28173" xr:uid="{00000000-0005-0000-0000-0000226E0000}"/>
    <cellStyle name="Normal 71 2 2 5 3" xfId="8059" xr:uid="{00000000-0005-0000-0000-00008C1F0000}"/>
    <cellStyle name="Normal 71 2 2 5 3 3" xfId="23156" xr:uid="{00000000-0005-0000-0000-0000895A0000}"/>
    <cellStyle name="Normal 71 2 2 5 5" xfId="18143" xr:uid="{00000000-0005-0000-0000-0000F4460000}"/>
    <cellStyle name="Normal 71 2 2 6" xfId="4698" xr:uid="{00000000-0005-0000-0000-00006B120000}"/>
    <cellStyle name="Normal 71 2 2 6 2" xfId="14750" xr:uid="{00000000-0005-0000-0000-0000AF390000}"/>
    <cellStyle name="Normal 71 2 2 6 2 3" xfId="29844" xr:uid="{00000000-0005-0000-0000-0000A9740000}"/>
    <cellStyle name="Normal 71 2 2 6 3" xfId="9730" xr:uid="{00000000-0005-0000-0000-000013260000}"/>
    <cellStyle name="Normal 71 2 2 6 3 3" xfId="24827" xr:uid="{00000000-0005-0000-0000-000010610000}"/>
    <cellStyle name="Normal 71 2 2 6 5" xfId="19814" xr:uid="{00000000-0005-0000-0000-00007B4D0000}"/>
    <cellStyle name="Normal 71 2 2 7" xfId="11408" xr:uid="{00000000-0005-0000-0000-0000A12C0000}"/>
    <cellStyle name="Normal 71 2 2 7 3" xfId="26502" xr:uid="{00000000-0005-0000-0000-00009B670000}"/>
    <cellStyle name="Normal 71 2 2 8" xfId="6387" xr:uid="{00000000-0005-0000-0000-000004190000}"/>
    <cellStyle name="Normal 71 2 2 8 3" xfId="21485" xr:uid="{00000000-0005-0000-0000-000002540000}"/>
    <cellStyle name="Normal 71 2 3" xfId="1415" xr:uid="{00000000-0005-0000-0000-000097050000}"/>
    <cellStyle name="Normal 71 2 3 2" xfId="1836" xr:uid="{00000000-0005-0000-0000-00003C070000}"/>
    <cellStyle name="Normal 71 2 3 2 2" xfId="2675" xr:uid="{00000000-0005-0000-0000-0000830A0000}"/>
    <cellStyle name="Normal 71 2 3 2 2 2" xfId="4364" xr:uid="{00000000-0005-0000-0000-00001D110000}"/>
    <cellStyle name="Normal 71 2 3 2 2 2 2" xfId="14437" xr:uid="{00000000-0005-0000-0000-000076380000}"/>
    <cellStyle name="Normal 71 2 3 2 2 2 2 3" xfId="29531" xr:uid="{00000000-0005-0000-0000-000070730000}"/>
    <cellStyle name="Normal 71 2 3 2 2 2 3" xfId="9417" xr:uid="{00000000-0005-0000-0000-0000DA240000}"/>
    <cellStyle name="Normal 71 2 3 2 2 2 3 3" xfId="24514" xr:uid="{00000000-0005-0000-0000-0000D75F0000}"/>
    <cellStyle name="Normal 71 2 3 2 2 2 5" xfId="19501" xr:uid="{00000000-0005-0000-0000-0000424C0000}"/>
    <cellStyle name="Normal 71 2 3 2 2 3" xfId="6056" xr:uid="{00000000-0005-0000-0000-0000B9170000}"/>
    <cellStyle name="Normal 71 2 3 2 2 3 2" xfId="16108" xr:uid="{00000000-0005-0000-0000-0000FD3E0000}"/>
    <cellStyle name="Normal 71 2 3 2 2 3 2 3" xfId="31202" xr:uid="{00000000-0005-0000-0000-0000F7790000}"/>
    <cellStyle name="Normal 71 2 3 2 2 3 3" xfId="11088" xr:uid="{00000000-0005-0000-0000-0000612B0000}"/>
    <cellStyle name="Normal 71 2 3 2 2 3 3 3" xfId="26185" xr:uid="{00000000-0005-0000-0000-00005E660000}"/>
    <cellStyle name="Normal 71 2 3 2 2 3 5" xfId="21172" xr:uid="{00000000-0005-0000-0000-0000C9520000}"/>
    <cellStyle name="Normal 71 2 3 2 2 4" xfId="12766" xr:uid="{00000000-0005-0000-0000-0000EF310000}"/>
    <cellStyle name="Normal 71 2 3 2 2 4 3" xfId="27860" xr:uid="{00000000-0005-0000-0000-0000E96C0000}"/>
    <cellStyle name="Normal 71 2 3 2 2 5" xfId="7745" xr:uid="{00000000-0005-0000-0000-0000521E0000}"/>
    <cellStyle name="Normal 71 2 3 2 2 5 3" xfId="22843" xr:uid="{00000000-0005-0000-0000-000050590000}"/>
    <cellStyle name="Normal 71 2 3 2 2 7" xfId="17830" xr:uid="{00000000-0005-0000-0000-0000BB450000}"/>
    <cellStyle name="Normal 71 2 3 2 3" xfId="3527" xr:uid="{00000000-0005-0000-0000-0000D80D0000}"/>
    <cellStyle name="Normal 71 2 3 2 3 2" xfId="13601" xr:uid="{00000000-0005-0000-0000-000032350000}"/>
    <cellStyle name="Normal 71 2 3 2 3 2 3" xfId="28695" xr:uid="{00000000-0005-0000-0000-00002C700000}"/>
    <cellStyle name="Normal 71 2 3 2 3 3" xfId="8581" xr:uid="{00000000-0005-0000-0000-000096210000}"/>
    <cellStyle name="Normal 71 2 3 2 3 3 3" xfId="23678" xr:uid="{00000000-0005-0000-0000-0000935C0000}"/>
    <cellStyle name="Normal 71 2 3 2 3 5" xfId="18665" xr:uid="{00000000-0005-0000-0000-0000FE480000}"/>
    <cellStyle name="Normal 71 2 3 2 4" xfId="5220" xr:uid="{00000000-0005-0000-0000-000075140000}"/>
    <cellStyle name="Normal 71 2 3 2 4 2" xfId="15272" xr:uid="{00000000-0005-0000-0000-0000B93B0000}"/>
    <cellStyle name="Normal 71 2 3 2 4 2 3" xfId="30366" xr:uid="{00000000-0005-0000-0000-0000B3760000}"/>
    <cellStyle name="Normal 71 2 3 2 4 3" xfId="10252" xr:uid="{00000000-0005-0000-0000-00001D280000}"/>
    <cellStyle name="Normal 71 2 3 2 4 3 3" xfId="25349" xr:uid="{00000000-0005-0000-0000-00001A630000}"/>
    <cellStyle name="Normal 71 2 3 2 4 5" xfId="20336" xr:uid="{00000000-0005-0000-0000-0000854F0000}"/>
    <cellStyle name="Normal 71 2 3 2 5" xfId="11930" xr:uid="{00000000-0005-0000-0000-0000AB2E0000}"/>
    <cellStyle name="Normal 71 2 3 2 5 3" xfId="27024" xr:uid="{00000000-0005-0000-0000-0000A5690000}"/>
    <cellStyle name="Normal 71 2 3 2 6" xfId="6909" xr:uid="{00000000-0005-0000-0000-00000E1B0000}"/>
    <cellStyle name="Normal 71 2 3 2 6 3" xfId="22007" xr:uid="{00000000-0005-0000-0000-00000C560000}"/>
    <cellStyle name="Normal 71 2 3 2 8" xfId="16994" xr:uid="{00000000-0005-0000-0000-000077420000}"/>
    <cellStyle name="Normal 71 2 3 3" xfId="2257" xr:uid="{00000000-0005-0000-0000-0000E1080000}"/>
    <cellStyle name="Normal 71 2 3 3 2" xfId="3946" xr:uid="{00000000-0005-0000-0000-00007B0F0000}"/>
    <cellStyle name="Normal 71 2 3 3 2 2" xfId="14019" xr:uid="{00000000-0005-0000-0000-0000D4360000}"/>
    <cellStyle name="Normal 71 2 3 3 2 2 3" xfId="29113" xr:uid="{00000000-0005-0000-0000-0000CE710000}"/>
    <cellStyle name="Normal 71 2 3 3 2 3" xfId="8999" xr:uid="{00000000-0005-0000-0000-000038230000}"/>
    <cellStyle name="Normal 71 2 3 3 2 3 3" xfId="24096" xr:uid="{00000000-0005-0000-0000-0000355E0000}"/>
    <cellStyle name="Normal 71 2 3 3 2 5" xfId="19083" xr:uid="{00000000-0005-0000-0000-0000A04A0000}"/>
    <cellStyle name="Normal 71 2 3 3 3" xfId="5638" xr:uid="{00000000-0005-0000-0000-000017160000}"/>
    <cellStyle name="Normal 71 2 3 3 3 2" xfId="15690" xr:uid="{00000000-0005-0000-0000-00005B3D0000}"/>
    <cellStyle name="Normal 71 2 3 3 3 2 3" xfId="30784" xr:uid="{00000000-0005-0000-0000-000055780000}"/>
    <cellStyle name="Normal 71 2 3 3 3 3" xfId="10670" xr:uid="{00000000-0005-0000-0000-0000BF290000}"/>
    <cellStyle name="Normal 71 2 3 3 3 3 3" xfId="25767" xr:uid="{00000000-0005-0000-0000-0000BC640000}"/>
    <cellStyle name="Normal 71 2 3 3 3 5" xfId="20754" xr:uid="{00000000-0005-0000-0000-000027510000}"/>
    <cellStyle name="Normal 71 2 3 3 4" xfId="12348" xr:uid="{00000000-0005-0000-0000-00004D300000}"/>
    <cellStyle name="Normal 71 2 3 3 4 3" xfId="27442" xr:uid="{00000000-0005-0000-0000-0000476B0000}"/>
    <cellStyle name="Normal 71 2 3 3 5" xfId="7327" xr:uid="{00000000-0005-0000-0000-0000B01C0000}"/>
    <cellStyle name="Normal 71 2 3 3 5 3" xfId="22425" xr:uid="{00000000-0005-0000-0000-0000AE570000}"/>
    <cellStyle name="Normal 71 2 3 3 7" xfId="17412" xr:uid="{00000000-0005-0000-0000-000019440000}"/>
    <cellStyle name="Normal 71 2 3 4" xfId="3109" xr:uid="{00000000-0005-0000-0000-0000360C0000}"/>
    <cellStyle name="Normal 71 2 3 4 2" xfId="13183" xr:uid="{00000000-0005-0000-0000-000090330000}"/>
    <cellStyle name="Normal 71 2 3 4 2 3" xfId="28277" xr:uid="{00000000-0005-0000-0000-00008A6E0000}"/>
    <cellStyle name="Normal 71 2 3 4 3" xfId="8163" xr:uid="{00000000-0005-0000-0000-0000F41F0000}"/>
    <cellStyle name="Normal 71 2 3 4 3 3" xfId="23260" xr:uid="{00000000-0005-0000-0000-0000F15A0000}"/>
    <cellStyle name="Normal 71 2 3 4 5" xfId="18247" xr:uid="{00000000-0005-0000-0000-00005C470000}"/>
    <cellStyle name="Normal 71 2 3 5" xfId="4802" xr:uid="{00000000-0005-0000-0000-0000D3120000}"/>
    <cellStyle name="Normal 71 2 3 5 2" xfId="14854" xr:uid="{00000000-0005-0000-0000-0000173A0000}"/>
    <cellStyle name="Normal 71 2 3 5 2 3" xfId="29948" xr:uid="{00000000-0005-0000-0000-000011750000}"/>
    <cellStyle name="Normal 71 2 3 5 3" xfId="9834" xr:uid="{00000000-0005-0000-0000-00007B260000}"/>
    <cellStyle name="Normal 71 2 3 5 3 3" xfId="24931" xr:uid="{00000000-0005-0000-0000-000078610000}"/>
    <cellStyle name="Normal 71 2 3 5 5" xfId="19918" xr:uid="{00000000-0005-0000-0000-0000E34D0000}"/>
    <cellStyle name="Normal 71 2 3 6" xfId="11512" xr:uid="{00000000-0005-0000-0000-0000092D0000}"/>
    <cellStyle name="Normal 71 2 3 6 3" xfId="26606" xr:uid="{00000000-0005-0000-0000-000003680000}"/>
    <cellStyle name="Normal 71 2 3 7" xfId="6491" xr:uid="{00000000-0005-0000-0000-00006C190000}"/>
    <cellStyle name="Normal 71 2 3 7 3" xfId="21589" xr:uid="{00000000-0005-0000-0000-00006A540000}"/>
    <cellStyle name="Normal 71 2 3 9" xfId="16576" xr:uid="{00000000-0005-0000-0000-0000D5400000}"/>
    <cellStyle name="Normal 71 2 4" xfId="1628" xr:uid="{00000000-0005-0000-0000-00006C060000}"/>
    <cellStyle name="Normal 71 2 4 2" xfId="2467" xr:uid="{00000000-0005-0000-0000-0000B3090000}"/>
    <cellStyle name="Normal 71 2 4 2 2" xfId="4156" xr:uid="{00000000-0005-0000-0000-00004D100000}"/>
    <cellStyle name="Normal 71 2 4 2 2 2" xfId="14229" xr:uid="{00000000-0005-0000-0000-0000A6370000}"/>
    <cellStyle name="Normal 71 2 4 2 2 2 3" xfId="29323" xr:uid="{00000000-0005-0000-0000-0000A0720000}"/>
    <cellStyle name="Normal 71 2 4 2 2 3" xfId="9209" xr:uid="{00000000-0005-0000-0000-00000A240000}"/>
    <cellStyle name="Normal 71 2 4 2 2 3 3" xfId="24306" xr:uid="{00000000-0005-0000-0000-0000075F0000}"/>
    <cellStyle name="Normal 71 2 4 2 2 5" xfId="19293" xr:uid="{00000000-0005-0000-0000-0000724B0000}"/>
    <cellStyle name="Normal 71 2 4 2 3" xfId="5848" xr:uid="{00000000-0005-0000-0000-0000E9160000}"/>
    <cellStyle name="Normal 71 2 4 2 3 2" xfId="15900" xr:uid="{00000000-0005-0000-0000-00002D3E0000}"/>
    <cellStyle name="Normal 71 2 4 2 3 2 3" xfId="30994" xr:uid="{00000000-0005-0000-0000-000027790000}"/>
    <cellStyle name="Normal 71 2 4 2 3 3" xfId="10880" xr:uid="{00000000-0005-0000-0000-0000912A0000}"/>
    <cellStyle name="Normal 71 2 4 2 3 3 3" xfId="25977" xr:uid="{00000000-0005-0000-0000-00008E650000}"/>
    <cellStyle name="Normal 71 2 4 2 3 5" xfId="20964" xr:uid="{00000000-0005-0000-0000-0000F9510000}"/>
    <cellStyle name="Normal 71 2 4 2 4" xfId="12558" xr:uid="{00000000-0005-0000-0000-00001F310000}"/>
    <cellStyle name="Normal 71 2 4 2 4 3" xfId="27652" xr:uid="{00000000-0005-0000-0000-0000196C0000}"/>
    <cellStyle name="Normal 71 2 4 2 5" xfId="7537" xr:uid="{00000000-0005-0000-0000-0000821D0000}"/>
    <cellStyle name="Normal 71 2 4 2 5 3" xfId="22635" xr:uid="{00000000-0005-0000-0000-000080580000}"/>
    <cellStyle name="Normal 71 2 4 2 7" xfId="17622" xr:uid="{00000000-0005-0000-0000-0000EB440000}"/>
    <cellStyle name="Normal 71 2 4 3" xfId="3319" xr:uid="{00000000-0005-0000-0000-0000080D0000}"/>
    <cellStyle name="Normal 71 2 4 3 2" xfId="13393" xr:uid="{00000000-0005-0000-0000-000062340000}"/>
    <cellStyle name="Normal 71 2 4 3 2 3" xfId="28487" xr:uid="{00000000-0005-0000-0000-00005C6F0000}"/>
    <cellStyle name="Normal 71 2 4 3 3" xfId="8373" xr:uid="{00000000-0005-0000-0000-0000C6200000}"/>
    <cellStyle name="Normal 71 2 4 3 3 3" xfId="23470" xr:uid="{00000000-0005-0000-0000-0000C35B0000}"/>
    <cellStyle name="Normal 71 2 4 3 5" xfId="18457" xr:uid="{00000000-0005-0000-0000-00002E480000}"/>
    <cellStyle name="Normal 71 2 4 4" xfId="5012" xr:uid="{00000000-0005-0000-0000-0000A5130000}"/>
    <cellStyle name="Normal 71 2 4 4 2" xfId="15064" xr:uid="{00000000-0005-0000-0000-0000E93A0000}"/>
    <cellStyle name="Normal 71 2 4 4 2 3" xfId="30158" xr:uid="{00000000-0005-0000-0000-0000E3750000}"/>
    <cellStyle name="Normal 71 2 4 4 3" xfId="10044" xr:uid="{00000000-0005-0000-0000-00004D270000}"/>
    <cellStyle name="Normal 71 2 4 4 3 3" xfId="25141" xr:uid="{00000000-0005-0000-0000-00004A620000}"/>
    <cellStyle name="Normal 71 2 4 4 5" xfId="20128" xr:uid="{00000000-0005-0000-0000-0000B54E0000}"/>
    <cellStyle name="Normal 71 2 4 5" xfId="11722" xr:uid="{00000000-0005-0000-0000-0000DB2D0000}"/>
    <cellStyle name="Normal 71 2 4 5 3" xfId="26816" xr:uid="{00000000-0005-0000-0000-0000D5680000}"/>
    <cellStyle name="Normal 71 2 4 6" xfId="6701" xr:uid="{00000000-0005-0000-0000-00003E1A0000}"/>
    <cellStyle name="Normal 71 2 4 6 3" xfId="21799" xr:uid="{00000000-0005-0000-0000-00003C550000}"/>
    <cellStyle name="Normal 71 2 4 8" xfId="16786" xr:uid="{00000000-0005-0000-0000-0000A7410000}"/>
    <cellStyle name="Normal 71 2 5" xfId="2049" xr:uid="{00000000-0005-0000-0000-000011080000}"/>
    <cellStyle name="Normal 71 2 5 2" xfId="3738" xr:uid="{00000000-0005-0000-0000-0000AB0E0000}"/>
    <cellStyle name="Normal 71 2 5 2 2" xfId="13811" xr:uid="{00000000-0005-0000-0000-000004360000}"/>
    <cellStyle name="Normal 71 2 5 2 2 3" xfId="28905" xr:uid="{00000000-0005-0000-0000-0000FE700000}"/>
    <cellStyle name="Normal 71 2 5 2 3" xfId="8791" xr:uid="{00000000-0005-0000-0000-000068220000}"/>
    <cellStyle name="Normal 71 2 5 2 3 3" xfId="23888" xr:uid="{00000000-0005-0000-0000-0000655D0000}"/>
    <cellStyle name="Normal 71 2 5 2 5" xfId="18875" xr:uid="{00000000-0005-0000-0000-0000D0490000}"/>
    <cellStyle name="Normal 71 2 5 3" xfId="5430" xr:uid="{00000000-0005-0000-0000-000047150000}"/>
    <cellStyle name="Normal 71 2 5 3 2" xfId="15482" xr:uid="{00000000-0005-0000-0000-00008B3C0000}"/>
    <cellStyle name="Normal 71 2 5 3 2 3" xfId="30576" xr:uid="{00000000-0005-0000-0000-000085770000}"/>
    <cellStyle name="Normal 71 2 5 3 3" xfId="10462" xr:uid="{00000000-0005-0000-0000-0000EF280000}"/>
    <cellStyle name="Normal 71 2 5 3 3 3" xfId="25559" xr:uid="{00000000-0005-0000-0000-0000EC630000}"/>
    <cellStyle name="Normal 71 2 5 3 5" xfId="20546" xr:uid="{00000000-0005-0000-0000-000057500000}"/>
    <cellStyle name="Normal 71 2 5 4" xfId="12140" xr:uid="{00000000-0005-0000-0000-00007D2F0000}"/>
    <cellStyle name="Normal 71 2 5 4 3" xfId="27234" xr:uid="{00000000-0005-0000-0000-0000776A0000}"/>
    <cellStyle name="Normal 71 2 5 5" xfId="7119" xr:uid="{00000000-0005-0000-0000-0000E01B0000}"/>
    <cellStyle name="Normal 71 2 5 5 3" xfId="22217" xr:uid="{00000000-0005-0000-0000-0000DE560000}"/>
    <cellStyle name="Normal 71 2 5 7" xfId="17204" xr:uid="{00000000-0005-0000-0000-000049430000}"/>
    <cellStyle name="Normal 71 2 6" xfId="2901" xr:uid="{00000000-0005-0000-0000-0000660B0000}"/>
    <cellStyle name="Normal 71 2 6 2" xfId="12975" xr:uid="{00000000-0005-0000-0000-0000C0320000}"/>
    <cellStyle name="Normal 71 2 6 2 3" xfId="28069" xr:uid="{00000000-0005-0000-0000-0000BA6D0000}"/>
    <cellStyle name="Normal 71 2 6 3" xfId="7955" xr:uid="{00000000-0005-0000-0000-0000241F0000}"/>
    <cellStyle name="Normal 71 2 6 3 3" xfId="23052" xr:uid="{00000000-0005-0000-0000-0000215A0000}"/>
    <cellStyle name="Normal 71 2 6 5" xfId="18039" xr:uid="{00000000-0005-0000-0000-00008C460000}"/>
    <cellStyle name="Normal 71 2 7" xfId="4594" xr:uid="{00000000-0005-0000-0000-000003120000}"/>
    <cellStyle name="Normal 71 2 7 2" xfId="14646" xr:uid="{00000000-0005-0000-0000-000047390000}"/>
    <cellStyle name="Normal 71 2 7 2 3" xfId="29740" xr:uid="{00000000-0005-0000-0000-000041740000}"/>
    <cellStyle name="Normal 71 2 7 3" xfId="9626" xr:uid="{00000000-0005-0000-0000-0000AB250000}"/>
    <cellStyle name="Normal 71 2 7 3 3" xfId="24723" xr:uid="{00000000-0005-0000-0000-0000A8600000}"/>
    <cellStyle name="Normal 71 2 7 5" xfId="19710" xr:uid="{00000000-0005-0000-0000-0000134D0000}"/>
    <cellStyle name="Normal 71 2 8" xfId="11304" xr:uid="{00000000-0005-0000-0000-0000392C0000}"/>
    <cellStyle name="Normal 71 2 8 3" xfId="26398" xr:uid="{00000000-0005-0000-0000-000033670000}"/>
    <cellStyle name="Normal 71 2 9" xfId="6283" xr:uid="{00000000-0005-0000-0000-00009C180000}"/>
    <cellStyle name="Normal 71 2 9 3" xfId="21381" xr:uid="{00000000-0005-0000-0000-00009A530000}"/>
    <cellStyle name="Normal 71 3" xfId="1248" xr:uid="{00000000-0005-0000-0000-0000F0040000}"/>
    <cellStyle name="Normal 71 3 10" xfId="16420" xr:uid="{00000000-0005-0000-0000-000039400000}"/>
    <cellStyle name="Normal 71 3 2" xfId="1467" xr:uid="{00000000-0005-0000-0000-0000CB050000}"/>
    <cellStyle name="Normal 71 3 2 2" xfId="1888" xr:uid="{00000000-0005-0000-0000-000070070000}"/>
    <cellStyle name="Normal 71 3 2 2 2" xfId="2727" xr:uid="{00000000-0005-0000-0000-0000B70A0000}"/>
    <cellStyle name="Normal 71 3 2 2 2 2" xfId="4416" xr:uid="{00000000-0005-0000-0000-000051110000}"/>
    <cellStyle name="Normal 71 3 2 2 2 2 2" xfId="14489" xr:uid="{00000000-0005-0000-0000-0000AA380000}"/>
    <cellStyle name="Normal 71 3 2 2 2 2 2 3" xfId="29583" xr:uid="{00000000-0005-0000-0000-0000A4730000}"/>
    <cellStyle name="Normal 71 3 2 2 2 2 3" xfId="9469" xr:uid="{00000000-0005-0000-0000-00000E250000}"/>
    <cellStyle name="Normal 71 3 2 2 2 2 3 3" xfId="24566" xr:uid="{00000000-0005-0000-0000-00000B600000}"/>
    <cellStyle name="Normal 71 3 2 2 2 2 5" xfId="19553" xr:uid="{00000000-0005-0000-0000-0000764C0000}"/>
    <cellStyle name="Normal 71 3 2 2 2 3" xfId="6108" xr:uid="{00000000-0005-0000-0000-0000ED170000}"/>
    <cellStyle name="Normal 71 3 2 2 2 3 2" xfId="16160" xr:uid="{00000000-0005-0000-0000-0000313F0000}"/>
    <cellStyle name="Normal 71 3 2 2 2 3 2 3" xfId="31254" xr:uid="{00000000-0005-0000-0000-00002B7A0000}"/>
    <cellStyle name="Normal 71 3 2 2 2 3 3" xfId="11140" xr:uid="{00000000-0005-0000-0000-0000952B0000}"/>
    <cellStyle name="Normal 71 3 2 2 2 3 3 3" xfId="26237" xr:uid="{00000000-0005-0000-0000-000092660000}"/>
    <cellStyle name="Normal 71 3 2 2 2 3 5" xfId="21224" xr:uid="{00000000-0005-0000-0000-0000FD520000}"/>
    <cellStyle name="Normal 71 3 2 2 2 4" xfId="12818" xr:uid="{00000000-0005-0000-0000-000023320000}"/>
    <cellStyle name="Normal 71 3 2 2 2 4 3" xfId="27912" xr:uid="{00000000-0005-0000-0000-00001D6D0000}"/>
    <cellStyle name="Normal 71 3 2 2 2 5" xfId="7797" xr:uid="{00000000-0005-0000-0000-0000861E0000}"/>
    <cellStyle name="Normal 71 3 2 2 2 5 3" xfId="22895" xr:uid="{00000000-0005-0000-0000-000084590000}"/>
    <cellStyle name="Normal 71 3 2 2 2 7" xfId="17882" xr:uid="{00000000-0005-0000-0000-0000EF450000}"/>
    <cellStyle name="Normal 71 3 2 2 3" xfId="3579" xr:uid="{00000000-0005-0000-0000-00000C0E0000}"/>
    <cellStyle name="Normal 71 3 2 2 3 2" xfId="13653" xr:uid="{00000000-0005-0000-0000-000066350000}"/>
    <cellStyle name="Normal 71 3 2 2 3 2 3" xfId="28747" xr:uid="{00000000-0005-0000-0000-000060700000}"/>
    <cellStyle name="Normal 71 3 2 2 3 3" xfId="8633" xr:uid="{00000000-0005-0000-0000-0000CA210000}"/>
    <cellStyle name="Normal 71 3 2 2 3 3 3" xfId="23730" xr:uid="{00000000-0005-0000-0000-0000C75C0000}"/>
    <cellStyle name="Normal 71 3 2 2 3 5" xfId="18717" xr:uid="{00000000-0005-0000-0000-000032490000}"/>
    <cellStyle name="Normal 71 3 2 2 4" xfId="5272" xr:uid="{00000000-0005-0000-0000-0000A9140000}"/>
    <cellStyle name="Normal 71 3 2 2 4 2" xfId="15324" xr:uid="{00000000-0005-0000-0000-0000ED3B0000}"/>
    <cellStyle name="Normal 71 3 2 2 4 2 3" xfId="30418" xr:uid="{00000000-0005-0000-0000-0000E7760000}"/>
    <cellStyle name="Normal 71 3 2 2 4 3" xfId="10304" xr:uid="{00000000-0005-0000-0000-000051280000}"/>
    <cellStyle name="Normal 71 3 2 2 4 3 3" xfId="25401" xr:uid="{00000000-0005-0000-0000-00004E630000}"/>
    <cellStyle name="Normal 71 3 2 2 4 5" xfId="20388" xr:uid="{00000000-0005-0000-0000-0000B94F0000}"/>
    <cellStyle name="Normal 71 3 2 2 5" xfId="11982" xr:uid="{00000000-0005-0000-0000-0000DF2E0000}"/>
    <cellStyle name="Normal 71 3 2 2 5 3" xfId="27076" xr:uid="{00000000-0005-0000-0000-0000D9690000}"/>
    <cellStyle name="Normal 71 3 2 2 6" xfId="6961" xr:uid="{00000000-0005-0000-0000-0000421B0000}"/>
    <cellStyle name="Normal 71 3 2 2 6 3" xfId="22059" xr:uid="{00000000-0005-0000-0000-000040560000}"/>
    <cellStyle name="Normal 71 3 2 2 8" xfId="17046" xr:uid="{00000000-0005-0000-0000-0000AB420000}"/>
    <cellStyle name="Normal 71 3 2 3" xfId="2309" xr:uid="{00000000-0005-0000-0000-000015090000}"/>
    <cellStyle name="Normal 71 3 2 3 2" xfId="3998" xr:uid="{00000000-0005-0000-0000-0000AF0F0000}"/>
    <cellStyle name="Normal 71 3 2 3 2 2" xfId="14071" xr:uid="{00000000-0005-0000-0000-000008370000}"/>
    <cellStyle name="Normal 71 3 2 3 2 2 3" xfId="29165" xr:uid="{00000000-0005-0000-0000-000002720000}"/>
    <cellStyle name="Normal 71 3 2 3 2 3" xfId="9051" xr:uid="{00000000-0005-0000-0000-00006C230000}"/>
    <cellStyle name="Normal 71 3 2 3 2 3 3" xfId="24148" xr:uid="{00000000-0005-0000-0000-0000695E0000}"/>
    <cellStyle name="Normal 71 3 2 3 2 5" xfId="19135" xr:uid="{00000000-0005-0000-0000-0000D44A0000}"/>
    <cellStyle name="Normal 71 3 2 3 3" xfId="5690" xr:uid="{00000000-0005-0000-0000-00004B160000}"/>
    <cellStyle name="Normal 71 3 2 3 3 2" xfId="15742" xr:uid="{00000000-0005-0000-0000-00008F3D0000}"/>
    <cellStyle name="Normal 71 3 2 3 3 2 3" xfId="30836" xr:uid="{00000000-0005-0000-0000-000089780000}"/>
    <cellStyle name="Normal 71 3 2 3 3 3" xfId="10722" xr:uid="{00000000-0005-0000-0000-0000F3290000}"/>
    <cellStyle name="Normal 71 3 2 3 3 3 3" xfId="25819" xr:uid="{00000000-0005-0000-0000-0000F0640000}"/>
    <cellStyle name="Normal 71 3 2 3 3 5" xfId="20806" xr:uid="{00000000-0005-0000-0000-00005B510000}"/>
    <cellStyle name="Normal 71 3 2 3 4" xfId="12400" xr:uid="{00000000-0005-0000-0000-000081300000}"/>
    <cellStyle name="Normal 71 3 2 3 4 3" xfId="27494" xr:uid="{00000000-0005-0000-0000-00007B6B0000}"/>
    <cellStyle name="Normal 71 3 2 3 5" xfId="7379" xr:uid="{00000000-0005-0000-0000-0000E41C0000}"/>
    <cellStyle name="Normal 71 3 2 3 5 3" xfId="22477" xr:uid="{00000000-0005-0000-0000-0000E2570000}"/>
    <cellStyle name="Normal 71 3 2 3 7" xfId="17464" xr:uid="{00000000-0005-0000-0000-00004D440000}"/>
    <cellStyle name="Normal 71 3 2 4" xfId="3161" xr:uid="{00000000-0005-0000-0000-00006A0C0000}"/>
    <cellStyle name="Normal 71 3 2 4 2" xfId="13235" xr:uid="{00000000-0005-0000-0000-0000C4330000}"/>
    <cellStyle name="Normal 71 3 2 4 2 3" xfId="28329" xr:uid="{00000000-0005-0000-0000-0000BE6E0000}"/>
    <cellStyle name="Normal 71 3 2 4 3" xfId="8215" xr:uid="{00000000-0005-0000-0000-000028200000}"/>
    <cellStyle name="Normal 71 3 2 4 3 3" xfId="23312" xr:uid="{00000000-0005-0000-0000-0000255B0000}"/>
    <cellStyle name="Normal 71 3 2 4 5" xfId="18299" xr:uid="{00000000-0005-0000-0000-000090470000}"/>
    <cellStyle name="Normal 71 3 2 5" xfId="4854" xr:uid="{00000000-0005-0000-0000-000007130000}"/>
    <cellStyle name="Normal 71 3 2 5 2" xfId="14906" xr:uid="{00000000-0005-0000-0000-00004B3A0000}"/>
    <cellStyle name="Normal 71 3 2 5 2 3" xfId="30000" xr:uid="{00000000-0005-0000-0000-000045750000}"/>
    <cellStyle name="Normal 71 3 2 5 3" xfId="9886" xr:uid="{00000000-0005-0000-0000-0000AF260000}"/>
    <cellStyle name="Normal 71 3 2 5 3 3" xfId="24983" xr:uid="{00000000-0005-0000-0000-0000AC610000}"/>
    <cellStyle name="Normal 71 3 2 5 5" xfId="19970" xr:uid="{00000000-0005-0000-0000-0000174E0000}"/>
    <cellStyle name="Normal 71 3 2 6" xfId="11564" xr:uid="{00000000-0005-0000-0000-00003D2D0000}"/>
    <cellStyle name="Normal 71 3 2 6 3" xfId="26658" xr:uid="{00000000-0005-0000-0000-000037680000}"/>
    <cellStyle name="Normal 71 3 2 7" xfId="6543" xr:uid="{00000000-0005-0000-0000-0000A0190000}"/>
    <cellStyle name="Normal 71 3 2 7 3" xfId="21641" xr:uid="{00000000-0005-0000-0000-00009E540000}"/>
    <cellStyle name="Normal 71 3 2 9" xfId="16628" xr:uid="{00000000-0005-0000-0000-000009410000}"/>
    <cellStyle name="Normal 71 3 3" xfId="1680" xr:uid="{00000000-0005-0000-0000-0000A0060000}"/>
    <cellStyle name="Normal 71 3 3 2" xfId="2519" xr:uid="{00000000-0005-0000-0000-0000E7090000}"/>
    <cellStyle name="Normal 71 3 3 2 2" xfId="4208" xr:uid="{00000000-0005-0000-0000-000081100000}"/>
    <cellStyle name="Normal 71 3 3 2 2 2" xfId="14281" xr:uid="{00000000-0005-0000-0000-0000DA370000}"/>
    <cellStyle name="Normal 71 3 3 2 2 2 3" xfId="29375" xr:uid="{00000000-0005-0000-0000-0000D4720000}"/>
    <cellStyle name="Normal 71 3 3 2 2 3" xfId="9261" xr:uid="{00000000-0005-0000-0000-00003E240000}"/>
    <cellStyle name="Normal 71 3 3 2 2 3 3" xfId="24358" xr:uid="{00000000-0005-0000-0000-00003B5F0000}"/>
    <cellStyle name="Normal 71 3 3 2 2 5" xfId="19345" xr:uid="{00000000-0005-0000-0000-0000A64B0000}"/>
    <cellStyle name="Normal 71 3 3 2 3" xfId="5900" xr:uid="{00000000-0005-0000-0000-00001D170000}"/>
    <cellStyle name="Normal 71 3 3 2 3 2" xfId="15952" xr:uid="{00000000-0005-0000-0000-0000613E0000}"/>
    <cellStyle name="Normal 71 3 3 2 3 2 3" xfId="31046" xr:uid="{00000000-0005-0000-0000-00005B790000}"/>
    <cellStyle name="Normal 71 3 3 2 3 3" xfId="10932" xr:uid="{00000000-0005-0000-0000-0000C52A0000}"/>
    <cellStyle name="Normal 71 3 3 2 3 3 3" xfId="26029" xr:uid="{00000000-0005-0000-0000-0000C2650000}"/>
    <cellStyle name="Normal 71 3 3 2 3 5" xfId="21016" xr:uid="{00000000-0005-0000-0000-00002D520000}"/>
    <cellStyle name="Normal 71 3 3 2 4" xfId="12610" xr:uid="{00000000-0005-0000-0000-000053310000}"/>
    <cellStyle name="Normal 71 3 3 2 4 3" xfId="27704" xr:uid="{00000000-0005-0000-0000-00004D6C0000}"/>
    <cellStyle name="Normal 71 3 3 2 5" xfId="7589" xr:uid="{00000000-0005-0000-0000-0000B61D0000}"/>
    <cellStyle name="Normal 71 3 3 2 5 3" xfId="22687" xr:uid="{00000000-0005-0000-0000-0000B4580000}"/>
    <cellStyle name="Normal 71 3 3 2 7" xfId="17674" xr:uid="{00000000-0005-0000-0000-00001F450000}"/>
    <cellStyle name="Normal 71 3 3 3" xfId="3371" xr:uid="{00000000-0005-0000-0000-00003C0D0000}"/>
    <cellStyle name="Normal 71 3 3 3 2" xfId="13445" xr:uid="{00000000-0005-0000-0000-000096340000}"/>
    <cellStyle name="Normal 71 3 3 3 2 3" xfId="28539" xr:uid="{00000000-0005-0000-0000-0000906F0000}"/>
    <cellStyle name="Normal 71 3 3 3 3" xfId="8425" xr:uid="{00000000-0005-0000-0000-0000FA200000}"/>
    <cellStyle name="Normal 71 3 3 3 3 3" xfId="23522" xr:uid="{00000000-0005-0000-0000-0000F75B0000}"/>
    <cellStyle name="Normal 71 3 3 3 5" xfId="18509" xr:uid="{00000000-0005-0000-0000-000062480000}"/>
    <cellStyle name="Normal 71 3 3 4" xfId="5064" xr:uid="{00000000-0005-0000-0000-0000D9130000}"/>
    <cellStyle name="Normal 71 3 3 4 2" xfId="15116" xr:uid="{00000000-0005-0000-0000-00001D3B0000}"/>
    <cellStyle name="Normal 71 3 3 4 2 3" xfId="30210" xr:uid="{00000000-0005-0000-0000-000017760000}"/>
    <cellStyle name="Normal 71 3 3 4 3" xfId="10096" xr:uid="{00000000-0005-0000-0000-000081270000}"/>
    <cellStyle name="Normal 71 3 3 4 3 3" xfId="25193" xr:uid="{00000000-0005-0000-0000-00007E620000}"/>
    <cellStyle name="Normal 71 3 3 4 5" xfId="20180" xr:uid="{00000000-0005-0000-0000-0000E94E0000}"/>
    <cellStyle name="Normal 71 3 3 5" xfId="11774" xr:uid="{00000000-0005-0000-0000-00000F2E0000}"/>
    <cellStyle name="Normal 71 3 3 5 3" xfId="26868" xr:uid="{00000000-0005-0000-0000-000009690000}"/>
    <cellStyle name="Normal 71 3 3 6" xfId="6753" xr:uid="{00000000-0005-0000-0000-0000721A0000}"/>
    <cellStyle name="Normal 71 3 3 6 3" xfId="21851" xr:uid="{00000000-0005-0000-0000-000070550000}"/>
    <cellStyle name="Normal 71 3 3 8" xfId="16838" xr:uid="{00000000-0005-0000-0000-0000DB410000}"/>
    <cellStyle name="Normal 71 3 4" xfId="2101" xr:uid="{00000000-0005-0000-0000-000045080000}"/>
    <cellStyle name="Normal 71 3 4 2" xfId="3790" xr:uid="{00000000-0005-0000-0000-0000DF0E0000}"/>
    <cellStyle name="Normal 71 3 4 2 2" xfId="13863" xr:uid="{00000000-0005-0000-0000-000038360000}"/>
    <cellStyle name="Normal 71 3 4 2 2 3" xfId="28957" xr:uid="{00000000-0005-0000-0000-000032710000}"/>
    <cellStyle name="Normal 71 3 4 2 3" xfId="8843" xr:uid="{00000000-0005-0000-0000-00009C220000}"/>
    <cellStyle name="Normal 71 3 4 2 3 3" xfId="23940" xr:uid="{00000000-0005-0000-0000-0000995D0000}"/>
    <cellStyle name="Normal 71 3 4 2 5" xfId="18927" xr:uid="{00000000-0005-0000-0000-0000044A0000}"/>
    <cellStyle name="Normal 71 3 4 3" xfId="5482" xr:uid="{00000000-0005-0000-0000-00007B150000}"/>
    <cellStyle name="Normal 71 3 4 3 2" xfId="15534" xr:uid="{00000000-0005-0000-0000-0000BF3C0000}"/>
    <cellStyle name="Normal 71 3 4 3 2 3" xfId="30628" xr:uid="{00000000-0005-0000-0000-0000B9770000}"/>
    <cellStyle name="Normal 71 3 4 3 3" xfId="10514" xr:uid="{00000000-0005-0000-0000-000023290000}"/>
    <cellStyle name="Normal 71 3 4 3 3 3" xfId="25611" xr:uid="{00000000-0005-0000-0000-000020640000}"/>
    <cellStyle name="Normal 71 3 4 3 5" xfId="20598" xr:uid="{00000000-0005-0000-0000-00008B500000}"/>
    <cellStyle name="Normal 71 3 4 4" xfId="12192" xr:uid="{00000000-0005-0000-0000-0000B12F0000}"/>
    <cellStyle name="Normal 71 3 4 4 3" xfId="27286" xr:uid="{00000000-0005-0000-0000-0000AB6A0000}"/>
    <cellStyle name="Normal 71 3 4 5" xfId="7171" xr:uid="{00000000-0005-0000-0000-0000141C0000}"/>
    <cellStyle name="Normal 71 3 4 5 3" xfId="22269" xr:uid="{00000000-0005-0000-0000-000012570000}"/>
    <cellStyle name="Normal 71 3 4 7" xfId="17256" xr:uid="{00000000-0005-0000-0000-00007D430000}"/>
    <cellStyle name="Normal 71 3 5" xfId="2953" xr:uid="{00000000-0005-0000-0000-00009A0B0000}"/>
    <cellStyle name="Normal 71 3 5 2" xfId="13027" xr:uid="{00000000-0005-0000-0000-0000F4320000}"/>
    <cellStyle name="Normal 71 3 5 2 3" xfId="28121" xr:uid="{00000000-0005-0000-0000-0000EE6D0000}"/>
    <cellStyle name="Normal 71 3 5 3" xfId="8007" xr:uid="{00000000-0005-0000-0000-0000581F0000}"/>
    <cellStyle name="Normal 71 3 5 3 3" xfId="23104" xr:uid="{00000000-0005-0000-0000-0000555A0000}"/>
    <cellStyle name="Normal 71 3 5 5" xfId="18091" xr:uid="{00000000-0005-0000-0000-0000C0460000}"/>
    <cellStyle name="Normal 71 3 6" xfId="4646" xr:uid="{00000000-0005-0000-0000-000037120000}"/>
    <cellStyle name="Normal 71 3 6 2" xfId="14698" xr:uid="{00000000-0005-0000-0000-00007B390000}"/>
    <cellStyle name="Normal 71 3 6 2 3" xfId="29792" xr:uid="{00000000-0005-0000-0000-000075740000}"/>
    <cellStyle name="Normal 71 3 6 3" xfId="9678" xr:uid="{00000000-0005-0000-0000-0000DF250000}"/>
    <cellStyle name="Normal 71 3 6 3 3" xfId="24775" xr:uid="{00000000-0005-0000-0000-0000DC600000}"/>
    <cellStyle name="Normal 71 3 6 5" xfId="19762" xr:uid="{00000000-0005-0000-0000-0000474D0000}"/>
    <cellStyle name="Normal 71 3 7" xfId="11356" xr:uid="{00000000-0005-0000-0000-00006D2C0000}"/>
    <cellStyle name="Normal 71 3 7 3" xfId="26450" xr:uid="{00000000-0005-0000-0000-000067670000}"/>
    <cellStyle name="Normal 71 3 8" xfId="6335" xr:uid="{00000000-0005-0000-0000-0000D0180000}"/>
    <cellStyle name="Normal 71 3 8 3" xfId="21433" xr:uid="{00000000-0005-0000-0000-0000CE530000}"/>
    <cellStyle name="Normal 71 4" xfId="1361" xr:uid="{00000000-0005-0000-0000-000061050000}"/>
    <cellStyle name="Normal 71 4 2" xfId="1784" xr:uid="{00000000-0005-0000-0000-000008070000}"/>
    <cellStyle name="Normal 71 4 2 2" xfId="2623" xr:uid="{00000000-0005-0000-0000-00004F0A0000}"/>
    <cellStyle name="Normal 71 4 2 2 2" xfId="4312" xr:uid="{00000000-0005-0000-0000-0000E9100000}"/>
    <cellStyle name="Normal 71 4 2 2 2 2" xfId="14385" xr:uid="{00000000-0005-0000-0000-000042380000}"/>
    <cellStyle name="Normal 71 4 2 2 2 2 3" xfId="29479" xr:uid="{00000000-0005-0000-0000-00003C730000}"/>
    <cellStyle name="Normal 71 4 2 2 2 3" xfId="9365" xr:uid="{00000000-0005-0000-0000-0000A6240000}"/>
    <cellStyle name="Normal 71 4 2 2 2 3 3" xfId="24462" xr:uid="{00000000-0005-0000-0000-0000A35F0000}"/>
    <cellStyle name="Normal 71 4 2 2 2 5" xfId="19449" xr:uid="{00000000-0005-0000-0000-00000E4C0000}"/>
    <cellStyle name="Normal 71 4 2 2 3" xfId="6004" xr:uid="{00000000-0005-0000-0000-000085170000}"/>
    <cellStyle name="Normal 71 4 2 2 3 2" xfId="16056" xr:uid="{00000000-0005-0000-0000-0000C93E0000}"/>
    <cellStyle name="Normal 71 4 2 2 3 2 3" xfId="31150" xr:uid="{00000000-0005-0000-0000-0000C3790000}"/>
    <cellStyle name="Normal 71 4 2 2 3 3" xfId="11036" xr:uid="{00000000-0005-0000-0000-00002D2B0000}"/>
    <cellStyle name="Normal 71 4 2 2 3 3 3" xfId="26133" xr:uid="{00000000-0005-0000-0000-00002A660000}"/>
    <cellStyle name="Normal 71 4 2 2 3 5" xfId="21120" xr:uid="{00000000-0005-0000-0000-000095520000}"/>
    <cellStyle name="Normal 71 4 2 2 4" xfId="12714" xr:uid="{00000000-0005-0000-0000-0000BB310000}"/>
    <cellStyle name="Normal 71 4 2 2 4 3" xfId="27808" xr:uid="{00000000-0005-0000-0000-0000B56C0000}"/>
    <cellStyle name="Normal 71 4 2 2 5" xfId="7693" xr:uid="{00000000-0005-0000-0000-00001E1E0000}"/>
    <cellStyle name="Normal 71 4 2 2 5 3" xfId="22791" xr:uid="{00000000-0005-0000-0000-00001C590000}"/>
    <cellStyle name="Normal 71 4 2 2 7" xfId="17778" xr:uid="{00000000-0005-0000-0000-000087450000}"/>
    <cellStyle name="Normal 71 4 2 3" xfId="3475" xr:uid="{00000000-0005-0000-0000-0000A40D0000}"/>
    <cellStyle name="Normal 71 4 2 3 2" xfId="13549" xr:uid="{00000000-0005-0000-0000-0000FE340000}"/>
    <cellStyle name="Normal 71 4 2 3 2 3" xfId="28643" xr:uid="{00000000-0005-0000-0000-0000F86F0000}"/>
    <cellStyle name="Normal 71 4 2 3 3" xfId="8529" xr:uid="{00000000-0005-0000-0000-000062210000}"/>
    <cellStyle name="Normal 71 4 2 3 3 3" xfId="23626" xr:uid="{00000000-0005-0000-0000-00005F5C0000}"/>
    <cellStyle name="Normal 71 4 2 3 5" xfId="18613" xr:uid="{00000000-0005-0000-0000-0000CA480000}"/>
    <cellStyle name="Normal 71 4 2 4" xfId="5168" xr:uid="{00000000-0005-0000-0000-000041140000}"/>
    <cellStyle name="Normal 71 4 2 4 2" xfId="15220" xr:uid="{00000000-0005-0000-0000-0000853B0000}"/>
    <cellStyle name="Normal 71 4 2 4 2 3" xfId="30314" xr:uid="{00000000-0005-0000-0000-00007F760000}"/>
    <cellStyle name="Normal 71 4 2 4 3" xfId="10200" xr:uid="{00000000-0005-0000-0000-0000E9270000}"/>
    <cellStyle name="Normal 71 4 2 4 3 3" xfId="25297" xr:uid="{00000000-0005-0000-0000-0000E6620000}"/>
    <cellStyle name="Normal 71 4 2 4 5" xfId="20284" xr:uid="{00000000-0005-0000-0000-0000514F0000}"/>
    <cellStyle name="Normal 71 4 2 5" xfId="11878" xr:uid="{00000000-0005-0000-0000-0000772E0000}"/>
    <cellStyle name="Normal 71 4 2 5 3" xfId="26972" xr:uid="{00000000-0005-0000-0000-000071690000}"/>
    <cellStyle name="Normal 71 4 2 6" xfId="6857" xr:uid="{00000000-0005-0000-0000-0000DA1A0000}"/>
    <cellStyle name="Normal 71 4 2 6 3" xfId="21955" xr:uid="{00000000-0005-0000-0000-0000D8550000}"/>
    <cellStyle name="Normal 71 4 2 8" xfId="16942" xr:uid="{00000000-0005-0000-0000-000043420000}"/>
    <cellStyle name="Normal 71 4 3" xfId="2205" xr:uid="{00000000-0005-0000-0000-0000AD080000}"/>
    <cellStyle name="Normal 71 4 3 2" xfId="3894" xr:uid="{00000000-0005-0000-0000-0000470F0000}"/>
    <cellStyle name="Normal 71 4 3 2 2" xfId="13967" xr:uid="{00000000-0005-0000-0000-0000A0360000}"/>
    <cellStyle name="Normal 71 4 3 2 2 3" xfId="29061" xr:uid="{00000000-0005-0000-0000-00009A710000}"/>
    <cellStyle name="Normal 71 4 3 2 3" xfId="8947" xr:uid="{00000000-0005-0000-0000-000004230000}"/>
    <cellStyle name="Normal 71 4 3 2 3 3" xfId="24044" xr:uid="{00000000-0005-0000-0000-0000015E0000}"/>
    <cellStyle name="Normal 71 4 3 2 5" xfId="19031" xr:uid="{00000000-0005-0000-0000-00006C4A0000}"/>
    <cellStyle name="Normal 71 4 3 3" xfId="5586" xr:uid="{00000000-0005-0000-0000-0000E3150000}"/>
    <cellStyle name="Normal 71 4 3 3 2" xfId="15638" xr:uid="{00000000-0005-0000-0000-0000273D0000}"/>
    <cellStyle name="Normal 71 4 3 3 2 3" xfId="30732" xr:uid="{00000000-0005-0000-0000-000021780000}"/>
    <cellStyle name="Normal 71 4 3 3 3" xfId="10618" xr:uid="{00000000-0005-0000-0000-00008B290000}"/>
    <cellStyle name="Normal 71 4 3 3 3 3" xfId="25715" xr:uid="{00000000-0005-0000-0000-000088640000}"/>
    <cellStyle name="Normal 71 4 3 3 5" xfId="20702" xr:uid="{00000000-0005-0000-0000-0000F3500000}"/>
    <cellStyle name="Normal 71 4 3 4" xfId="12296" xr:uid="{00000000-0005-0000-0000-000019300000}"/>
    <cellStyle name="Normal 71 4 3 4 3" xfId="27390" xr:uid="{00000000-0005-0000-0000-0000136B0000}"/>
    <cellStyle name="Normal 71 4 3 5" xfId="7275" xr:uid="{00000000-0005-0000-0000-00007C1C0000}"/>
    <cellStyle name="Normal 71 4 3 5 3" xfId="22373" xr:uid="{00000000-0005-0000-0000-00007A570000}"/>
    <cellStyle name="Normal 71 4 3 7" xfId="17360" xr:uid="{00000000-0005-0000-0000-0000E5430000}"/>
    <cellStyle name="Normal 71 4 4" xfId="3057" xr:uid="{00000000-0005-0000-0000-0000020C0000}"/>
    <cellStyle name="Normal 71 4 4 2" xfId="13131" xr:uid="{00000000-0005-0000-0000-00005C330000}"/>
    <cellStyle name="Normal 71 4 4 2 3" xfId="28225" xr:uid="{00000000-0005-0000-0000-0000566E0000}"/>
    <cellStyle name="Normal 71 4 4 3" xfId="8111" xr:uid="{00000000-0005-0000-0000-0000C01F0000}"/>
    <cellStyle name="Normal 71 4 4 3 3" xfId="23208" xr:uid="{00000000-0005-0000-0000-0000BD5A0000}"/>
    <cellStyle name="Normal 71 4 4 5" xfId="18195" xr:uid="{00000000-0005-0000-0000-000028470000}"/>
    <cellStyle name="Normal 71 4 5" xfId="4750" xr:uid="{00000000-0005-0000-0000-00009F120000}"/>
    <cellStyle name="Normal 71 4 5 2" xfId="14802" xr:uid="{00000000-0005-0000-0000-0000E3390000}"/>
    <cellStyle name="Normal 71 4 5 2 3" xfId="29896" xr:uid="{00000000-0005-0000-0000-0000DD740000}"/>
    <cellStyle name="Normal 71 4 5 3" xfId="9782" xr:uid="{00000000-0005-0000-0000-000047260000}"/>
    <cellStyle name="Normal 71 4 5 3 3" xfId="24879" xr:uid="{00000000-0005-0000-0000-000044610000}"/>
    <cellStyle name="Normal 71 4 5 5" xfId="19866" xr:uid="{00000000-0005-0000-0000-0000AF4D0000}"/>
    <cellStyle name="Normal 71 4 6" xfId="11460" xr:uid="{00000000-0005-0000-0000-0000D52C0000}"/>
    <cellStyle name="Normal 71 4 6 3" xfId="26554" xr:uid="{00000000-0005-0000-0000-0000CF670000}"/>
    <cellStyle name="Normal 71 4 7" xfId="6439" xr:uid="{00000000-0005-0000-0000-000038190000}"/>
    <cellStyle name="Normal 71 4 7 3" xfId="21537" xr:uid="{00000000-0005-0000-0000-000036540000}"/>
    <cellStyle name="Normal 71 4 9" xfId="16524" xr:uid="{00000000-0005-0000-0000-0000A1400000}"/>
    <cellStyle name="Normal 71 5" xfId="1574" xr:uid="{00000000-0005-0000-0000-000036060000}"/>
    <cellStyle name="Normal 71 5 2" xfId="2415" xr:uid="{00000000-0005-0000-0000-00007F090000}"/>
    <cellStyle name="Normal 71 5 2 2" xfId="4104" xr:uid="{00000000-0005-0000-0000-000019100000}"/>
    <cellStyle name="Normal 71 5 2 2 2" xfId="14177" xr:uid="{00000000-0005-0000-0000-000072370000}"/>
    <cellStyle name="Normal 71 5 2 2 2 3" xfId="29271" xr:uid="{00000000-0005-0000-0000-00006C720000}"/>
    <cellStyle name="Normal 71 5 2 2 3" xfId="9157" xr:uid="{00000000-0005-0000-0000-0000D6230000}"/>
    <cellStyle name="Normal 71 5 2 2 3 3" xfId="24254" xr:uid="{00000000-0005-0000-0000-0000D35E0000}"/>
    <cellStyle name="Normal 71 5 2 2 5" xfId="19241" xr:uid="{00000000-0005-0000-0000-00003E4B0000}"/>
    <cellStyle name="Normal 71 5 2 3" xfId="5796" xr:uid="{00000000-0005-0000-0000-0000B5160000}"/>
    <cellStyle name="Normal 71 5 2 3 2" xfId="15848" xr:uid="{00000000-0005-0000-0000-0000F93D0000}"/>
    <cellStyle name="Normal 71 5 2 3 2 3" xfId="30942" xr:uid="{00000000-0005-0000-0000-0000F3780000}"/>
    <cellStyle name="Normal 71 5 2 3 3" xfId="10828" xr:uid="{00000000-0005-0000-0000-00005D2A0000}"/>
    <cellStyle name="Normal 71 5 2 3 3 3" xfId="25925" xr:uid="{00000000-0005-0000-0000-00005A650000}"/>
    <cellStyle name="Normal 71 5 2 3 5" xfId="20912" xr:uid="{00000000-0005-0000-0000-0000C5510000}"/>
    <cellStyle name="Normal 71 5 2 4" xfId="12506" xr:uid="{00000000-0005-0000-0000-0000EB300000}"/>
    <cellStyle name="Normal 71 5 2 4 3" xfId="27600" xr:uid="{00000000-0005-0000-0000-0000E56B0000}"/>
    <cellStyle name="Normal 71 5 2 5" xfId="7485" xr:uid="{00000000-0005-0000-0000-00004E1D0000}"/>
    <cellStyle name="Normal 71 5 2 5 3" xfId="22583" xr:uid="{00000000-0005-0000-0000-00004C580000}"/>
    <cellStyle name="Normal 71 5 2 7" xfId="17570" xr:uid="{00000000-0005-0000-0000-0000B7440000}"/>
    <cellStyle name="Normal 71 5 3" xfId="3267" xr:uid="{00000000-0005-0000-0000-0000D40C0000}"/>
    <cellStyle name="Normal 71 5 3 2" xfId="13341" xr:uid="{00000000-0005-0000-0000-00002E340000}"/>
    <cellStyle name="Normal 71 5 3 2 3" xfId="28435" xr:uid="{00000000-0005-0000-0000-0000286F0000}"/>
    <cellStyle name="Normal 71 5 3 3" xfId="8321" xr:uid="{00000000-0005-0000-0000-000092200000}"/>
    <cellStyle name="Normal 71 5 3 3 3" xfId="23418" xr:uid="{00000000-0005-0000-0000-00008F5B0000}"/>
    <cellStyle name="Normal 71 5 3 5" xfId="18405" xr:uid="{00000000-0005-0000-0000-0000FA470000}"/>
    <cellStyle name="Normal 71 5 4" xfId="4960" xr:uid="{00000000-0005-0000-0000-000071130000}"/>
    <cellStyle name="Normal 71 5 4 2" xfId="15012" xr:uid="{00000000-0005-0000-0000-0000B53A0000}"/>
    <cellStyle name="Normal 71 5 4 2 3" xfId="30106" xr:uid="{00000000-0005-0000-0000-0000AF750000}"/>
    <cellStyle name="Normal 71 5 4 3" xfId="9992" xr:uid="{00000000-0005-0000-0000-000019270000}"/>
    <cellStyle name="Normal 71 5 4 3 3" xfId="25089" xr:uid="{00000000-0005-0000-0000-000016620000}"/>
    <cellStyle name="Normal 71 5 4 5" xfId="20076" xr:uid="{00000000-0005-0000-0000-0000814E0000}"/>
    <cellStyle name="Normal 71 5 5" xfId="11670" xr:uid="{00000000-0005-0000-0000-0000A72D0000}"/>
    <cellStyle name="Normal 71 5 5 3" xfId="26764" xr:uid="{00000000-0005-0000-0000-0000A1680000}"/>
    <cellStyle name="Normal 71 5 6" xfId="6649" xr:uid="{00000000-0005-0000-0000-00000A1A0000}"/>
    <cellStyle name="Normal 71 5 6 3" xfId="21747" xr:uid="{00000000-0005-0000-0000-000008550000}"/>
    <cellStyle name="Normal 71 5 8" xfId="16734" xr:uid="{00000000-0005-0000-0000-000073410000}"/>
    <cellStyle name="Normal 71 6" xfId="1995" xr:uid="{00000000-0005-0000-0000-0000DB070000}"/>
    <cellStyle name="Normal 71 6 2" xfId="3686" xr:uid="{00000000-0005-0000-0000-0000770E0000}"/>
    <cellStyle name="Normal 71 6 2 2" xfId="13759" xr:uid="{00000000-0005-0000-0000-0000D0350000}"/>
    <cellStyle name="Normal 71 6 2 2 3" xfId="28853" xr:uid="{00000000-0005-0000-0000-0000CA700000}"/>
    <cellStyle name="Normal 71 6 2 3" xfId="8739" xr:uid="{00000000-0005-0000-0000-000034220000}"/>
    <cellStyle name="Normal 71 6 2 3 3" xfId="23836" xr:uid="{00000000-0005-0000-0000-0000315D0000}"/>
    <cellStyle name="Normal 71 6 2 5" xfId="18823" xr:uid="{00000000-0005-0000-0000-00009C490000}"/>
    <cellStyle name="Normal 71 6 3" xfId="5378" xr:uid="{00000000-0005-0000-0000-000013150000}"/>
    <cellStyle name="Normal 71 6 3 2" xfId="15430" xr:uid="{00000000-0005-0000-0000-0000573C0000}"/>
    <cellStyle name="Normal 71 6 3 2 3" xfId="30524" xr:uid="{00000000-0005-0000-0000-000051770000}"/>
    <cellStyle name="Normal 71 6 3 3" xfId="10410" xr:uid="{00000000-0005-0000-0000-0000BB280000}"/>
    <cellStyle name="Normal 71 6 3 3 3" xfId="25507" xr:uid="{00000000-0005-0000-0000-0000B8630000}"/>
    <cellStyle name="Normal 71 6 3 5" xfId="20494" xr:uid="{00000000-0005-0000-0000-000023500000}"/>
    <cellStyle name="Normal 71 6 4" xfId="12088" xr:uid="{00000000-0005-0000-0000-0000492F0000}"/>
    <cellStyle name="Normal 71 6 4 3" xfId="27182" xr:uid="{00000000-0005-0000-0000-0000436A0000}"/>
    <cellStyle name="Normal 71 6 5" xfId="7067" xr:uid="{00000000-0005-0000-0000-0000AC1B0000}"/>
    <cellStyle name="Normal 71 6 5 3" xfId="22165" xr:uid="{00000000-0005-0000-0000-0000AA560000}"/>
    <cellStyle name="Normal 71 6 7" xfId="17152" xr:uid="{00000000-0005-0000-0000-000015430000}"/>
    <cellStyle name="Normal 71 7" xfId="2846" xr:uid="{00000000-0005-0000-0000-00002F0B0000}"/>
    <cellStyle name="Normal 71 7 2" xfId="12923" xr:uid="{00000000-0005-0000-0000-00008C320000}"/>
    <cellStyle name="Normal 71 7 2 3" xfId="28017" xr:uid="{00000000-0005-0000-0000-0000866D0000}"/>
    <cellStyle name="Normal 71 7 3" xfId="7903" xr:uid="{00000000-0005-0000-0000-0000F01E0000}"/>
    <cellStyle name="Normal 71 7 3 3" xfId="23000" xr:uid="{00000000-0005-0000-0000-0000ED590000}"/>
    <cellStyle name="Normal 71 7 5" xfId="17987" xr:uid="{00000000-0005-0000-0000-000058460000}"/>
    <cellStyle name="Normal 71 8" xfId="4540" xr:uid="{00000000-0005-0000-0000-0000CD110000}"/>
    <cellStyle name="Normal 71 8 2" xfId="14594" xr:uid="{00000000-0005-0000-0000-000013390000}"/>
    <cellStyle name="Normal 71 8 2 3" xfId="29688" xr:uid="{00000000-0005-0000-0000-00000D740000}"/>
    <cellStyle name="Normal 71 8 3" xfId="9574" xr:uid="{00000000-0005-0000-0000-000077250000}"/>
    <cellStyle name="Normal 71 8 3 3" xfId="24671" xr:uid="{00000000-0005-0000-0000-000074600000}"/>
    <cellStyle name="Normal 71 8 5" xfId="19658" xr:uid="{00000000-0005-0000-0000-0000DF4C0000}"/>
    <cellStyle name="Normal 71 9" xfId="11250" xr:uid="{00000000-0005-0000-0000-0000032C0000}"/>
    <cellStyle name="Normal 71 9 3" xfId="26346" xr:uid="{00000000-0005-0000-0000-0000FF660000}"/>
    <cellStyle name="Normal 72" xfId="898" xr:uid="{00000000-0005-0000-0000-000091030000}"/>
    <cellStyle name="Normal 72 10" xfId="6230" xr:uid="{00000000-0005-0000-0000-000067180000}"/>
    <cellStyle name="Normal 72 10 3" xfId="21330" xr:uid="{00000000-0005-0000-0000-000067530000}"/>
    <cellStyle name="Normal 72 12" xfId="16315" xr:uid="{00000000-0005-0000-0000-0000D03F0000}"/>
    <cellStyle name="Normal 72 2" xfId="1195" xr:uid="{00000000-0005-0000-0000-0000BB040000}"/>
    <cellStyle name="Normal 72 2 11" xfId="16369" xr:uid="{00000000-0005-0000-0000-000006400000}"/>
    <cellStyle name="Normal 72 2 2" xfId="1303" xr:uid="{00000000-0005-0000-0000-000027050000}"/>
    <cellStyle name="Normal 72 2 2 10" xfId="16473" xr:uid="{00000000-0005-0000-0000-00006E400000}"/>
    <cellStyle name="Normal 72 2 2 2" xfId="1520" xr:uid="{00000000-0005-0000-0000-000000060000}"/>
    <cellStyle name="Normal 72 2 2 2 2" xfId="1941" xr:uid="{00000000-0005-0000-0000-0000A5070000}"/>
    <cellStyle name="Normal 72 2 2 2 2 2" xfId="2780" xr:uid="{00000000-0005-0000-0000-0000EC0A0000}"/>
    <cellStyle name="Normal 72 2 2 2 2 2 2" xfId="4469" xr:uid="{00000000-0005-0000-0000-000086110000}"/>
    <cellStyle name="Normal 72 2 2 2 2 2 2 2" xfId="14542" xr:uid="{00000000-0005-0000-0000-0000DF380000}"/>
    <cellStyle name="Normal 72 2 2 2 2 2 2 2 3" xfId="29636" xr:uid="{00000000-0005-0000-0000-0000D9730000}"/>
    <cellStyle name="Normal 72 2 2 2 2 2 2 3" xfId="9522" xr:uid="{00000000-0005-0000-0000-000043250000}"/>
    <cellStyle name="Normal 72 2 2 2 2 2 2 3 3" xfId="24619" xr:uid="{00000000-0005-0000-0000-000040600000}"/>
    <cellStyle name="Normal 72 2 2 2 2 2 2 5" xfId="19606" xr:uid="{00000000-0005-0000-0000-0000AB4C0000}"/>
    <cellStyle name="Normal 72 2 2 2 2 2 3" xfId="6161" xr:uid="{00000000-0005-0000-0000-000022180000}"/>
    <cellStyle name="Normal 72 2 2 2 2 2 3 2" xfId="16213" xr:uid="{00000000-0005-0000-0000-0000663F0000}"/>
    <cellStyle name="Normal 72 2 2 2 2 2 3 3" xfId="11193" xr:uid="{00000000-0005-0000-0000-0000CA2B0000}"/>
    <cellStyle name="Normal 72 2 2 2 2 2 3 3 3" xfId="26290" xr:uid="{00000000-0005-0000-0000-0000C7660000}"/>
    <cellStyle name="Normal 72 2 2 2 2 2 3 5" xfId="21277" xr:uid="{00000000-0005-0000-0000-000032530000}"/>
    <cellStyle name="Normal 72 2 2 2 2 2 4" xfId="12871" xr:uid="{00000000-0005-0000-0000-000058320000}"/>
    <cellStyle name="Normal 72 2 2 2 2 2 4 3" xfId="27965" xr:uid="{00000000-0005-0000-0000-0000526D0000}"/>
    <cellStyle name="Normal 72 2 2 2 2 2 5" xfId="7850" xr:uid="{00000000-0005-0000-0000-0000BB1E0000}"/>
    <cellStyle name="Normal 72 2 2 2 2 2 5 3" xfId="22948" xr:uid="{00000000-0005-0000-0000-0000B9590000}"/>
    <cellStyle name="Normal 72 2 2 2 2 2 7" xfId="17935" xr:uid="{00000000-0005-0000-0000-000024460000}"/>
    <cellStyle name="Normal 72 2 2 2 2 3" xfId="3632" xr:uid="{00000000-0005-0000-0000-0000410E0000}"/>
    <cellStyle name="Normal 72 2 2 2 2 3 2" xfId="13706" xr:uid="{00000000-0005-0000-0000-00009B350000}"/>
    <cellStyle name="Normal 72 2 2 2 2 3 2 3" xfId="28800" xr:uid="{00000000-0005-0000-0000-000095700000}"/>
    <cellStyle name="Normal 72 2 2 2 2 3 3" xfId="8686" xr:uid="{00000000-0005-0000-0000-0000FF210000}"/>
    <cellStyle name="Normal 72 2 2 2 2 3 3 3" xfId="23783" xr:uid="{00000000-0005-0000-0000-0000FC5C0000}"/>
    <cellStyle name="Normal 72 2 2 2 2 3 5" xfId="18770" xr:uid="{00000000-0005-0000-0000-000067490000}"/>
    <cellStyle name="Normal 72 2 2 2 2 4" xfId="5325" xr:uid="{00000000-0005-0000-0000-0000DE140000}"/>
    <cellStyle name="Normal 72 2 2 2 2 4 2" xfId="15377" xr:uid="{00000000-0005-0000-0000-0000223C0000}"/>
    <cellStyle name="Normal 72 2 2 2 2 4 2 3" xfId="30471" xr:uid="{00000000-0005-0000-0000-00001C770000}"/>
    <cellStyle name="Normal 72 2 2 2 2 4 3" xfId="10357" xr:uid="{00000000-0005-0000-0000-000086280000}"/>
    <cellStyle name="Normal 72 2 2 2 2 4 3 3" xfId="25454" xr:uid="{00000000-0005-0000-0000-000083630000}"/>
    <cellStyle name="Normal 72 2 2 2 2 4 5" xfId="20441" xr:uid="{00000000-0005-0000-0000-0000EE4F0000}"/>
    <cellStyle name="Normal 72 2 2 2 2 5" xfId="12035" xr:uid="{00000000-0005-0000-0000-0000142F0000}"/>
    <cellStyle name="Normal 72 2 2 2 2 5 3" xfId="27129" xr:uid="{00000000-0005-0000-0000-00000E6A0000}"/>
    <cellStyle name="Normal 72 2 2 2 2 6" xfId="7014" xr:uid="{00000000-0005-0000-0000-0000771B0000}"/>
    <cellStyle name="Normal 72 2 2 2 2 6 3" xfId="22112" xr:uid="{00000000-0005-0000-0000-000075560000}"/>
    <cellStyle name="Normal 72 2 2 2 2 8" xfId="17099" xr:uid="{00000000-0005-0000-0000-0000E0420000}"/>
    <cellStyle name="Normal 72 2 2 2 3" xfId="2362" xr:uid="{00000000-0005-0000-0000-00004A090000}"/>
    <cellStyle name="Normal 72 2 2 2 3 2" xfId="4051" xr:uid="{00000000-0005-0000-0000-0000E40F0000}"/>
    <cellStyle name="Normal 72 2 2 2 3 2 2" xfId="14124" xr:uid="{00000000-0005-0000-0000-00003D370000}"/>
    <cellStyle name="Normal 72 2 2 2 3 2 2 3" xfId="29218" xr:uid="{00000000-0005-0000-0000-000037720000}"/>
    <cellStyle name="Normal 72 2 2 2 3 2 3" xfId="9104" xr:uid="{00000000-0005-0000-0000-0000A1230000}"/>
    <cellStyle name="Normal 72 2 2 2 3 2 3 3" xfId="24201" xr:uid="{00000000-0005-0000-0000-00009E5E0000}"/>
    <cellStyle name="Normal 72 2 2 2 3 2 5" xfId="19188" xr:uid="{00000000-0005-0000-0000-0000094B0000}"/>
    <cellStyle name="Normal 72 2 2 2 3 3" xfId="5743" xr:uid="{00000000-0005-0000-0000-000080160000}"/>
    <cellStyle name="Normal 72 2 2 2 3 3 2" xfId="15795" xr:uid="{00000000-0005-0000-0000-0000C43D0000}"/>
    <cellStyle name="Normal 72 2 2 2 3 3 2 3" xfId="30889" xr:uid="{00000000-0005-0000-0000-0000BE780000}"/>
    <cellStyle name="Normal 72 2 2 2 3 3 3" xfId="10775" xr:uid="{00000000-0005-0000-0000-0000282A0000}"/>
    <cellStyle name="Normal 72 2 2 2 3 3 3 3" xfId="25872" xr:uid="{00000000-0005-0000-0000-000025650000}"/>
    <cellStyle name="Normal 72 2 2 2 3 3 5" xfId="20859" xr:uid="{00000000-0005-0000-0000-000090510000}"/>
    <cellStyle name="Normal 72 2 2 2 3 4" xfId="12453" xr:uid="{00000000-0005-0000-0000-0000B6300000}"/>
    <cellStyle name="Normal 72 2 2 2 3 4 3" xfId="27547" xr:uid="{00000000-0005-0000-0000-0000B06B0000}"/>
    <cellStyle name="Normal 72 2 2 2 3 5" xfId="7432" xr:uid="{00000000-0005-0000-0000-0000191D0000}"/>
    <cellStyle name="Normal 72 2 2 2 3 5 3" xfId="22530" xr:uid="{00000000-0005-0000-0000-000017580000}"/>
    <cellStyle name="Normal 72 2 2 2 3 7" xfId="17517" xr:uid="{00000000-0005-0000-0000-000082440000}"/>
    <cellStyle name="Normal 72 2 2 2 4" xfId="3214" xr:uid="{00000000-0005-0000-0000-00009F0C0000}"/>
    <cellStyle name="Normal 72 2 2 2 4 2" xfId="13288" xr:uid="{00000000-0005-0000-0000-0000F9330000}"/>
    <cellStyle name="Normal 72 2 2 2 4 2 3" xfId="28382" xr:uid="{00000000-0005-0000-0000-0000F36E0000}"/>
    <cellStyle name="Normal 72 2 2 2 4 3" xfId="8268" xr:uid="{00000000-0005-0000-0000-00005D200000}"/>
    <cellStyle name="Normal 72 2 2 2 4 3 3" xfId="23365" xr:uid="{00000000-0005-0000-0000-00005A5B0000}"/>
    <cellStyle name="Normal 72 2 2 2 4 5" xfId="18352" xr:uid="{00000000-0005-0000-0000-0000C5470000}"/>
    <cellStyle name="Normal 72 2 2 2 5" xfId="4907" xr:uid="{00000000-0005-0000-0000-00003C130000}"/>
    <cellStyle name="Normal 72 2 2 2 5 2" xfId="14959" xr:uid="{00000000-0005-0000-0000-0000803A0000}"/>
    <cellStyle name="Normal 72 2 2 2 5 2 3" xfId="30053" xr:uid="{00000000-0005-0000-0000-00007A750000}"/>
    <cellStyle name="Normal 72 2 2 2 5 3" xfId="9939" xr:uid="{00000000-0005-0000-0000-0000E4260000}"/>
    <cellStyle name="Normal 72 2 2 2 5 3 3" xfId="25036" xr:uid="{00000000-0005-0000-0000-0000E1610000}"/>
    <cellStyle name="Normal 72 2 2 2 5 5" xfId="20023" xr:uid="{00000000-0005-0000-0000-00004C4E0000}"/>
    <cellStyle name="Normal 72 2 2 2 6" xfId="11617" xr:uid="{00000000-0005-0000-0000-0000722D0000}"/>
    <cellStyle name="Normal 72 2 2 2 6 3" xfId="26711" xr:uid="{00000000-0005-0000-0000-00006C680000}"/>
    <cellStyle name="Normal 72 2 2 2 7" xfId="6596" xr:uid="{00000000-0005-0000-0000-0000D5190000}"/>
    <cellStyle name="Normal 72 2 2 2 7 3" xfId="21694" xr:uid="{00000000-0005-0000-0000-0000D3540000}"/>
    <cellStyle name="Normal 72 2 2 2 9" xfId="16681" xr:uid="{00000000-0005-0000-0000-00003E410000}"/>
    <cellStyle name="Normal 72 2 2 3" xfId="1733" xr:uid="{00000000-0005-0000-0000-0000D5060000}"/>
    <cellStyle name="Normal 72 2 2 3 2" xfId="2572" xr:uid="{00000000-0005-0000-0000-00001C0A0000}"/>
    <cellStyle name="Normal 72 2 2 3 2 2" xfId="4261" xr:uid="{00000000-0005-0000-0000-0000B6100000}"/>
    <cellStyle name="Normal 72 2 2 3 2 2 2" xfId="14334" xr:uid="{00000000-0005-0000-0000-00000F380000}"/>
    <cellStyle name="Normal 72 2 2 3 2 2 2 3" xfId="29428" xr:uid="{00000000-0005-0000-0000-000009730000}"/>
    <cellStyle name="Normal 72 2 2 3 2 2 3" xfId="9314" xr:uid="{00000000-0005-0000-0000-000073240000}"/>
    <cellStyle name="Normal 72 2 2 3 2 2 3 3" xfId="24411" xr:uid="{00000000-0005-0000-0000-0000705F0000}"/>
    <cellStyle name="Normal 72 2 2 3 2 2 5" xfId="19398" xr:uid="{00000000-0005-0000-0000-0000DB4B0000}"/>
    <cellStyle name="Normal 72 2 2 3 2 3" xfId="5953" xr:uid="{00000000-0005-0000-0000-000052170000}"/>
    <cellStyle name="Normal 72 2 2 3 2 3 2" xfId="16005" xr:uid="{00000000-0005-0000-0000-0000963E0000}"/>
    <cellStyle name="Normal 72 2 2 3 2 3 2 3" xfId="31099" xr:uid="{00000000-0005-0000-0000-000090790000}"/>
    <cellStyle name="Normal 72 2 2 3 2 3 3" xfId="10985" xr:uid="{00000000-0005-0000-0000-0000FA2A0000}"/>
    <cellStyle name="Normal 72 2 2 3 2 3 3 3" xfId="26082" xr:uid="{00000000-0005-0000-0000-0000F7650000}"/>
    <cellStyle name="Normal 72 2 2 3 2 3 5" xfId="21069" xr:uid="{00000000-0005-0000-0000-000062520000}"/>
    <cellStyle name="Normal 72 2 2 3 2 4" xfId="12663" xr:uid="{00000000-0005-0000-0000-000088310000}"/>
    <cellStyle name="Normal 72 2 2 3 2 4 3" xfId="27757" xr:uid="{00000000-0005-0000-0000-0000826C0000}"/>
    <cellStyle name="Normal 72 2 2 3 2 5" xfId="7642" xr:uid="{00000000-0005-0000-0000-0000EB1D0000}"/>
    <cellStyle name="Normal 72 2 2 3 2 5 3" xfId="22740" xr:uid="{00000000-0005-0000-0000-0000E9580000}"/>
    <cellStyle name="Normal 72 2 2 3 2 7" xfId="17727" xr:uid="{00000000-0005-0000-0000-000054450000}"/>
    <cellStyle name="Normal 72 2 2 3 3" xfId="3424" xr:uid="{00000000-0005-0000-0000-0000710D0000}"/>
    <cellStyle name="Normal 72 2 2 3 3 2" xfId="13498" xr:uid="{00000000-0005-0000-0000-0000CB340000}"/>
    <cellStyle name="Normal 72 2 2 3 3 2 3" xfId="28592" xr:uid="{00000000-0005-0000-0000-0000C56F0000}"/>
    <cellStyle name="Normal 72 2 2 3 3 3" xfId="8478" xr:uid="{00000000-0005-0000-0000-00002F210000}"/>
    <cellStyle name="Normal 72 2 2 3 3 3 3" xfId="23575" xr:uid="{00000000-0005-0000-0000-00002C5C0000}"/>
    <cellStyle name="Normal 72 2 2 3 3 5" xfId="18562" xr:uid="{00000000-0005-0000-0000-000097480000}"/>
    <cellStyle name="Normal 72 2 2 3 4" xfId="5117" xr:uid="{00000000-0005-0000-0000-00000E140000}"/>
    <cellStyle name="Normal 72 2 2 3 4 2" xfId="15169" xr:uid="{00000000-0005-0000-0000-0000523B0000}"/>
    <cellStyle name="Normal 72 2 2 3 4 2 3" xfId="30263" xr:uid="{00000000-0005-0000-0000-00004C760000}"/>
    <cellStyle name="Normal 72 2 2 3 4 3" xfId="10149" xr:uid="{00000000-0005-0000-0000-0000B6270000}"/>
    <cellStyle name="Normal 72 2 2 3 4 3 3" xfId="25246" xr:uid="{00000000-0005-0000-0000-0000B3620000}"/>
    <cellStyle name="Normal 72 2 2 3 4 5" xfId="20233" xr:uid="{00000000-0005-0000-0000-00001E4F0000}"/>
    <cellStyle name="Normal 72 2 2 3 5" xfId="11827" xr:uid="{00000000-0005-0000-0000-0000442E0000}"/>
    <cellStyle name="Normal 72 2 2 3 5 3" xfId="26921" xr:uid="{00000000-0005-0000-0000-00003E690000}"/>
    <cellStyle name="Normal 72 2 2 3 6" xfId="6806" xr:uid="{00000000-0005-0000-0000-0000A71A0000}"/>
    <cellStyle name="Normal 72 2 2 3 6 3" xfId="21904" xr:uid="{00000000-0005-0000-0000-0000A5550000}"/>
    <cellStyle name="Normal 72 2 2 3 8" xfId="16891" xr:uid="{00000000-0005-0000-0000-000010420000}"/>
    <cellStyle name="Normal 72 2 2 4" xfId="2154" xr:uid="{00000000-0005-0000-0000-00007A080000}"/>
    <cellStyle name="Normal 72 2 2 4 2" xfId="3843" xr:uid="{00000000-0005-0000-0000-0000140F0000}"/>
    <cellStyle name="Normal 72 2 2 4 2 2" xfId="13916" xr:uid="{00000000-0005-0000-0000-00006D360000}"/>
    <cellStyle name="Normal 72 2 2 4 2 2 3" xfId="29010" xr:uid="{00000000-0005-0000-0000-000067710000}"/>
    <cellStyle name="Normal 72 2 2 4 2 3" xfId="8896" xr:uid="{00000000-0005-0000-0000-0000D1220000}"/>
    <cellStyle name="Normal 72 2 2 4 2 3 3" xfId="23993" xr:uid="{00000000-0005-0000-0000-0000CE5D0000}"/>
    <cellStyle name="Normal 72 2 2 4 2 5" xfId="18980" xr:uid="{00000000-0005-0000-0000-0000394A0000}"/>
    <cellStyle name="Normal 72 2 2 4 3" xfId="5535" xr:uid="{00000000-0005-0000-0000-0000B0150000}"/>
    <cellStyle name="Normal 72 2 2 4 3 2" xfId="15587" xr:uid="{00000000-0005-0000-0000-0000F43C0000}"/>
    <cellStyle name="Normal 72 2 2 4 3 2 3" xfId="30681" xr:uid="{00000000-0005-0000-0000-0000EE770000}"/>
    <cellStyle name="Normal 72 2 2 4 3 3" xfId="10567" xr:uid="{00000000-0005-0000-0000-000058290000}"/>
    <cellStyle name="Normal 72 2 2 4 3 3 3" xfId="25664" xr:uid="{00000000-0005-0000-0000-000055640000}"/>
    <cellStyle name="Normal 72 2 2 4 3 5" xfId="20651" xr:uid="{00000000-0005-0000-0000-0000C0500000}"/>
    <cellStyle name="Normal 72 2 2 4 4" xfId="12245" xr:uid="{00000000-0005-0000-0000-0000E62F0000}"/>
    <cellStyle name="Normal 72 2 2 4 4 3" xfId="27339" xr:uid="{00000000-0005-0000-0000-0000E06A0000}"/>
    <cellStyle name="Normal 72 2 2 4 5" xfId="7224" xr:uid="{00000000-0005-0000-0000-0000491C0000}"/>
    <cellStyle name="Normal 72 2 2 4 5 3" xfId="22322" xr:uid="{00000000-0005-0000-0000-000047570000}"/>
    <cellStyle name="Normal 72 2 2 4 7" xfId="17309" xr:uid="{00000000-0005-0000-0000-0000B2430000}"/>
    <cellStyle name="Normal 72 2 2 5" xfId="3006" xr:uid="{00000000-0005-0000-0000-0000CF0B0000}"/>
    <cellStyle name="Normal 72 2 2 5 2" xfId="13080" xr:uid="{00000000-0005-0000-0000-000029330000}"/>
    <cellStyle name="Normal 72 2 2 5 2 3" xfId="28174" xr:uid="{00000000-0005-0000-0000-0000236E0000}"/>
    <cellStyle name="Normal 72 2 2 5 3" xfId="8060" xr:uid="{00000000-0005-0000-0000-00008D1F0000}"/>
    <cellStyle name="Normal 72 2 2 5 3 3" xfId="23157" xr:uid="{00000000-0005-0000-0000-00008A5A0000}"/>
    <cellStyle name="Normal 72 2 2 5 5" xfId="18144" xr:uid="{00000000-0005-0000-0000-0000F5460000}"/>
    <cellStyle name="Normal 72 2 2 6" xfId="4699" xr:uid="{00000000-0005-0000-0000-00006C120000}"/>
    <cellStyle name="Normal 72 2 2 6 2" xfId="14751" xr:uid="{00000000-0005-0000-0000-0000B0390000}"/>
    <cellStyle name="Normal 72 2 2 6 2 3" xfId="29845" xr:uid="{00000000-0005-0000-0000-0000AA740000}"/>
    <cellStyle name="Normal 72 2 2 6 3" xfId="9731" xr:uid="{00000000-0005-0000-0000-000014260000}"/>
    <cellStyle name="Normal 72 2 2 6 3 3" xfId="24828" xr:uid="{00000000-0005-0000-0000-000011610000}"/>
    <cellStyle name="Normal 72 2 2 6 5" xfId="19815" xr:uid="{00000000-0005-0000-0000-00007C4D0000}"/>
    <cellStyle name="Normal 72 2 2 7" xfId="11409" xr:uid="{00000000-0005-0000-0000-0000A22C0000}"/>
    <cellStyle name="Normal 72 2 2 7 3" xfId="26503" xr:uid="{00000000-0005-0000-0000-00009C670000}"/>
    <cellStyle name="Normal 72 2 2 8" xfId="6388" xr:uid="{00000000-0005-0000-0000-000005190000}"/>
    <cellStyle name="Normal 72 2 2 8 3" xfId="21486" xr:uid="{00000000-0005-0000-0000-000003540000}"/>
    <cellStyle name="Normal 72 2 3" xfId="1416" xr:uid="{00000000-0005-0000-0000-000098050000}"/>
    <cellStyle name="Normal 72 2 3 2" xfId="1837" xr:uid="{00000000-0005-0000-0000-00003D070000}"/>
    <cellStyle name="Normal 72 2 3 2 2" xfId="2676" xr:uid="{00000000-0005-0000-0000-0000840A0000}"/>
    <cellStyle name="Normal 72 2 3 2 2 2" xfId="4365" xr:uid="{00000000-0005-0000-0000-00001E110000}"/>
    <cellStyle name="Normal 72 2 3 2 2 2 2" xfId="14438" xr:uid="{00000000-0005-0000-0000-000077380000}"/>
    <cellStyle name="Normal 72 2 3 2 2 2 2 3" xfId="29532" xr:uid="{00000000-0005-0000-0000-000071730000}"/>
    <cellStyle name="Normal 72 2 3 2 2 2 3" xfId="9418" xr:uid="{00000000-0005-0000-0000-0000DB240000}"/>
    <cellStyle name="Normal 72 2 3 2 2 2 3 3" xfId="24515" xr:uid="{00000000-0005-0000-0000-0000D85F0000}"/>
    <cellStyle name="Normal 72 2 3 2 2 2 5" xfId="19502" xr:uid="{00000000-0005-0000-0000-0000434C0000}"/>
    <cellStyle name="Normal 72 2 3 2 2 3" xfId="6057" xr:uid="{00000000-0005-0000-0000-0000BA170000}"/>
    <cellStyle name="Normal 72 2 3 2 2 3 2" xfId="16109" xr:uid="{00000000-0005-0000-0000-0000FE3E0000}"/>
    <cellStyle name="Normal 72 2 3 2 2 3 2 3" xfId="31203" xr:uid="{00000000-0005-0000-0000-0000F8790000}"/>
    <cellStyle name="Normal 72 2 3 2 2 3 3" xfId="11089" xr:uid="{00000000-0005-0000-0000-0000622B0000}"/>
    <cellStyle name="Normal 72 2 3 2 2 3 3 3" xfId="26186" xr:uid="{00000000-0005-0000-0000-00005F660000}"/>
    <cellStyle name="Normal 72 2 3 2 2 3 5" xfId="21173" xr:uid="{00000000-0005-0000-0000-0000CA520000}"/>
    <cellStyle name="Normal 72 2 3 2 2 4" xfId="12767" xr:uid="{00000000-0005-0000-0000-0000F0310000}"/>
    <cellStyle name="Normal 72 2 3 2 2 4 3" xfId="27861" xr:uid="{00000000-0005-0000-0000-0000EA6C0000}"/>
    <cellStyle name="Normal 72 2 3 2 2 5" xfId="7746" xr:uid="{00000000-0005-0000-0000-0000531E0000}"/>
    <cellStyle name="Normal 72 2 3 2 2 5 3" xfId="22844" xr:uid="{00000000-0005-0000-0000-000051590000}"/>
    <cellStyle name="Normal 72 2 3 2 2 7" xfId="17831" xr:uid="{00000000-0005-0000-0000-0000BC450000}"/>
    <cellStyle name="Normal 72 2 3 2 3" xfId="3528" xr:uid="{00000000-0005-0000-0000-0000D90D0000}"/>
    <cellStyle name="Normal 72 2 3 2 3 2" xfId="13602" xr:uid="{00000000-0005-0000-0000-000033350000}"/>
    <cellStyle name="Normal 72 2 3 2 3 2 3" xfId="28696" xr:uid="{00000000-0005-0000-0000-00002D700000}"/>
    <cellStyle name="Normal 72 2 3 2 3 3" xfId="8582" xr:uid="{00000000-0005-0000-0000-000097210000}"/>
    <cellStyle name="Normal 72 2 3 2 3 3 3" xfId="23679" xr:uid="{00000000-0005-0000-0000-0000945C0000}"/>
    <cellStyle name="Normal 72 2 3 2 3 5" xfId="18666" xr:uid="{00000000-0005-0000-0000-0000FF480000}"/>
    <cellStyle name="Normal 72 2 3 2 4" xfId="5221" xr:uid="{00000000-0005-0000-0000-000076140000}"/>
    <cellStyle name="Normal 72 2 3 2 4 2" xfId="15273" xr:uid="{00000000-0005-0000-0000-0000BA3B0000}"/>
    <cellStyle name="Normal 72 2 3 2 4 2 3" xfId="30367" xr:uid="{00000000-0005-0000-0000-0000B4760000}"/>
    <cellStyle name="Normal 72 2 3 2 4 3" xfId="10253" xr:uid="{00000000-0005-0000-0000-00001E280000}"/>
    <cellStyle name="Normal 72 2 3 2 4 3 3" xfId="25350" xr:uid="{00000000-0005-0000-0000-00001B630000}"/>
    <cellStyle name="Normal 72 2 3 2 4 5" xfId="20337" xr:uid="{00000000-0005-0000-0000-0000864F0000}"/>
    <cellStyle name="Normal 72 2 3 2 5" xfId="11931" xr:uid="{00000000-0005-0000-0000-0000AC2E0000}"/>
    <cellStyle name="Normal 72 2 3 2 5 3" xfId="27025" xr:uid="{00000000-0005-0000-0000-0000A6690000}"/>
    <cellStyle name="Normal 72 2 3 2 6" xfId="6910" xr:uid="{00000000-0005-0000-0000-00000F1B0000}"/>
    <cellStyle name="Normal 72 2 3 2 6 3" xfId="22008" xr:uid="{00000000-0005-0000-0000-00000D560000}"/>
    <cellStyle name="Normal 72 2 3 2 8" xfId="16995" xr:uid="{00000000-0005-0000-0000-000078420000}"/>
    <cellStyle name="Normal 72 2 3 3" xfId="2258" xr:uid="{00000000-0005-0000-0000-0000E2080000}"/>
    <cellStyle name="Normal 72 2 3 3 2" xfId="3947" xr:uid="{00000000-0005-0000-0000-00007C0F0000}"/>
    <cellStyle name="Normal 72 2 3 3 2 2" xfId="14020" xr:uid="{00000000-0005-0000-0000-0000D5360000}"/>
    <cellStyle name="Normal 72 2 3 3 2 2 3" xfId="29114" xr:uid="{00000000-0005-0000-0000-0000CF710000}"/>
    <cellStyle name="Normal 72 2 3 3 2 3" xfId="9000" xr:uid="{00000000-0005-0000-0000-000039230000}"/>
    <cellStyle name="Normal 72 2 3 3 2 3 3" xfId="24097" xr:uid="{00000000-0005-0000-0000-0000365E0000}"/>
    <cellStyle name="Normal 72 2 3 3 2 5" xfId="19084" xr:uid="{00000000-0005-0000-0000-0000A14A0000}"/>
    <cellStyle name="Normal 72 2 3 3 3" xfId="5639" xr:uid="{00000000-0005-0000-0000-000018160000}"/>
    <cellStyle name="Normal 72 2 3 3 3 2" xfId="15691" xr:uid="{00000000-0005-0000-0000-00005C3D0000}"/>
    <cellStyle name="Normal 72 2 3 3 3 2 3" xfId="30785" xr:uid="{00000000-0005-0000-0000-000056780000}"/>
    <cellStyle name="Normal 72 2 3 3 3 3" xfId="10671" xr:uid="{00000000-0005-0000-0000-0000C0290000}"/>
    <cellStyle name="Normal 72 2 3 3 3 3 3" xfId="25768" xr:uid="{00000000-0005-0000-0000-0000BD640000}"/>
    <cellStyle name="Normal 72 2 3 3 3 5" xfId="20755" xr:uid="{00000000-0005-0000-0000-000028510000}"/>
    <cellStyle name="Normal 72 2 3 3 4" xfId="12349" xr:uid="{00000000-0005-0000-0000-00004E300000}"/>
    <cellStyle name="Normal 72 2 3 3 4 3" xfId="27443" xr:uid="{00000000-0005-0000-0000-0000486B0000}"/>
    <cellStyle name="Normal 72 2 3 3 5" xfId="7328" xr:uid="{00000000-0005-0000-0000-0000B11C0000}"/>
    <cellStyle name="Normal 72 2 3 3 5 3" xfId="22426" xr:uid="{00000000-0005-0000-0000-0000AF570000}"/>
    <cellStyle name="Normal 72 2 3 3 7" xfId="17413" xr:uid="{00000000-0005-0000-0000-00001A440000}"/>
    <cellStyle name="Normal 72 2 3 4" xfId="3110" xr:uid="{00000000-0005-0000-0000-0000370C0000}"/>
    <cellStyle name="Normal 72 2 3 4 2" xfId="13184" xr:uid="{00000000-0005-0000-0000-000091330000}"/>
    <cellStyle name="Normal 72 2 3 4 2 3" xfId="28278" xr:uid="{00000000-0005-0000-0000-00008B6E0000}"/>
    <cellStyle name="Normal 72 2 3 4 3" xfId="8164" xr:uid="{00000000-0005-0000-0000-0000F51F0000}"/>
    <cellStyle name="Normal 72 2 3 4 3 3" xfId="23261" xr:uid="{00000000-0005-0000-0000-0000F25A0000}"/>
    <cellStyle name="Normal 72 2 3 4 5" xfId="18248" xr:uid="{00000000-0005-0000-0000-00005D470000}"/>
    <cellStyle name="Normal 72 2 3 5" xfId="4803" xr:uid="{00000000-0005-0000-0000-0000D4120000}"/>
    <cellStyle name="Normal 72 2 3 5 2" xfId="14855" xr:uid="{00000000-0005-0000-0000-0000183A0000}"/>
    <cellStyle name="Normal 72 2 3 5 2 3" xfId="29949" xr:uid="{00000000-0005-0000-0000-000012750000}"/>
    <cellStyle name="Normal 72 2 3 5 3" xfId="9835" xr:uid="{00000000-0005-0000-0000-00007C260000}"/>
    <cellStyle name="Normal 72 2 3 5 3 3" xfId="24932" xr:uid="{00000000-0005-0000-0000-000079610000}"/>
    <cellStyle name="Normal 72 2 3 5 5" xfId="19919" xr:uid="{00000000-0005-0000-0000-0000E44D0000}"/>
    <cellStyle name="Normal 72 2 3 6" xfId="11513" xr:uid="{00000000-0005-0000-0000-00000A2D0000}"/>
    <cellStyle name="Normal 72 2 3 6 3" xfId="26607" xr:uid="{00000000-0005-0000-0000-000004680000}"/>
    <cellStyle name="Normal 72 2 3 7" xfId="6492" xr:uid="{00000000-0005-0000-0000-00006D190000}"/>
    <cellStyle name="Normal 72 2 3 7 3" xfId="21590" xr:uid="{00000000-0005-0000-0000-00006B540000}"/>
    <cellStyle name="Normal 72 2 3 9" xfId="16577" xr:uid="{00000000-0005-0000-0000-0000D6400000}"/>
    <cellStyle name="Normal 72 2 4" xfId="1629" xr:uid="{00000000-0005-0000-0000-00006D060000}"/>
    <cellStyle name="Normal 72 2 4 2" xfId="2468" xr:uid="{00000000-0005-0000-0000-0000B4090000}"/>
    <cellStyle name="Normal 72 2 4 2 2" xfId="4157" xr:uid="{00000000-0005-0000-0000-00004E100000}"/>
    <cellStyle name="Normal 72 2 4 2 2 2" xfId="14230" xr:uid="{00000000-0005-0000-0000-0000A7370000}"/>
    <cellStyle name="Normal 72 2 4 2 2 2 3" xfId="29324" xr:uid="{00000000-0005-0000-0000-0000A1720000}"/>
    <cellStyle name="Normal 72 2 4 2 2 3" xfId="9210" xr:uid="{00000000-0005-0000-0000-00000B240000}"/>
    <cellStyle name="Normal 72 2 4 2 2 3 3" xfId="24307" xr:uid="{00000000-0005-0000-0000-0000085F0000}"/>
    <cellStyle name="Normal 72 2 4 2 2 5" xfId="19294" xr:uid="{00000000-0005-0000-0000-0000734B0000}"/>
    <cellStyle name="Normal 72 2 4 2 3" xfId="5849" xr:uid="{00000000-0005-0000-0000-0000EA160000}"/>
    <cellStyle name="Normal 72 2 4 2 3 2" xfId="15901" xr:uid="{00000000-0005-0000-0000-00002E3E0000}"/>
    <cellStyle name="Normal 72 2 4 2 3 2 3" xfId="30995" xr:uid="{00000000-0005-0000-0000-000028790000}"/>
    <cellStyle name="Normal 72 2 4 2 3 3" xfId="10881" xr:uid="{00000000-0005-0000-0000-0000922A0000}"/>
    <cellStyle name="Normal 72 2 4 2 3 3 3" xfId="25978" xr:uid="{00000000-0005-0000-0000-00008F650000}"/>
    <cellStyle name="Normal 72 2 4 2 3 5" xfId="20965" xr:uid="{00000000-0005-0000-0000-0000FA510000}"/>
    <cellStyle name="Normal 72 2 4 2 4" xfId="12559" xr:uid="{00000000-0005-0000-0000-000020310000}"/>
    <cellStyle name="Normal 72 2 4 2 4 3" xfId="27653" xr:uid="{00000000-0005-0000-0000-00001A6C0000}"/>
    <cellStyle name="Normal 72 2 4 2 5" xfId="7538" xr:uid="{00000000-0005-0000-0000-0000831D0000}"/>
    <cellStyle name="Normal 72 2 4 2 5 3" xfId="22636" xr:uid="{00000000-0005-0000-0000-000081580000}"/>
    <cellStyle name="Normal 72 2 4 2 7" xfId="17623" xr:uid="{00000000-0005-0000-0000-0000EC440000}"/>
    <cellStyle name="Normal 72 2 4 3" xfId="3320" xr:uid="{00000000-0005-0000-0000-0000090D0000}"/>
    <cellStyle name="Normal 72 2 4 3 2" xfId="13394" xr:uid="{00000000-0005-0000-0000-000063340000}"/>
    <cellStyle name="Normal 72 2 4 3 2 3" xfId="28488" xr:uid="{00000000-0005-0000-0000-00005D6F0000}"/>
    <cellStyle name="Normal 72 2 4 3 3" xfId="8374" xr:uid="{00000000-0005-0000-0000-0000C7200000}"/>
    <cellStyle name="Normal 72 2 4 3 3 3" xfId="23471" xr:uid="{00000000-0005-0000-0000-0000C45B0000}"/>
    <cellStyle name="Normal 72 2 4 3 5" xfId="18458" xr:uid="{00000000-0005-0000-0000-00002F480000}"/>
    <cellStyle name="Normal 72 2 4 4" xfId="5013" xr:uid="{00000000-0005-0000-0000-0000A6130000}"/>
    <cellStyle name="Normal 72 2 4 4 2" xfId="15065" xr:uid="{00000000-0005-0000-0000-0000EA3A0000}"/>
    <cellStyle name="Normal 72 2 4 4 2 3" xfId="30159" xr:uid="{00000000-0005-0000-0000-0000E4750000}"/>
    <cellStyle name="Normal 72 2 4 4 3" xfId="10045" xr:uid="{00000000-0005-0000-0000-00004E270000}"/>
    <cellStyle name="Normal 72 2 4 4 3 3" xfId="25142" xr:uid="{00000000-0005-0000-0000-00004B620000}"/>
    <cellStyle name="Normal 72 2 4 4 5" xfId="20129" xr:uid="{00000000-0005-0000-0000-0000B64E0000}"/>
    <cellStyle name="Normal 72 2 4 5" xfId="11723" xr:uid="{00000000-0005-0000-0000-0000DC2D0000}"/>
    <cellStyle name="Normal 72 2 4 5 3" xfId="26817" xr:uid="{00000000-0005-0000-0000-0000D6680000}"/>
    <cellStyle name="Normal 72 2 4 6" xfId="6702" xr:uid="{00000000-0005-0000-0000-00003F1A0000}"/>
    <cellStyle name="Normal 72 2 4 6 3" xfId="21800" xr:uid="{00000000-0005-0000-0000-00003D550000}"/>
    <cellStyle name="Normal 72 2 4 8" xfId="16787" xr:uid="{00000000-0005-0000-0000-0000A8410000}"/>
    <cellStyle name="Normal 72 2 5" xfId="2050" xr:uid="{00000000-0005-0000-0000-000012080000}"/>
    <cellStyle name="Normal 72 2 5 2" xfId="3739" xr:uid="{00000000-0005-0000-0000-0000AC0E0000}"/>
    <cellStyle name="Normal 72 2 5 2 2" xfId="13812" xr:uid="{00000000-0005-0000-0000-000005360000}"/>
    <cellStyle name="Normal 72 2 5 2 2 3" xfId="28906" xr:uid="{00000000-0005-0000-0000-0000FF700000}"/>
    <cellStyle name="Normal 72 2 5 2 3" xfId="8792" xr:uid="{00000000-0005-0000-0000-000069220000}"/>
    <cellStyle name="Normal 72 2 5 2 3 3" xfId="23889" xr:uid="{00000000-0005-0000-0000-0000665D0000}"/>
    <cellStyle name="Normal 72 2 5 2 5" xfId="18876" xr:uid="{00000000-0005-0000-0000-0000D1490000}"/>
    <cellStyle name="Normal 72 2 5 3" xfId="5431" xr:uid="{00000000-0005-0000-0000-000048150000}"/>
    <cellStyle name="Normal 72 2 5 3 2" xfId="15483" xr:uid="{00000000-0005-0000-0000-00008C3C0000}"/>
    <cellStyle name="Normal 72 2 5 3 2 3" xfId="30577" xr:uid="{00000000-0005-0000-0000-000086770000}"/>
    <cellStyle name="Normal 72 2 5 3 3" xfId="10463" xr:uid="{00000000-0005-0000-0000-0000F0280000}"/>
    <cellStyle name="Normal 72 2 5 3 3 3" xfId="25560" xr:uid="{00000000-0005-0000-0000-0000ED630000}"/>
    <cellStyle name="Normal 72 2 5 3 5" xfId="20547" xr:uid="{00000000-0005-0000-0000-000058500000}"/>
    <cellStyle name="Normal 72 2 5 4" xfId="12141" xr:uid="{00000000-0005-0000-0000-00007E2F0000}"/>
    <cellStyle name="Normal 72 2 5 4 3" xfId="27235" xr:uid="{00000000-0005-0000-0000-0000786A0000}"/>
    <cellStyle name="Normal 72 2 5 5" xfId="7120" xr:uid="{00000000-0005-0000-0000-0000E11B0000}"/>
    <cellStyle name="Normal 72 2 5 5 3" xfId="22218" xr:uid="{00000000-0005-0000-0000-0000DF560000}"/>
    <cellStyle name="Normal 72 2 5 7" xfId="17205" xr:uid="{00000000-0005-0000-0000-00004A430000}"/>
    <cellStyle name="Normal 72 2 6" xfId="2902" xr:uid="{00000000-0005-0000-0000-0000670B0000}"/>
    <cellStyle name="Normal 72 2 6 2" xfId="12976" xr:uid="{00000000-0005-0000-0000-0000C1320000}"/>
    <cellStyle name="Normal 72 2 6 2 3" xfId="28070" xr:uid="{00000000-0005-0000-0000-0000BB6D0000}"/>
    <cellStyle name="Normal 72 2 6 3" xfId="7956" xr:uid="{00000000-0005-0000-0000-0000251F0000}"/>
    <cellStyle name="Normal 72 2 6 3 3" xfId="23053" xr:uid="{00000000-0005-0000-0000-0000225A0000}"/>
    <cellStyle name="Normal 72 2 6 5" xfId="18040" xr:uid="{00000000-0005-0000-0000-00008D460000}"/>
    <cellStyle name="Normal 72 2 7" xfId="4595" xr:uid="{00000000-0005-0000-0000-000004120000}"/>
    <cellStyle name="Normal 72 2 7 2" xfId="14647" xr:uid="{00000000-0005-0000-0000-000048390000}"/>
    <cellStyle name="Normal 72 2 7 2 3" xfId="29741" xr:uid="{00000000-0005-0000-0000-000042740000}"/>
    <cellStyle name="Normal 72 2 7 3" xfId="9627" xr:uid="{00000000-0005-0000-0000-0000AC250000}"/>
    <cellStyle name="Normal 72 2 7 3 3" xfId="24724" xr:uid="{00000000-0005-0000-0000-0000A9600000}"/>
    <cellStyle name="Normal 72 2 7 5" xfId="19711" xr:uid="{00000000-0005-0000-0000-0000144D0000}"/>
    <cellStyle name="Normal 72 2 8" xfId="11305" xr:uid="{00000000-0005-0000-0000-00003A2C0000}"/>
    <cellStyle name="Normal 72 2 8 3" xfId="26399" xr:uid="{00000000-0005-0000-0000-000034670000}"/>
    <cellStyle name="Normal 72 2 9" xfId="6284" xr:uid="{00000000-0005-0000-0000-00009D180000}"/>
    <cellStyle name="Normal 72 2 9 3" xfId="21382" xr:uid="{00000000-0005-0000-0000-00009B530000}"/>
    <cellStyle name="Normal 72 3" xfId="1249" xr:uid="{00000000-0005-0000-0000-0000F1040000}"/>
    <cellStyle name="Normal 72 3 10" xfId="16421" xr:uid="{00000000-0005-0000-0000-00003A400000}"/>
    <cellStyle name="Normal 72 3 2" xfId="1468" xr:uid="{00000000-0005-0000-0000-0000CC050000}"/>
    <cellStyle name="Normal 72 3 2 2" xfId="1889" xr:uid="{00000000-0005-0000-0000-000071070000}"/>
    <cellStyle name="Normal 72 3 2 2 2" xfId="2728" xr:uid="{00000000-0005-0000-0000-0000B80A0000}"/>
    <cellStyle name="Normal 72 3 2 2 2 2" xfId="4417" xr:uid="{00000000-0005-0000-0000-000052110000}"/>
    <cellStyle name="Normal 72 3 2 2 2 2 2" xfId="14490" xr:uid="{00000000-0005-0000-0000-0000AB380000}"/>
    <cellStyle name="Normal 72 3 2 2 2 2 2 3" xfId="29584" xr:uid="{00000000-0005-0000-0000-0000A5730000}"/>
    <cellStyle name="Normal 72 3 2 2 2 2 3" xfId="9470" xr:uid="{00000000-0005-0000-0000-00000F250000}"/>
    <cellStyle name="Normal 72 3 2 2 2 2 3 3" xfId="24567" xr:uid="{00000000-0005-0000-0000-00000C600000}"/>
    <cellStyle name="Normal 72 3 2 2 2 2 5" xfId="19554" xr:uid="{00000000-0005-0000-0000-0000774C0000}"/>
    <cellStyle name="Normal 72 3 2 2 2 3" xfId="6109" xr:uid="{00000000-0005-0000-0000-0000EE170000}"/>
    <cellStyle name="Normal 72 3 2 2 2 3 2" xfId="16161" xr:uid="{00000000-0005-0000-0000-0000323F0000}"/>
    <cellStyle name="Normal 72 3 2 2 2 3 2 3" xfId="31255" xr:uid="{00000000-0005-0000-0000-00002C7A0000}"/>
    <cellStyle name="Normal 72 3 2 2 2 3 3" xfId="11141" xr:uid="{00000000-0005-0000-0000-0000962B0000}"/>
    <cellStyle name="Normal 72 3 2 2 2 3 3 3" xfId="26238" xr:uid="{00000000-0005-0000-0000-000093660000}"/>
    <cellStyle name="Normal 72 3 2 2 2 3 5" xfId="21225" xr:uid="{00000000-0005-0000-0000-0000FE520000}"/>
    <cellStyle name="Normal 72 3 2 2 2 4" xfId="12819" xr:uid="{00000000-0005-0000-0000-000024320000}"/>
    <cellStyle name="Normal 72 3 2 2 2 4 3" xfId="27913" xr:uid="{00000000-0005-0000-0000-00001E6D0000}"/>
    <cellStyle name="Normal 72 3 2 2 2 5" xfId="7798" xr:uid="{00000000-0005-0000-0000-0000871E0000}"/>
    <cellStyle name="Normal 72 3 2 2 2 5 3" xfId="22896" xr:uid="{00000000-0005-0000-0000-000085590000}"/>
    <cellStyle name="Normal 72 3 2 2 2 7" xfId="17883" xr:uid="{00000000-0005-0000-0000-0000F0450000}"/>
    <cellStyle name="Normal 72 3 2 2 3" xfId="3580" xr:uid="{00000000-0005-0000-0000-00000D0E0000}"/>
    <cellStyle name="Normal 72 3 2 2 3 2" xfId="13654" xr:uid="{00000000-0005-0000-0000-000067350000}"/>
    <cellStyle name="Normal 72 3 2 2 3 2 3" xfId="28748" xr:uid="{00000000-0005-0000-0000-000061700000}"/>
    <cellStyle name="Normal 72 3 2 2 3 3" xfId="8634" xr:uid="{00000000-0005-0000-0000-0000CB210000}"/>
    <cellStyle name="Normal 72 3 2 2 3 3 3" xfId="23731" xr:uid="{00000000-0005-0000-0000-0000C85C0000}"/>
    <cellStyle name="Normal 72 3 2 2 3 5" xfId="18718" xr:uid="{00000000-0005-0000-0000-000033490000}"/>
    <cellStyle name="Normal 72 3 2 2 4" xfId="5273" xr:uid="{00000000-0005-0000-0000-0000AA140000}"/>
    <cellStyle name="Normal 72 3 2 2 4 2" xfId="15325" xr:uid="{00000000-0005-0000-0000-0000EE3B0000}"/>
    <cellStyle name="Normal 72 3 2 2 4 2 3" xfId="30419" xr:uid="{00000000-0005-0000-0000-0000E8760000}"/>
    <cellStyle name="Normal 72 3 2 2 4 3" xfId="10305" xr:uid="{00000000-0005-0000-0000-000052280000}"/>
    <cellStyle name="Normal 72 3 2 2 4 3 3" xfId="25402" xr:uid="{00000000-0005-0000-0000-00004F630000}"/>
    <cellStyle name="Normal 72 3 2 2 4 5" xfId="20389" xr:uid="{00000000-0005-0000-0000-0000BA4F0000}"/>
    <cellStyle name="Normal 72 3 2 2 5" xfId="11983" xr:uid="{00000000-0005-0000-0000-0000E02E0000}"/>
    <cellStyle name="Normal 72 3 2 2 5 3" xfId="27077" xr:uid="{00000000-0005-0000-0000-0000DA690000}"/>
    <cellStyle name="Normal 72 3 2 2 6" xfId="6962" xr:uid="{00000000-0005-0000-0000-0000431B0000}"/>
    <cellStyle name="Normal 72 3 2 2 6 3" xfId="22060" xr:uid="{00000000-0005-0000-0000-000041560000}"/>
    <cellStyle name="Normal 72 3 2 2 8" xfId="17047" xr:uid="{00000000-0005-0000-0000-0000AC420000}"/>
    <cellStyle name="Normal 72 3 2 3" xfId="2310" xr:uid="{00000000-0005-0000-0000-000016090000}"/>
    <cellStyle name="Normal 72 3 2 3 2" xfId="3999" xr:uid="{00000000-0005-0000-0000-0000B00F0000}"/>
    <cellStyle name="Normal 72 3 2 3 2 2" xfId="14072" xr:uid="{00000000-0005-0000-0000-000009370000}"/>
    <cellStyle name="Normal 72 3 2 3 2 2 3" xfId="29166" xr:uid="{00000000-0005-0000-0000-000003720000}"/>
    <cellStyle name="Normal 72 3 2 3 2 3" xfId="9052" xr:uid="{00000000-0005-0000-0000-00006D230000}"/>
    <cellStyle name="Normal 72 3 2 3 2 3 3" xfId="24149" xr:uid="{00000000-0005-0000-0000-00006A5E0000}"/>
    <cellStyle name="Normal 72 3 2 3 2 5" xfId="19136" xr:uid="{00000000-0005-0000-0000-0000D54A0000}"/>
    <cellStyle name="Normal 72 3 2 3 3" xfId="5691" xr:uid="{00000000-0005-0000-0000-00004C160000}"/>
    <cellStyle name="Normal 72 3 2 3 3 2" xfId="15743" xr:uid="{00000000-0005-0000-0000-0000903D0000}"/>
    <cellStyle name="Normal 72 3 2 3 3 2 3" xfId="30837" xr:uid="{00000000-0005-0000-0000-00008A780000}"/>
    <cellStyle name="Normal 72 3 2 3 3 3" xfId="10723" xr:uid="{00000000-0005-0000-0000-0000F4290000}"/>
    <cellStyle name="Normal 72 3 2 3 3 3 3" xfId="25820" xr:uid="{00000000-0005-0000-0000-0000F1640000}"/>
    <cellStyle name="Normal 72 3 2 3 3 5" xfId="20807" xr:uid="{00000000-0005-0000-0000-00005C510000}"/>
    <cellStyle name="Normal 72 3 2 3 4" xfId="12401" xr:uid="{00000000-0005-0000-0000-000082300000}"/>
    <cellStyle name="Normal 72 3 2 3 4 3" xfId="27495" xr:uid="{00000000-0005-0000-0000-00007C6B0000}"/>
    <cellStyle name="Normal 72 3 2 3 5" xfId="7380" xr:uid="{00000000-0005-0000-0000-0000E51C0000}"/>
    <cellStyle name="Normal 72 3 2 3 5 3" xfId="22478" xr:uid="{00000000-0005-0000-0000-0000E3570000}"/>
    <cellStyle name="Normal 72 3 2 3 7" xfId="17465" xr:uid="{00000000-0005-0000-0000-00004E440000}"/>
    <cellStyle name="Normal 72 3 2 4" xfId="3162" xr:uid="{00000000-0005-0000-0000-00006B0C0000}"/>
    <cellStyle name="Normal 72 3 2 4 2" xfId="13236" xr:uid="{00000000-0005-0000-0000-0000C5330000}"/>
    <cellStyle name="Normal 72 3 2 4 2 3" xfId="28330" xr:uid="{00000000-0005-0000-0000-0000BF6E0000}"/>
    <cellStyle name="Normal 72 3 2 4 3" xfId="8216" xr:uid="{00000000-0005-0000-0000-000029200000}"/>
    <cellStyle name="Normal 72 3 2 4 3 3" xfId="23313" xr:uid="{00000000-0005-0000-0000-0000265B0000}"/>
    <cellStyle name="Normal 72 3 2 4 5" xfId="18300" xr:uid="{00000000-0005-0000-0000-000091470000}"/>
    <cellStyle name="Normal 72 3 2 5" xfId="4855" xr:uid="{00000000-0005-0000-0000-000008130000}"/>
    <cellStyle name="Normal 72 3 2 5 2" xfId="14907" xr:uid="{00000000-0005-0000-0000-00004C3A0000}"/>
    <cellStyle name="Normal 72 3 2 5 2 3" xfId="30001" xr:uid="{00000000-0005-0000-0000-000046750000}"/>
    <cellStyle name="Normal 72 3 2 5 3" xfId="9887" xr:uid="{00000000-0005-0000-0000-0000B0260000}"/>
    <cellStyle name="Normal 72 3 2 5 3 3" xfId="24984" xr:uid="{00000000-0005-0000-0000-0000AD610000}"/>
    <cellStyle name="Normal 72 3 2 5 5" xfId="19971" xr:uid="{00000000-0005-0000-0000-0000184E0000}"/>
    <cellStyle name="Normal 72 3 2 6" xfId="11565" xr:uid="{00000000-0005-0000-0000-00003E2D0000}"/>
    <cellStyle name="Normal 72 3 2 6 3" xfId="26659" xr:uid="{00000000-0005-0000-0000-000038680000}"/>
    <cellStyle name="Normal 72 3 2 7" xfId="6544" xr:uid="{00000000-0005-0000-0000-0000A1190000}"/>
    <cellStyle name="Normal 72 3 2 7 3" xfId="21642" xr:uid="{00000000-0005-0000-0000-00009F540000}"/>
    <cellStyle name="Normal 72 3 2 9" xfId="16629" xr:uid="{00000000-0005-0000-0000-00000A410000}"/>
    <cellStyle name="Normal 72 3 3" xfId="1681" xr:uid="{00000000-0005-0000-0000-0000A1060000}"/>
    <cellStyle name="Normal 72 3 3 2" xfId="2520" xr:uid="{00000000-0005-0000-0000-0000E8090000}"/>
    <cellStyle name="Normal 72 3 3 2 2" xfId="4209" xr:uid="{00000000-0005-0000-0000-000082100000}"/>
    <cellStyle name="Normal 72 3 3 2 2 2" xfId="14282" xr:uid="{00000000-0005-0000-0000-0000DB370000}"/>
    <cellStyle name="Normal 72 3 3 2 2 2 3" xfId="29376" xr:uid="{00000000-0005-0000-0000-0000D5720000}"/>
    <cellStyle name="Normal 72 3 3 2 2 3" xfId="9262" xr:uid="{00000000-0005-0000-0000-00003F240000}"/>
    <cellStyle name="Normal 72 3 3 2 2 3 3" xfId="24359" xr:uid="{00000000-0005-0000-0000-00003C5F0000}"/>
    <cellStyle name="Normal 72 3 3 2 2 5" xfId="19346" xr:uid="{00000000-0005-0000-0000-0000A74B0000}"/>
    <cellStyle name="Normal 72 3 3 2 3" xfId="5901" xr:uid="{00000000-0005-0000-0000-00001E170000}"/>
    <cellStyle name="Normal 72 3 3 2 3 2" xfId="15953" xr:uid="{00000000-0005-0000-0000-0000623E0000}"/>
    <cellStyle name="Normal 72 3 3 2 3 2 3" xfId="31047" xr:uid="{00000000-0005-0000-0000-00005C790000}"/>
    <cellStyle name="Normal 72 3 3 2 3 3" xfId="10933" xr:uid="{00000000-0005-0000-0000-0000C62A0000}"/>
    <cellStyle name="Normal 72 3 3 2 3 3 3" xfId="26030" xr:uid="{00000000-0005-0000-0000-0000C3650000}"/>
    <cellStyle name="Normal 72 3 3 2 3 5" xfId="21017" xr:uid="{00000000-0005-0000-0000-00002E520000}"/>
    <cellStyle name="Normal 72 3 3 2 4" xfId="12611" xr:uid="{00000000-0005-0000-0000-000054310000}"/>
    <cellStyle name="Normal 72 3 3 2 4 3" xfId="27705" xr:uid="{00000000-0005-0000-0000-00004E6C0000}"/>
    <cellStyle name="Normal 72 3 3 2 5" xfId="7590" xr:uid="{00000000-0005-0000-0000-0000B71D0000}"/>
    <cellStyle name="Normal 72 3 3 2 5 3" xfId="22688" xr:uid="{00000000-0005-0000-0000-0000B5580000}"/>
    <cellStyle name="Normal 72 3 3 2 7" xfId="17675" xr:uid="{00000000-0005-0000-0000-000020450000}"/>
    <cellStyle name="Normal 72 3 3 3" xfId="3372" xr:uid="{00000000-0005-0000-0000-00003D0D0000}"/>
    <cellStyle name="Normal 72 3 3 3 2" xfId="13446" xr:uid="{00000000-0005-0000-0000-000097340000}"/>
    <cellStyle name="Normal 72 3 3 3 2 3" xfId="28540" xr:uid="{00000000-0005-0000-0000-0000916F0000}"/>
    <cellStyle name="Normal 72 3 3 3 3" xfId="8426" xr:uid="{00000000-0005-0000-0000-0000FB200000}"/>
    <cellStyle name="Normal 72 3 3 3 3 3" xfId="23523" xr:uid="{00000000-0005-0000-0000-0000F85B0000}"/>
    <cellStyle name="Normal 72 3 3 3 5" xfId="18510" xr:uid="{00000000-0005-0000-0000-000063480000}"/>
    <cellStyle name="Normal 72 3 3 4" xfId="5065" xr:uid="{00000000-0005-0000-0000-0000DA130000}"/>
    <cellStyle name="Normal 72 3 3 4 2" xfId="15117" xr:uid="{00000000-0005-0000-0000-00001E3B0000}"/>
    <cellStyle name="Normal 72 3 3 4 2 3" xfId="30211" xr:uid="{00000000-0005-0000-0000-000018760000}"/>
    <cellStyle name="Normal 72 3 3 4 3" xfId="10097" xr:uid="{00000000-0005-0000-0000-000082270000}"/>
    <cellStyle name="Normal 72 3 3 4 3 3" xfId="25194" xr:uid="{00000000-0005-0000-0000-00007F620000}"/>
    <cellStyle name="Normal 72 3 3 4 5" xfId="20181" xr:uid="{00000000-0005-0000-0000-0000EA4E0000}"/>
    <cellStyle name="Normal 72 3 3 5" xfId="11775" xr:uid="{00000000-0005-0000-0000-0000102E0000}"/>
    <cellStyle name="Normal 72 3 3 5 3" xfId="26869" xr:uid="{00000000-0005-0000-0000-00000A690000}"/>
    <cellStyle name="Normal 72 3 3 6" xfId="6754" xr:uid="{00000000-0005-0000-0000-0000731A0000}"/>
    <cellStyle name="Normal 72 3 3 6 3" xfId="21852" xr:uid="{00000000-0005-0000-0000-000071550000}"/>
    <cellStyle name="Normal 72 3 3 8" xfId="16839" xr:uid="{00000000-0005-0000-0000-0000DC410000}"/>
    <cellStyle name="Normal 72 3 4" xfId="2102" xr:uid="{00000000-0005-0000-0000-000046080000}"/>
    <cellStyle name="Normal 72 3 4 2" xfId="3791" xr:uid="{00000000-0005-0000-0000-0000E00E0000}"/>
    <cellStyle name="Normal 72 3 4 2 2" xfId="13864" xr:uid="{00000000-0005-0000-0000-000039360000}"/>
    <cellStyle name="Normal 72 3 4 2 2 3" xfId="28958" xr:uid="{00000000-0005-0000-0000-000033710000}"/>
    <cellStyle name="Normal 72 3 4 2 3" xfId="8844" xr:uid="{00000000-0005-0000-0000-00009D220000}"/>
    <cellStyle name="Normal 72 3 4 2 3 3" xfId="23941" xr:uid="{00000000-0005-0000-0000-00009A5D0000}"/>
    <cellStyle name="Normal 72 3 4 2 5" xfId="18928" xr:uid="{00000000-0005-0000-0000-0000054A0000}"/>
    <cellStyle name="Normal 72 3 4 3" xfId="5483" xr:uid="{00000000-0005-0000-0000-00007C150000}"/>
    <cellStyle name="Normal 72 3 4 3 2" xfId="15535" xr:uid="{00000000-0005-0000-0000-0000C03C0000}"/>
    <cellStyle name="Normal 72 3 4 3 2 3" xfId="30629" xr:uid="{00000000-0005-0000-0000-0000BA770000}"/>
    <cellStyle name="Normal 72 3 4 3 3" xfId="10515" xr:uid="{00000000-0005-0000-0000-000024290000}"/>
    <cellStyle name="Normal 72 3 4 3 3 3" xfId="25612" xr:uid="{00000000-0005-0000-0000-000021640000}"/>
    <cellStyle name="Normal 72 3 4 3 5" xfId="20599" xr:uid="{00000000-0005-0000-0000-00008C500000}"/>
    <cellStyle name="Normal 72 3 4 4" xfId="12193" xr:uid="{00000000-0005-0000-0000-0000B22F0000}"/>
    <cellStyle name="Normal 72 3 4 4 3" xfId="27287" xr:uid="{00000000-0005-0000-0000-0000AC6A0000}"/>
    <cellStyle name="Normal 72 3 4 5" xfId="7172" xr:uid="{00000000-0005-0000-0000-0000151C0000}"/>
    <cellStyle name="Normal 72 3 4 5 3" xfId="22270" xr:uid="{00000000-0005-0000-0000-000013570000}"/>
    <cellStyle name="Normal 72 3 4 7" xfId="17257" xr:uid="{00000000-0005-0000-0000-00007E430000}"/>
    <cellStyle name="Normal 72 3 5" xfId="2954" xr:uid="{00000000-0005-0000-0000-00009B0B0000}"/>
    <cellStyle name="Normal 72 3 5 2" xfId="13028" xr:uid="{00000000-0005-0000-0000-0000F5320000}"/>
    <cellStyle name="Normal 72 3 5 2 3" xfId="28122" xr:uid="{00000000-0005-0000-0000-0000EF6D0000}"/>
    <cellStyle name="Normal 72 3 5 3" xfId="8008" xr:uid="{00000000-0005-0000-0000-0000591F0000}"/>
    <cellStyle name="Normal 72 3 5 3 3" xfId="23105" xr:uid="{00000000-0005-0000-0000-0000565A0000}"/>
    <cellStyle name="Normal 72 3 5 5" xfId="18092" xr:uid="{00000000-0005-0000-0000-0000C1460000}"/>
    <cellStyle name="Normal 72 3 6" xfId="4647" xr:uid="{00000000-0005-0000-0000-000038120000}"/>
    <cellStyle name="Normal 72 3 6 2" xfId="14699" xr:uid="{00000000-0005-0000-0000-00007C390000}"/>
    <cellStyle name="Normal 72 3 6 2 3" xfId="29793" xr:uid="{00000000-0005-0000-0000-000076740000}"/>
    <cellStyle name="Normal 72 3 6 3" xfId="9679" xr:uid="{00000000-0005-0000-0000-0000E0250000}"/>
    <cellStyle name="Normal 72 3 6 3 3" xfId="24776" xr:uid="{00000000-0005-0000-0000-0000DD600000}"/>
    <cellStyle name="Normal 72 3 6 5" xfId="19763" xr:uid="{00000000-0005-0000-0000-0000484D0000}"/>
    <cellStyle name="Normal 72 3 7" xfId="11357" xr:uid="{00000000-0005-0000-0000-00006E2C0000}"/>
    <cellStyle name="Normal 72 3 7 3" xfId="26451" xr:uid="{00000000-0005-0000-0000-000068670000}"/>
    <cellStyle name="Normal 72 3 8" xfId="6336" xr:uid="{00000000-0005-0000-0000-0000D1180000}"/>
    <cellStyle name="Normal 72 3 8 3" xfId="21434" xr:uid="{00000000-0005-0000-0000-0000CF530000}"/>
    <cellStyle name="Normal 72 4" xfId="1362" xr:uid="{00000000-0005-0000-0000-000062050000}"/>
    <cellStyle name="Normal 72 4 2" xfId="1785" xr:uid="{00000000-0005-0000-0000-000009070000}"/>
    <cellStyle name="Normal 72 4 2 2" xfId="2624" xr:uid="{00000000-0005-0000-0000-0000500A0000}"/>
    <cellStyle name="Normal 72 4 2 2 2" xfId="4313" xr:uid="{00000000-0005-0000-0000-0000EA100000}"/>
    <cellStyle name="Normal 72 4 2 2 2 2" xfId="14386" xr:uid="{00000000-0005-0000-0000-000043380000}"/>
    <cellStyle name="Normal 72 4 2 2 2 2 3" xfId="29480" xr:uid="{00000000-0005-0000-0000-00003D730000}"/>
    <cellStyle name="Normal 72 4 2 2 2 3" xfId="9366" xr:uid="{00000000-0005-0000-0000-0000A7240000}"/>
    <cellStyle name="Normal 72 4 2 2 2 3 3" xfId="24463" xr:uid="{00000000-0005-0000-0000-0000A45F0000}"/>
    <cellStyle name="Normal 72 4 2 2 2 5" xfId="19450" xr:uid="{00000000-0005-0000-0000-00000F4C0000}"/>
    <cellStyle name="Normal 72 4 2 2 3" xfId="6005" xr:uid="{00000000-0005-0000-0000-000086170000}"/>
    <cellStyle name="Normal 72 4 2 2 3 2" xfId="16057" xr:uid="{00000000-0005-0000-0000-0000CA3E0000}"/>
    <cellStyle name="Normal 72 4 2 2 3 2 3" xfId="31151" xr:uid="{00000000-0005-0000-0000-0000C4790000}"/>
    <cellStyle name="Normal 72 4 2 2 3 3" xfId="11037" xr:uid="{00000000-0005-0000-0000-00002E2B0000}"/>
    <cellStyle name="Normal 72 4 2 2 3 3 3" xfId="26134" xr:uid="{00000000-0005-0000-0000-00002B660000}"/>
    <cellStyle name="Normal 72 4 2 2 3 5" xfId="21121" xr:uid="{00000000-0005-0000-0000-000096520000}"/>
    <cellStyle name="Normal 72 4 2 2 4" xfId="12715" xr:uid="{00000000-0005-0000-0000-0000BC310000}"/>
    <cellStyle name="Normal 72 4 2 2 4 3" xfId="27809" xr:uid="{00000000-0005-0000-0000-0000B66C0000}"/>
    <cellStyle name="Normal 72 4 2 2 5" xfId="7694" xr:uid="{00000000-0005-0000-0000-00001F1E0000}"/>
    <cellStyle name="Normal 72 4 2 2 5 3" xfId="22792" xr:uid="{00000000-0005-0000-0000-00001D590000}"/>
    <cellStyle name="Normal 72 4 2 2 7" xfId="17779" xr:uid="{00000000-0005-0000-0000-000088450000}"/>
    <cellStyle name="Normal 72 4 2 3" xfId="3476" xr:uid="{00000000-0005-0000-0000-0000A50D0000}"/>
    <cellStyle name="Normal 72 4 2 3 2" xfId="13550" xr:uid="{00000000-0005-0000-0000-0000FF340000}"/>
    <cellStyle name="Normal 72 4 2 3 2 3" xfId="28644" xr:uid="{00000000-0005-0000-0000-0000F96F0000}"/>
    <cellStyle name="Normal 72 4 2 3 3" xfId="8530" xr:uid="{00000000-0005-0000-0000-000063210000}"/>
    <cellStyle name="Normal 72 4 2 3 3 3" xfId="23627" xr:uid="{00000000-0005-0000-0000-0000605C0000}"/>
    <cellStyle name="Normal 72 4 2 3 5" xfId="18614" xr:uid="{00000000-0005-0000-0000-0000CB480000}"/>
    <cellStyle name="Normal 72 4 2 4" xfId="5169" xr:uid="{00000000-0005-0000-0000-000042140000}"/>
    <cellStyle name="Normal 72 4 2 4 2" xfId="15221" xr:uid="{00000000-0005-0000-0000-0000863B0000}"/>
    <cellStyle name="Normal 72 4 2 4 2 3" xfId="30315" xr:uid="{00000000-0005-0000-0000-000080760000}"/>
    <cellStyle name="Normal 72 4 2 4 3" xfId="10201" xr:uid="{00000000-0005-0000-0000-0000EA270000}"/>
    <cellStyle name="Normal 72 4 2 4 3 3" xfId="25298" xr:uid="{00000000-0005-0000-0000-0000E7620000}"/>
    <cellStyle name="Normal 72 4 2 4 5" xfId="20285" xr:uid="{00000000-0005-0000-0000-0000524F0000}"/>
    <cellStyle name="Normal 72 4 2 5" xfId="11879" xr:uid="{00000000-0005-0000-0000-0000782E0000}"/>
    <cellStyle name="Normal 72 4 2 5 3" xfId="26973" xr:uid="{00000000-0005-0000-0000-000072690000}"/>
    <cellStyle name="Normal 72 4 2 6" xfId="6858" xr:uid="{00000000-0005-0000-0000-0000DB1A0000}"/>
    <cellStyle name="Normal 72 4 2 6 3" xfId="21956" xr:uid="{00000000-0005-0000-0000-0000D9550000}"/>
    <cellStyle name="Normal 72 4 2 8" xfId="16943" xr:uid="{00000000-0005-0000-0000-000044420000}"/>
    <cellStyle name="Normal 72 4 3" xfId="2206" xr:uid="{00000000-0005-0000-0000-0000AE080000}"/>
    <cellStyle name="Normal 72 4 3 2" xfId="3895" xr:uid="{00000000-0005-0000-0000-0000480F0000}"/>
    <cellStyle name="Normal 72 4 3 2 2" xfId="13968" xr:uid="{00000000-0005-0000-0000-0000A1360000}"/>
    <cellStyle name="Normal 72 4 3 2 2 3" xfId="29062" xr:uid="{00000000-0005-0000-0000-00009B710000}"/>
    <cellStyle name="Normal 72 4 3 2 3" xfId="8948" xr:uid="{00000000-0005-0000-0000-000005230000}"/>
    <cellStyle name="Normal 72 4 3 2 3 3" xfId="24045" xr:uid="{00000000-0005-0000-0000-0000025E0000}"/>
    <cellStyle name="Normal 72 4 3 2 5" xfId="19032" xr:uid="{00000000-0005-0000-0000-00006D4A0000}"/>
    <cellStyle name="Normal 72 4 3 3" xfId="5587" xr:uid="{00000000-0005-0000-0000-0000E4150000}"/>
    <cellStyle name="Normal 72 4 3 3 2" xfId="15639" xr:uid="{00000000-0005-0000-0000-0000283D0000}"/>
    <cellStyle name="Normal 72 4 3 3 2 3" xfId="30733" xr:uid="{00000000-0005-0000-0000-000022780000}"/>
    <cellStyle name="Normal 72 4 3 3 3" xfId="10619" xr:uid="{00000000-0005-0000-0000-00008C290000}"/>
    <cellStyle name="Normal 72 4 3 3 3 3" xfId="25716" xr:uid="{00000000-0005-0000-0000-000089640000}"/>
    <cellStyle name="Normal 72 4 3 3 5" xfId="20703" xr:uid="{00000000-0005-0000-0000-0000F4500000}"/>
    <cellStyle name="Normal 72 4 3 4" xfId="12297" xr:uid="{00000000-0005-0000-0000-00001A300000}"/>
    <cellStyle name="Normal 72 4 3 4 3" xfId="27391" xr:uid="{00000000-0005-0000-0000-0000146B0000}"/>
    <cellStyle name="Normal 72 4 3 5" xfId="7276" xr:uid="{00000000-0005-0000-0000-00007D1C0000}"/>
    <cellStyle name="Normal 72 4 3 5 3" xfId="22374" xr:uid="{00000000-0005-0000-0000-00007B570000}"/>
    <cellStyle name="Normal 72 4 3 7" xfId="17361" xr:uid="{00000000-0005-0000-0000-0000E6430000}"/>
    <cellStyle name="Normal 72 4 4" xfId="3058" xr:uid="{00000000-0005-0000-0000-0000030C0000}"/>
    <cellStyle name="Normal 72 4 4 2" xfId="13132" xr:uid="{00000000-0005-0000-0000-00005D330000}"/>
    <cellStyle name="Normal 72 4 4 2 3" xfId="28226" xr:uid="{00000000-0005-0000-0000-0000576E0000}"/>
    <cellStyle name="Normal 72 4 4 3" xfId="8112" xr:uid="{00000000-0005-0000-0000-0000C11F0000}"/>
    <cellStyle name="Normal 72 4 4 3 3" xfId="23209" xr:uid="{00000000-0005-0000-0000-0000BE5A0000}"/>
    <cellStyle name="Normal 72 4 4 5" xfId="18196" xr:uid="{00000000-0005-0000-0000-000029470000}"/>
    <cellStyle name="Normal 72 4 5" xfId="4751" xr:uid="{00000000-0005-0000-0000-0000A0120000}"/>
    <cellStyle name="Normal 72 4 5 2" xfId="14803" xr:uid="{00000000-0005-0000-0000-0000E4390000}"/>
    <cellStyle name="Normal 72 4 5 2 3" xfId="29897" xr:uid="{00000000-0005-0000-0000-0000DE740000}"/>
    <cellStyle name="Normal 72 4 5 3" xfId="9783" xr:uid="{00000000-0005-0000-0000-000048260000}"/>
    <cellStyle name="Normal 72 4 5 3 3" xfId="24880" xr:uid="{00000000-0005-0000-0000-000045610000}"/>
    <cellStyle name="Normal 72 4 5 5" xfId="19867" xr:uid="{00000000-0005-0000-0000-0000B04D0000}"/>
    <cellStyle name="Normal 72 4 6" xfId="11461" xr:uid="{00000000-0005-0000-0000-0000D62C0000}"/>
    <cellStyle name="Normal 72 4 6 3" xfId="26555" xr:uid="{00000000-0005-0000-0000-0000D0670000}"/>
    <cellStyle name="Normal 72 4 7" xfId="6440" xr:uid="{00000000-0005-0000-0000-000039190000}"/>
    <cellStyle name="Normal 72 4 7 3" xfId="21538" xr:uid="{00000000-0005-0000-0000-000037540000}"/>
    <cellStyle name="Normal 72 4 9" xfId="16525" xr:uid="{00000000-0005-0000-0000-0000A2400000}"/>
    <cellStyle name="Normal 72 5" xfId="1575" xr:uid="{00000000-0005-0000-0000-000037060000}"/>
    <cellStyle name="Normal 72 5 2" xfId="2416" xr:uid="{00000000-0005-0000-0000-000080090000}"/>
    <cellStyle name="Normal 72 5 2 2" xfId="4105" xr:uid="{00000000-0005-0000-0000-00001A100000}"/>
    <cellStyle name="Normal 72 5 2 2 2" xfId="14178" xr:uid="{00000000-0005-0000-0000-000073370000}"/>
    <cellStyle name="Normal 72 5 2 2 2 3" xfId="29272" xr:uid="{00000000-0005-0000-0000-00006D720000}"/>
    <cellStyle name="Normal 72 5 2 2 3" xfId="9158" xr:uid="{00000000-0005-0000-0000-0000D7230000}"/>
    <cellStyle name="Normal 72 5 2 2 3 3" xfId="24255" xr:uid="{00000000-0005-0000-0000-0000D45E0000}"/>
    <cellStyle name="Normal 72 5 2 2 5" xfId="19242" xr:uid="{00000000-0005-0000-0000-00003F4B0000}"/>
    <cellStyle name="Normal 72 5 2 3" xfId="5797" xr:uid="{00000000-0005-0000-0000-0000B6160000}"/>
    <cellStyle name="Normal 72 5 2 3 2" xfId="15849" xr:uid="{00000000-0005-0000-0000-0000FA3D0000}"/>
    <cellStyle name="Normal 72 5 2 3 2 3" xfId="30943" xr:uid="{00000000-0005-0000-0000-0000F4780000}"/>
    <cellStyle name="Normal 72 5 2 3 3" xfId="10829" xr:uid="{00000000-0005-0000-0000-00005E2A0000}"/>
    <cellStyle name="Normal 72 5 2 3 3 3" xfId="25926" xr:uid="{00000000-0005-0000-0000-00005B650000}"/>
    <cellStyle name="Normal 72 5 2 3 5" xfId="20913" xr:uid="{00000000-0005-0000-0000-0000C6510000}"/>
    <cellStyle name="Normal 72 5 2 4" xfId="12507" xr:uid="{00000000-0005-0000-0000-0000EC300000}"/>
    <cellStyle name="Normal 72 5 2 4 3" xfId="27601" xr:uid="{00000000-0005-0000-0000-0000E66B0000}"/>
    <cellStyle name="Normal 72 5 2 5" xfId="7486" xr:uid="{00000000-0005-0000-0000-00004F1D0000}"/>
    <cellStyle name="Normal 72 5 2 5 3" xfId="22584" xr:uid="{00000000-0005-0000-0000-00004D580000}"/>
    <cellStyle name="Normal 72 5 2 7" xfId="17571" xr:uid="{00000000-0005-0000-0000-0000B8440000}"/>
    <cellStyle name="Normal 72 5 3" xfId="3268" xr:uid="{00000000-0005-0000-0000-0000D50C0000}"/>
    <cellStyle name="Normal 72 5 3 2" xfId="13342" xr:uid="{00000000-0005-0000-0000-00002F340000}"/>
    <cellStyle name="Normal 72 5 3 2 3" xfId="28436" xr:uid="{00000000-0005-0000-0000-0000296F0000}"/>
    <cellStyle name="Normal 72 5 3 3" xfId="8322" xr:uid="{00000000-0005-0000-0000-000093200000}"/>
    <cellStyle name="Normal 72 5 3 3 3" xfId="23419" xr:uid="{00000000-0005-0000-0000-0000905B0000}"/>
    <cellStyle name="Normal 72 5 3 5" xfId="18406" xr:uid="{00000000-0005-0000-0000-0000FB470000}"/>
    <cellStyle name="Normal 72 5 4" xfId="4961" xr:uid="{00000000-0005-0000-0000-000072130000}"/>
    <cellStyle name="Normal 72 5 4 2" xfId="15013" xr:uid="{00000000-0005-0000-0000-0000B63A0000}"/>
    <cellStyle name="Normal 72 5 4 2 3" xfId="30107" xr:uid="{00000000-0005-0000-0000-0000B0750000}"/>
    <cellStyle name="Normal 72 5 4 3" xfId="9993" xr:uid="{00000000-0005-0000-0000-00001A270000}"/>
    <cellStyle name="Normal 72 5 4 3 3" xfId="25090" xr:uid="{00000000-0005-0000-0000-000017620000}"/>
    <cellStyle name="Normal 72 5 4 5" xfId="20077" xr:uid="{00000000-0005-0000-0000-0000824E0000}"/>
    <cellStyle name="Normal 72 5 5" xfId="11671" xr:uid="{00000000-0005-0000-0000-0000A82D0000}"/>
    <cellStyle name="Normal 72 5 5 3" xfId="26765" xr:uid="{00000000-0005-0000-0000-0000A2680000}"/>
    <cellStyle name="Normal 72 5 6" xfId="6650" xr:uid="{00000000-0005-0000-0000-00000B1A0000}"/>
    <cellStyle name="Normal 72 5 6 3" xfId="21748" xr:uid="{00000000-0005-0000-0000-000009550000}"/>
    <cellStyle name="Normal 72 5 8" xfId="16735" xr:uid="{00000000-0005-0000-0000-000074410000}"/>
    <cellStyle name="Normal 72 6" xfId="1996" xr:uid="{00000000-0005-0000-0000-0000DC070000}"/>
    <cellStyle name="Normal 72 6 2" xfId="3687" xr:uid="{00000000-0005-0000-0000-0000780E0000}"/>
    <cellStyle name="Normal 72 6 2 2" xfId="13760" xr:uid="{00000000-0005-0000-0000-0000D1350000}"/>
    <cellStyle name="Normal 72 6 2 2 3" xfId="28854" xr:uid="{00000000-0005-0000-0000-0000CB700000}"/>
    <cellStyle name="Normal 72 6 2 3" xfId="8740" xr:uid="{00000000-0005-0000-0000-000035220000}"/>
    <cellStyle name="Normal 72 6 2 3 3" xfId="23837" xr:uid="{00000000-0005-0000-0000-0000325D0000}"/>
    <cellStyle name="Normal 72 6 2 5" xfId="18824" xr:uid="{00000000-0005-0000-0000-00009D490000}"/>
    <cellStyle name="Normal 72 6 3" xfId="5379" xr:uid="{00000000-0005-0000-0000-000014150000}"/>
    <cellStyle name="Normal 72 6 3 2" xfId="15431" xr:uid="{00000000-0005-0000-0000-0000583C0000}"/>
    <cellStyle name="Normal 72 6 3 2 3" xfId="30525" xr:uid="{00000000-0005-0000-0000-000052770000}"/>
    <cellStyle name="Normal 72 6 3 3" xfId="10411" xr:uid="{00000000-0005-0000-0000-0000BC280000}"/>
    <cellStyle name="Normal 72 6 3 3 3" xfId="25508" xr:uid="{00000000-0005-0000-0000-0000B9630000}"/>
    <cellStyle name="Normal 72 6 3 5" xfId="20495" xr:uid="{00000000-0005-0000-0000-000024500000}"/>
    <cellStyle name="Normal 72 6 4" xfId="12089" xr:uid="{00000000-0005-0000-0000-00004A2F0000}"/>
    <cellStyle name="Normal 72 6 4 3" xfId="27183" xr:uid="{00000000-0005-0000-0000-0000446A0000}"/>
    <cellStyle name="Normal 72 6 5" xfId="7068" xr:uid="{00000000-0005-0000-0000-0000AD1B0000}"/>
    <cellStyle name="Normal 72 6 5 3" xfId="22166" xr:uid="{00000000-0005-0000-0000-0000AB560000}"/>
    <cellStyle name="Normal 72 6 7" xfId="17153" xr:uid="{00000000-0005-0000-0000-000016430000}"/>
    <cellStyle name="Normal 72 7" xfId="2847" xr:uid="{00000000-0005-0000-0000-0000300B0000}"/>
    <cellStyle name="Normal 72 7 2" xfId="12924" xr:uid="{00000000-0005-0000-0000-00008D320000}"/>
    <cellStyle name="Normal 72 7 2 3" xfId="28018" xr:uid="{00000000-0005-0000-0000-0000876D0000}"/>
    <cellStyle name="Normal 72 7 3" xfId="7904" xr:uid="{00000000-0005-0000-0000-0000F11E0000}"/>
    <cellStyle name="Normal 72 7 3 3" xfId="23001" xr:uid="{00000000-0005-0000-0000-0000EE590000}"/>
    <cellStyle name="Normal 72 7 5" xfId="17988" xr:uid="{00000000-0005-0000-0000-000059460000}"/>
    <cellStyle name="Normal 72 8" xfId="4541" xr:uid="{00000000-0005-0000-0000-0000CE110000}"/>
    <cellStyle name="Normal 72 8 2" xfId="14595" xr:uid="{00000000-0005-0000-0000-000014390000}"/>
    <cellStyle name="Normal 72 8 2 3" xfId="29689" xr:uid="{00000000-0005-0000-0000-00000E740000}"/>
    <cellStyle name="Normal 72 8 3" xfId="9575" xr:uid="{00000000-0005-0000-0000-000078250000}"/>
    <cellStyle name="Normal 72 8 3 3" xfId="24672" xr:uid="{00000000-0005-0000-0000-000075600000}"/>
    <cellStyle name="Normal 72 8 5" xfId="19659" xr:uid="{00000000-0005-0000-0000-0000E04C0000}"/>
    <cellStyle name="Normal 72 9" xfId="11251" xr:uid="{00000000-0005-0000-0000-0000042C0000}"/>
    <cellStyle name="Normal 72 9 3" xfId="26347" xr:uid="{00000000-0005-0000-0000-000000670000}"/>
    <cellStyle name="Normal 73" xfId="899" xr:uid="{00000000-0005-0000-0000-000092030000}"/>
    <cellStyle name="Normal 73 10" xfId="6231" xr:uid="{00000000-0005-0000-0000-000068180000}"/>
    <cellStyle name="Normal 73 10 3" xfId="21331" xr:uid="{00000000-0005-0000-0000-000068530000}"/>
    <cellStyle name="Normal 73 12" xfId="16316" xr:uid="{00000000-0005-0000-0000-0000D13F0000}"/>
    <cellStyle name="Normal 73 2" xfId="1196" xr:uid="{00000000-0005-0000-0000-0000BC040000}"/>
    <cellStyle name="Normal 73 2 11" xfId="16370" xr:uid="{00000000-0005-0000-0000-000007400000}"/>
    <cellStyle name="Normal 73 2 2" xfId="1304" xr:uid="{00000000-0005-0000-0000-000028050000}"/>
    <cellStyle name="Normal 73 2 2 10" xfId="16474" xr:uid="{00000000-0005-0000-0000-00006F400000}"/>
    <cellStyle name="Normal 73 2 2 2" xfId="1521" xr:uid="{00000000-0005-0000-0000-000001060000}"/>
    <cellStyle name="Normal 73 2 2 2 2" xfId="1942" xr:uid="{00000000-0005-0000-0000-0000A6070000}"/>
    <cellStyle name="Normal 73 2 2 2 2 2" xfId="2781" xr:uid="{00000000-0005-0000-0000-0000ED0A0000}"/>
    <cellStyle name="Normal 73 2 2 2 2 2 2" xfId="4470" xr:uid="{00000000-0005-0000-0000-000087110000}"/>
    <cellStyle name="Normal 73 2 2 2 2 2 2 2" xfId="14543" xr:uid="{00000000-0005-0000-0000-0000E0380000}"/>
    <cellStyle name="Normal 73 2 2 2 2 2 2 2 3" xfId="29637" xr:uid="{00000000-0005-0000-0000-0000DA730000}"/>
    <cellStyle name="Normal 73 2 2 2 2 2 2 3" xfId="9523" xr:uid="{00000000-0005-0000-0000-000044250000}"/>
    <cellStyle name="Normal 73 2 2 2 2 2 2 3 3" xfId="24620" xr:uid="{00000000-0005-0000-0000-000041600000}"/>
    <cellStyle name="Normal 73 2 2 2 2 2 2 5" xfId="19607" xr:uid="{00000000-0005-0000-0000-0000AC4C0000}"/>
    <cellStyle name="Normal 73 2 2 2 2 2 3" xfId="6162" xr:uid="{00000000-0005-0000-0000-000023180000}"/>
    <cellStyle name="Normal 73 2 2 2 2 2 3 2" xfId="16214" xr:uid="{00000000-0005-0000-0000-0000673F0000}"/>
    <cellStyle name="Normal 73 2 2 2 2 2 3 3" xfId="11194" xr:uid="{00000000-0005-0000-0000-0000CB2B0000}"/>
    <cellStyle name="Normal 73 2 2 2 2 2 3 3 3" xfId="26291" xr:uid="{00000000-0005-0000-0000-0000C8660000}"/>
    <cellStyle name="Normal 73 2 2 2 2 2 3 5" xfId="21278" xr:uid="{00000000-0005-0000-0000-000033530000}"/>
    <cellStyle name="Normal 73 2 2 2 2 2 4" xfId="12872" xr:uid="{00000000-0005-0000-0000-000059320000}"/>
    <cellStyle name="Normal 73 2 2 2 2 2 4 3" xfId="27966" xr:uid="{00000000-0005-0000-0000-0000536D0000}"/>
    <cellStyle name="Normal 73 2 2 2 2 2 5" xfId="7851" xr:uid="{00000000-0005-0000-0000-0000BC1E0000}"/>
    <cellStyle name="Normal 73 2 2 2 2 2 5 3" xfId="22949" xr:uid="{00000000-0005-0000-0000-0000BA590000}"/>
    <cellStyle name="Normal 73 2 2 2 2 2 7" xfId="17936" xr:uid="{00000000-0005-0000-0000-000025460000}"/>
    <cellStyle name="Normal 73 2 2 2 2 3" xfId="3633" xr:uid="{00000000-0005-0000-0000-0000420E0000}"/>
    <cellStyle name="Normal 73 2 2 2 2 3 2" xfId="13707" xr:uid="{00000000-0005-0000-0000-00009C350000}"/>
    <cellStyle name="Normal 73 2 2 2 2 3 2 3" xfId="28801" xr:uid="{00000000-0005-0000-0000-000096700000}"/>
    <cellStyle name="Normal 73 2 2 2 2 3 3" xfId="8687" xr:uid="{00000000-0005-0000-0000-000000220000}"/>
    <cellStyle name="Normal 73 2 2 2 2 3 3 3" xfId="23784" xr:uid="{00000000-0005-0000-0000-0000FD5C0000}"/>
    <cellStyle name="Normal 73 2 2 2 2 3 5" xfId="18771" xr:uid="{00000000-0005-0000-0000-000068490000}"/>
    <cellStyle name="Normal 73 2 2 2 2 4" xfId="5326" xr:uid="{00000000-0005-0000-0000-0000DF140000}"/>
    <cellStyle name="Normal 73 2 2 2 2 4 2" xfId="15378" xr:uid="{00000000-0005-0000-0000-0000233C0000}"/>
    <cellStyle name="Normal 73 2 2 2 2 4 2 3" xfId="30472" xr:uid="{00000000-0005-0000-0000-00001D770000}"/>
    <cellStyle name="Normal 73 2 2 2 2 4 3" xfId="10358" xr:uid="{00000000-0005-0000-0000-000087280000}"/>
    <cellStyle name="Normal 73 2 2 2 2 4 3 3" xfId="25455" xr:uid="{00000000-0005-0000-0000-000084630000}"/>
    <cellStyle name="Normal 73 2 2 2 2 4 5" xfId="20442" xr:uid="{00000000-0005-0000-0000-0000EF4F0000}"/>
    <cellStyle name="Normal 73 2 2 2 2 5" xfId="12036" xr:uid="{00000000-0005-0000-0000-0000152F0000}"/>
    <cellStyle name="Normal 73 2 2 2 2 5 3" xfId="27130" xr:uid="{00000000-0005-0000-0000-00000F6A0000}"/>
    <cellStyle name="Normal 73 2 2 2 2 6" xfId="7015" xr:uid="{00000000-0005-0000-0000-0000781B0000}"/>
    <cellStyle name="Normal 73 2 2 2 2 6 3" xfId="22113" xr:uid="{00000000-0005-0000-0000-000076560000}"/>
    <cellStyle name="Normal 73 2 2 2 2 8" xfId="17100" xr:uid="{00000000-0005-0000-0000-0000E1420000}"/>
    <cellStyle name="Normal 73 2 2 2 3" xfId="2363" xr:uid="{00000000-0005-0000-0000-00004B090000}"/>
    <cellStyle name="Normal 73 2 2 2 3 2" xfId="4052" xr:uid="{00000000-0005-0000-0000-0000E50F0000}"/>
    <cellStyle name="Normal 73 2 2 2 3 2 2" xfId="14125" xr:uid="{00000000-0005-0000-0000-00003E370000}"/>
    <cellStyle name="Normal 73 2 2 2 3 2 2 3" xfId="29219" xr:uid="{00000000-0005-0000-0000-000038720000}"/>
    <cellStyle name="Normal 73 2 2 2 3 2 3" xfId="9105" xr:uid="{00000000-0005-0000-0000-0000A2230000}"/>
    <cellStyle name="Normal 73 2 2 2 3 2 3 3" xfId="24202" xr:uid="{00000000-0005-0000-0000-00009F5E0000}"/>
    <cellStyle name="Normal 73 2 2 2 3 2 5" xfId="19189" xr:uid="{00000000-0005-0000-0000-00000A4B0000}"/>
    <cellStyle name="Normal 73 2 2 2 3 3" xfId="5744" xr:uid="{00000000-0005-0000-0000-000081160000}"/>
    <cellStyle name="Normal 73 2 2 2 3 3 2" xfId="15796" xr:uid="{00000000-0005-0000-0000-0000C53D0000}"/>
    <cellStyle name="Normal 73 2 2 2 3 3 2 3" xfId="30890" xr:uid="{00000000-0005-0000-0000-0000BF780000}"/>
    <cellStyle name="Normal 73 2 2 2 3 3 3" xfId="10776" xr:uid="{00000000-0005-0000-0000-0000292A0000}"/>
    <cellStyle name="Normal 73 2 2 2 3 3 3 3" xfId="25873" xr:uid="{00000000-0005-0000-0000-000026650000}"/>
    <cellStyle name="Normal 73 2 2 2 3 3 5" xfId="20860" xr:uid="{00000000-0005-0000-0000-000091510000}"/>
    <cellStyle name="Normal 73 2 2 2 3 4" xfId="12454" xr:uid="{00000000-0005-0000-0000-0000B7300000}"/>
    <cellStyle name="Normal 73 2 2 2 3 4 3" xfId="27548" xr:uid="{00000000-0005-0000-0000-0000B16B0000}"/>
    <cellStyle name="Normal 73 2 2 2 3 5" xfId="7433" xr:uid="{00000000-0005-0000-0000-00001A1D0000}"/>
    <cellStyle name="Normal 73 2 2 2 3 5 3" xfId="22531" xr:uid="{00000000-0005-0000-0000-000018580000}"/>
    <cellStyle name="Normal 73 2 2 2 3 7" xfId="17518" xr:uid="{00000000-0005-0000-0000-000083440000}"/>
    <cellStyle name="Normal 73 2 2 2 4" xfId="3215" xr:uid="{00000000-0005-0000-0000-0000A00C0000}"/>
    <cellStyle name="Normal 73 2 2 2 4 2" xfId="13289" xr:uid="{00000000-0005-0000-0000-0000FA330000}"/>
    <cellStyle name="Normal 73 2 2 2 4 2 3" xfId="28383" xr:uid="{00000000-0005-0000-0000-0000F46E0000}"/>
    <cellStyle name="Normal 73 2 2 2 4 3" xfId="8269" xr:uid="{00000000-0005-0000-0000-00005E200000}"/>
    <cellStyle name="Normal 73 2 2 2 4 3 3" xfId="23366" xr:uid="{00000000-0005-0000-0000-00005B5B0000}"/>
    <cellStyle name="Normal 73 2 2 2 4 5" xfId="18353" xr:uid="{00000000-0005-0000-0000-0000C6470000}"/>
    <cellStyle name="Normal 73 2 2 2 5" xfId="4908" xr:uid="{00000000-0005-0000-0000-00003D130000}"/>
    <cellStyle name="Normal 73 2 2 2 5 2" xfId="14960" xr:uid="{00000000-0005-0000-0000-0000813A0000}"/>
    <cellStyle name="Normal 73 2 2 2 5 2 3" xfId="30054" xr:uid="{00000000-0005-0000-0000-00007B750000}"/>
    <cellStyle name="Normal 73 2 2 2 5 3" xfId="9940" xr:uid="{00000000-0005-0000-0000-0000E5260000}"/>
    <cellStyle name="Normal 73 2 2 2 5 3 3" xfId="25037" xr:uid="{00000000-0005-0000-0000-0000E2610000}"/>
    <cellStyle name="Normal 73 2 2 2 5 5" xfId="20024" xr:uid="{00000000-0005-0000-0000-00004D4E0000}"/>
    <cellStyle name="Normal 73 2 2 2 6" xfId="11618" xr:uid="{00000000-0005-0000-0000-0000732D0000}"/>
    <cellStyle name="Normal 73 2 2 2 6 3" xfId="26712" xr:uid="{00000000-0005-0000-0000-00006D680000}"/>
    <cellStyle name="Normal 73 2 2 2 7" xfId="6597" xr:uid="{00000000-0005-0000-0000-0000D6190000}"/>
    <cellStyle name="Normal 73 2 2 2 7 3" xfId="21695" xr:uid="{00000000-0005-0000-0000-0000D4540000}"/>
    <cellStyle name="Normal 73 2 2 2 9" xfId="16682" xr:uid="{00000000-0005-0000-0000-00003F410000}"/>
    <cellStyle name="Normal 73 2 2 3" xfId="1734" xr:uid="{00000000-0005-0000-0000-0000D6060000}"/>
    <cellStyle name="Normal 73 2 2 3 2" xfId="2573" xr:uid="{00000000-0005-0000-0000-00001D0A0000}"/>
    <cellStyle name="Normal 73 2 2 3 2 2" xfId="4262" xr:uid="{00000000-0005-0000-0000-0000B7100000}"/>
    <cellStyle name="Normal 73 2 2 3 2 2 2" xfId="14335" xr:uid="{00000000-0005-0000-0000-000010380000}"/>
    <cellStyle name="Normal 73 2 2 3 2 2 2 3" xfId="29429" xr:uid="{00000000-0005-0000-0000-00000A730000}"/>
    <cellStyle name="Normal 73 2 2 3 2 2 3" xfId="9315" xr:uid="{00000000-0005-0000-0000-000074240000}"/>
    <cellStyle name="Normal 73 2 2 3 2 2 3 3" xfId="24412" xr:uid="{00000000-0005-0000-0000-0000715F0000}"/>
    <cellStyle name="Normal 73 2 2 3 2 2 5" xfId="19399" xr:uid="{00000000-0005-0000-0000-0000DC4B0000}"/>
    <cellStyle name="Normal 73 2 2 3 2 3" xfId="5954" xr:uid="{00000000-0005-0000-0000-000053170000}"/>
    <cellStyle name="Normal 73 2 2 3 2 3 2" xfId="16006" xr:uid="{00000000-0005-0000-0000-0000973E0000}"/>
    <cellStyle name="Normal 73 2 2 3 2 3 2 3" xfId="31100" xr:uid="{00000000-0005-0000-0000-000091790000}"/>
    <cellStyle name="Normal 73 2 2 3 2 3 3" xfId="10986" xr:uid="{00000000-0005-0000-0000-0000FB2A0000}"/>
    <cellStyle name="Normal 73 2 2 3 2 3 3 3" xfId="26083" xr:uid="{00000000-0005-0000-0000-0000F8650000}"/>
    <cellStyle name="Normal 73 2 2 3 2 3 5" xfId="21070" xr:uid="{00000000-0005-0000-0000-000063520000}"/>
    <cellStyle name="Normal 73 2 2 3 2 4" xfId="12664" xr:uid="{00000000-0005-0000-0000-000089310000}"/>
    <cellStyle name="Normal 73 2 2 3 2 4 3" xfId="27758" xr:uid="{00000000-0005-0000-0000-0000836C0000}"/>
    <cellStyle name="Normal 73 2 2 3 2 5" xfId="7643" xr:uid="{00000000-0005-0000-0000-0000EC1D0000}"/>
    <cellStyle name="Normal 73 2 2 3 2 5 3" xfId="22741" xr:uid="{00000000-0005-0000-0000-0000EA580000}"/>
    <cellStyle name="Normal 73 2 2 3 2 7" xfId="17728" xr:uid="{00000000-0005-0000-0000-000055450000}"/>
    <cellStyle name="Normal 73 2 2 3 3" xfId="3425" xr:uid="{00000000-0005-0000-0000-0000720D0000}"/>
    <cellStyle name="Normal 73 2 2 3 3 2" xfId="13499" xr:uid="{00000000-0005-0000-0000-0000CC340000}"/>
    <cellStyle name="Normal 73 2 2 3 3 2 3" xfId="28593" xr:uid="{00000000-0005-0000-0000-0000C66F0000}"/>
    <cellStyle name="Normal 73 2 2 3 3 3" xfId="8479" xr:uid="{00000000-0005-0000-0000-000030210000}"/>
    <cellStyle name="Normal 73 2 2 3 3 3 3" xfId="23576" xr:uid="{00000000-0005-0000-0000-00002D5C0000}"/>
    <cellStyle name="Normal 73 2 2 3 3 5" xfId="18563" xr:uid="{00000000-0005-0000-0000-000098480000}"/>
    <cellStyle name="Normal 73 2 2 3 4" xfId="5118" xr:uid="{00000000-0005-0000-0000-00000F140000}"/>
    <cellStyle name="Normal 73 2 2 3 4 2" xfId="15170" xr:uid="{00000000-0005-0000-0000-0000533B0000}"/>
    <cellStyle name="Normal 73 2 2 3 4 2 3" xfId="30264" xr:uid="{00000000-0005-0000-0000-00004D760000}"/>
    <cellStyle name="Normal 73 2 2 3 4 3" xfId="10150" xr:uid="{00000000-0005-0000-0000-0000B7270000}"/>
    <cellStyle name="Normal 73 2 2 3 4 3 3" xfId="25247" xr:uid="{00000000-0005-0000-0000-0000B4620000}"/>
    <cellStyle name="Normal 73 2 2 3 4 5" xfId="20234" xr:uid="{00000000-0005-0000-0000-00001F4F0000}"/>
    <cellStyle name="Normal 73 2 2 3 5" xfId="11828" xr:uid="{00000000-0005-0000-0000-0000452E0000}"/>
    <cellStyle name="Normal 73 2 2 3 5 3" xfId="26922" xr:uid="{00000000-0005-0000-0000-00003F690000}"/>
    <cellStyle name="Normal 73 2 2 3 6" xfId="6807" xr:uid="{00000000-0005-0000-0000-0000A81A0000}"/>
    <cellStyle name="Normal 73 2 2 3 6 3" xfId="21905" xr:uid="{00000000-0005-0000-0000-0000A6550000}"/>
    <cellStyle name="Normal 73 2 2 3 8" xfId="16892" xr:uid="{00000000-0005-0000-0000-000011420000}"/>
    <cellStyle name="Normal 73 2 2 4" xfId="2155" xr:uid="{00000000-0005-0000-0000-00007B080000}"/>
    <cellStyle name="Normal 73 2 2 4 2" xfId="3844" xr:uid="{00000000-0005-0000-0000-0000150F0000}"/>
    <cellStyle name="Normal 73 2 2 4 2 2" xfId="13917" xr:uid="{00000000-0005-0000-0000-00006E360000}"/>
    <cellStyle name="Normal 73 2 2 4 2 2 3" xfId="29011" xr:uid="{00000000-0005-0000-0000-000068710000}"/>
    <cellStyle name="Normal 73 2 2 4 2 3" xfId="8897" xr:uid="{00000000-0005-0000-0000-0000D2220000}"/>
    <cellStyle name="Normal 73 2 2 4 2 3 3" xfId="23994" xr:uid="{00000000-0005-0000-0000-0000CF5D0000}"/>
    <cellStyle name="Normal 73 2 2 4 2 5" xfId="18981" xr:uid="{00000000-0005-0000-0000-00003A4A0000}"/>
    <cellStyle name="Normal 73 2 2 4 3" xfId="5536" xr:uid="{00000000-0005-0000-0000-0000B1150000}"/>
    <cellStyle name="Normal 73 2 2 4 3 2" xfId="15588" xr:uid="{00000000-0005-0000-0000-0000F53C0000}"/>
    <cellStyle name="Normal 73 2 2 4 3 2 3" xfId="30682" xr:uid="{00000000-0005-0000-0000-0000EF770000}"/>
    <cellStyle name="Normal 73 2 2 4 3 3" xfId="10568" xr:uid="{00000000-0005-0000-0000-000059290000}"/>
    <cellStyle name="Normal 73 2 2 4 3 3 3" xfId="25665" xr:uid="{00000000-0005-0000-0000-000056640000}"/>
    <cellStyle name="Normal 73 2 2 4 3 5" xfId="20652" xr:uid="{00000000-0005-0000-0000-0000C1500000}"/>
    <cellStyle name="Normal 73 2 2 4 4" xfId="12246" xr:uid="{00000000-0005-0000-0000-0000E72F0000}"/>
    <cellStyle name="Normal 73 2 2 4 4 3" xfId="27340" xr:uid="{00000000-0005-0000-0000-0000E16A0000}"/>
    <cellStyle name="Normal 73 2 2 4 5" xfId="7225" xr:uid="{00000000-0005-0000-0000-00004A1C0000}"/>
    <cellStyle name="Normal 73 2 2 4 5 3" xfId="22323" xr:uid="{00000000-0005-0000-0000-000048570000}"/>
    <cellStyle name="Normal 73 2 2 4 7" xfId="17310" xr:uid="{00000000-0005-0000-0000-0000B3430000}"/>
    <cellStyle name="Normal 73 2 2 5" xfId="3007" xr:uid="{00000000-0005-0000-0000-0000D00B0000}"/>
    <cellStyle name="Normal 73 2 2 5 2" xfId="13081" xr:uid="{00000000-0005-0000-0000-00002A330000}"/>
    <cellStyle name="Normal 73 2 2 5 2 3" xfId="28175" xr:uid="{00000000-0005-0000-0000-0000246E0000}"/>
    <cellStyle name="Normal 73 2 2 5 3" xfId="8061" xr:uid="{00000000-0005-0000-0000-00008E1F0000}"/>
    <cellStyle name="Normal 73 2 2 5 3 3" xfId="23158" xr:uid="{00000000-0005-0000-0000-00008B5A0000}"/>
    <cellStyle name="Normal 73 2 2 5 5" xfId="18145" xr:uid="{00000000-0005-0000-0000-0000F6460000}"/>
    <cellStyle name="Normal 73 2 2 6" xfId="4700" xr:uid="{00000000-0005-0000-0000-00006D120000}"/>
    <cellStyle name="Normal 73 2 2 6 2" xfId="14752" xr:uid="{00000000-0005-0000-0000-0000B1390000}"/>
    <cellStyle name="Normal 73 2 2 6 2 3" xfId="29846" xr:uid="{00000000-0005-0000-0000-0000AB740000}"/>
    <cellStyle name="Normal 73 2 2 6 3" xfId="9732" xr:uid="{00000000-0005-0000-0000-000015260000}"/>
    <cellStyle name="Normal 73 2 2 6 3 3" xfId="24829" xr:uid="{00000000-0005-0000-0000-000012610000}"/>
    <cellStyle name="Normal 73 2 2 6 5" xfId="19816" xr:uid="{00000000-0005-0000-0000-00007D4D0000}"/>
    <cellStyle name="Normal 73 2 2 7" xfId="11410" xr:uid="{00000000-0005-0000-0000-0000A32C0000}"/>
    <cellStyle name="Normal 73 2 2 7 3" xfId="26504" xr:uid="{00000000-0005-0000-0000-00009D670000}"/>
    <cellStyle name="Normal 73 2 2 8" xfId="6389" xr:uid="{00000000-0005-0000-0000-000006190000}"/>
    <cellStyle name="Normal 73 2 2 8 3" xfId="21487" xr:uid="{00000000-0005-0000-0000-000004540000}"/>
    <cellStyle name="Normal 73 2 3" xfId="1417" xr:uid="{00000000-0005-0000-0000-000099050000}"/>
    <cellStyle name="Normal 73 2 3 2" xfId="1838" xr:uid="{00000000-0005-0000-0000-00003E070000}"/>
    <cellStyle name="Normal 73 2 3 2 2" xfId="2677" xr:uid="{00000000-0005-0000-0000-0000850A0000}"/>
    <cellStyle name="Normal 73 2 3 2 2 2" xfId="4366" xr:uid="{00000000-0005-0000-0000-00001F110000}"/>
    <cellStyle name="Normal 73 2 3 2 2 2 2" xfId="14439" xr:uid="{00000000-0005-0000-0000-000078380000}"/>
    <cellStyle name="Normal 73 2 3 2 2 2 2 3" xfId="29533" xr:uid="{00000000-0005-0000-0000-000072730000}"/>
    <cellStyle name="Normal 73 2 3 2 2 2 3" xfId="9419" xr:uid="{00000000-0005-0000-0000-0000DC240000}"/>
    <cellStyle name="Normal 73 2 3 2 2 2 3 3" xfId="24516" xr:uid="{00000000-0005-0000-0000-0000D95F0000}"/>
    <cellStyle name="Normal 73 2 3 2 2 2 5" xfId="19503" xr:uid="{00000000-0005-0000-0000-0000444C0000}"/>
    <cellStyle name="Normal 73 2 3 2 2 3" xfId="6058" xr:uid="{00000000-0005-0000-0000-0000BB170000}"/>
    <cellStyle name="Normal 73 2 3 2 2 3 2" xfId="16110" xr:uid="{00000000-0005-0000-0000-0000FF3E0000}"/>
    <cellStyle name="Normal 73 2 3 2 2 3 2 3" xfId="31204" xr:uid="{00000000-0005-0000-0000-0000F9790000}"/>
    <cellStyle name="Normal 73 2 3 2 2 3 3" xfId="11090" xr:uid="{00000000-0005-0000-0000-0000632B0000}"/>
    <cellStyle name="Normal 73 2 3 2 2 3 3 3" xfId="26187" xr:uid="{00000000-0005-0000-0000-000060660000}"/>
    <cellStyle name="Normal 73 2 3 2 2 3 5" xfId="21174" xr:uid="{00000000-0005-0000-0000-0000CB520000}"/>
    <cellStyle name="Normal 73 2 3 2 2 4" xfId="12768" xr:uid="{00000000-0005-0000-0000-0000F1310000}"/>
    <cellStyle name="Normal 73 2 3 2 2 4 3" xfId="27862" xr:uid="{00000000-0005-0000-0000-0000EB6C0000}"/>
    <cellStyle name="Normal 73 2 3 2 2 5" xfId="7747" xr:uid="{00000000-0005-0000-0000-0000541E0000}"/>
    <cellStyle name="Normal 73 2 3 2 2 5 3" xfId="22845" xr:uid="{00000000-0005-0000-0000-000052590000}"/>
    <cellStyle name="Normal 73 2 3 2 2 7" xfId="17832" xr:uid="{00000000-0005-0000-0000-0000BD450000}"/>
    <cellStyle name="Normal 73 2 3 2 3" xfId="3529" xr:uid="{00000000-0005-0000-0000-0000DA0D0000}"/>
    <cellStyle name="Normal 73 2 3 2 3 2" xfId="13603" xr:uid="{00000000-0005-0000-0000-000034350000}"/>
    <cellStyle name="Normal 73 2 3 2 3 2 3" xfId="28697" xr:uid="{00000000-0005-0000-0000-00002E700000}"/>
    <cellStyle name="Normal 73 2 3 2 3 3" xfId="8583" xr:uid="{00000000-0005-0000-0000-000098210000}"/>
    <cellStyle name="Normal 73 2 3 2 3 3 3" xfId="23680" xr:uid="{00000000-0005-0000-0000-0000955C0000}"/>
    <cellStyle name="Normal 73 2 3 2 3 5" xfId="18667" xr:uid="{00000000-0005-0000-0000-000000490000}"/>
    <cellStyle name="Normal 73 2 3 2 4" xfId="5222" xr:uid="{00000000-0005-0000-0000-000077140000}"/>
    <cellStyle name="Normal 73 2 3 2 4 2" xfId="15274" xr:uid="{00000000-0005-0000-0000-0000BB3B0000}"/>
    <cellStyle name="Normal 73 2 3 2 4 2 3" xfId="30368" xr:uid="{00000000-0005-0000-0000-0000B5760000}"/>
    <cellStyle name="Normal 73 2 3 2 4 3" xfId="10254" xr:uid="{00000000-0005-0000-0000-00001F280000}"/>
    <cellStyle name="Normal 73 2 3 2 4 3 3" xfId="25351" xr:uid="{00000000-0005-0000-0000-00001C630000}"/>
    <cellStyle name="Normal 73 2 3 2 4 5" xfId="20338" xr:uid="{00000000-0005-0000-0000-0000874F0000}"/>
    <cellStyle name="Normal 73 2 3 2 5" xfId="11932" xr:uid="{00000000-0005-0000-0000-0000AD2E0000}"/>
    <cellStyle name="Normal 73 2 3 2 5 3" xfId="27026" xr:uid="{00000000-0005-0000-0000-0000A7690000}"/>
    <cellStyle name="Normal 73 2 3 2 6" xfId="6911" xr:uid="{00000000-0005-0000-0000-0000101B0000}"/>
    <cellStyle name="Normal 73 2 3 2 6 3" xfId="22009" xr:uid="{00000000-0005-0000-0000-00000E560000}"/>
    <cellStyle name="Normal 73 2 3 2 8" xfId="16996" xr:uid="{00000000-0005-0000-0000-000079420000}"/>
    <cellStyle name="Normal 73 2 3 3" xfId="2259" xr:uid="{00000000-0005-0000-0000-0000E3080000}"/>
    <cellStyle name="Normal 73 2 3 3 2" xfId="3948" xr:uid="{00000000-0005-0000-0000-00007D0F0000}"/>
    <cellStyle name="Normal 73 2 3 3 2 2" xfId="14021" xr:uid="{00000000-0005-0000-0000-0000D6360000}"/>
    <cellStyle name="Normal 73 2 3 3 2 2 3" xfId="29115" xr:uid="{00000000-0005-0000-0000-0000D0710000}"/>
    <cellStyle name="Normal 73 2 3 3 2 3" xfId="9001" xr:uid="{00000000-0005-0000-0000-00003A230000}"/>
    <cellStyle name="Normal 73 2 3 3 2 3 3" xfId="24098" xr:uid="{00000000-0005-0000-0000-0000375E0000}"/>
    <cellStyle name="Normal 73 2 3 3 2 5" xfId="19085" xr:uid="{00000000-0005-0000-0000-0000A24A0000}"/>
    <cellStyle name="Normal 73 2 3 3 3" xfId="5640" xr:uid="{00000000-0005-0000-0000-000019160000}"/>
    <cellStyle name="Normal 73 2 3 3 3 2" xfId="15692" xr:uid="{00000000-0005-0000-0000-00005D3D0000}"/>
    <cellStyle name="Normal 73 2 3 3 3 2 3" xfId="30786" xr:uid="{00000000-0005-0000-0000-000057780000}"/>
    <cellStyle name="Normal 73 2 3 3 3 3" xfId="10672" xr:uid="{00000000-0005-0000-0000-0000C1290000}"/>
    <cellStyle name="Normal 73 2 3 3 3 3 3" xfId="25769" xr:uid="{00000000-0005-0000-0000-0000BE640000}"/>
    <cellStyle name="Normal 73 2 3 3 3 5" xfId="20756" xr:uid="{00000000-0005-0000-0000-000029510000}"/>
    <cellStyle name="Normal 73 2 3 3 4" xfId="12350" xr:uid="{00000000-0005-0000-0000-00004F300000}"/>
    <cellStyle name="Normal 73 2 3 3 4 3" xfId="27444" xr:uid="{00000000-0005-0000-0000-0000496B0000}"/>
    <cellStyle name="Normal 73 2 3 3 5" xfId="7329" xr:uid="{00000000-0005-0000-0000-0000B21C0000}"/>
    <cellStyle name="Normal 73 2 3 3 5 3" xfId="22427" xr:uid="{00000000-0005-0000-0000-0000B0570000}"/>
    <cellStyle name="Normal 73 2 3 3 7" xfId="17414" xr:uid="{00000000-0005-0000-0000-00001B440000}"/>
    <cellStyle name="Normal 73 2 3 4" xfId="3111" xr:uid="{00000000-0005-0000-0000-0000380C0000}"/>
    <cellStyle name="Normal 73 2 3 4 2" xfId="13185" xr:uid="{00000000-0005-0000-0000-000092330000}"/>
    <cellStyle name="Normal 73 2 3 4 2 3" xfId="28279" xr:uid="{00000000-0005-0000-0000-00008C6E0000}"/>
    <cellStyle name="Normal 73 2 3 4 3" xfId="8165" xr:uid="{00000000-0005-0000-0000-0000F61F0000}"/>
    <cellStyle name="Normal 73 2 3 4 3 3" xfId="23262" xr:uid="{00000000-0005-0000-0000-0000F35A0000}"/>
    <cellStyle name="Normal 73 2 3 4 5" xfId="18249" xr:uid="{00000000-0005-0000-0000-00005E470000}"/>
    <cellStyle name="Normal 73 2 3 5" xfId="4804" xr:uid="{00000000-0005-0000-0000-0000D5120000}"/>
    <cellStyle name="Normal 73 2 3 5 2" xfId="14856" xr:uid="{00000000-0005-0000-0000-0000193A0000}"/>
    <cellStyle name="Normal 73 2 3 5 2 3" xfId="29950" xr:uid="{00000000-0005-0000-0000-000013750000}"/>
    <cellStyle name="Normal 73 2 3 5 3" xfId="9836" xr:uid="{00000000-0005-0000-0000-00007D260000}"/>
    <cellStyle name="Normal 73 2 3 5 3 3" xfId="24933" xr:uid="{00000000-0005-0000-0000-00007A610000}"/>
    <cellStyle name="Normal 73 2 3 5 5" xfId="19920" xr:uid="{00000000-0005-0000-0000-0000E54D0000}"/>
    <cellStyle name="Normal 73 2 3 6" xfId="11514" xr:uid="{00000000-0005-0000-0000-00000B2D0000}"/>
    <cellStyle name="Normal 73 2 3 6 3" xfId="26608" xr:uid="{00000000-0005-0000-0000-000005680000}"/>
    <cellStyle name="Normal 73 2 3 7" xfId="6493" xr:uid="{00000000-0005-0000-0000-00006E190000}"/>
    <cellStyle name="Normal 73 2 3 7 3" xfId="21591" xr:uid="{00000000-0005-0000-0000-00006C540000}"/>
    <cellStyle name="Normal 73 2 3 9" xfId="16578" xr:uid="{00000000-0005-0000-0000-0000D7400000}"/>
    <cellStyle name="Normal 73 2 4" xfId="1630" xr:uid="{00000000-0005-0000-0000-00006E060000}"/>
    <cellStyle name="Normal 73 2 4 2" xfId="2469" xr:uid="{00000000-0005-0000-0000-0000B5090000}"/>
    <cellStyle name="Normal 73 2 4 2 2" xfId="4158" xr:uid="{00000000-0005-0000-0000-00004F100000}"/>
    <cellStyle name="Normal 73 2 4 2 2 2" xfId="14231" xr:uid="{00000000-0005-0000-0000-0000A8370000}"/>
    <cellStyle name="Normal 73 2 4 2 2 2 3" xfId="29325" xr:uid="{00000000-0005-0000-0000-0000A2720000}"/>
    <cellStyle name="Normal 73 2 4 2 2 3" xfId="9211" xr:uid="{00000000-0005-0000-0000-00000C240000}"/>
    <cellStyle name="Normal 73 2 4 2 2 3 3" xfId="24308" xr:uid="{00000000-0005-0000-0000-0000095F0000}"/>
    <cellStyle name="Normal 73 2 4 2 2 5" xfId="19295" xr:uid="{00000000-0005-0000-0000-0000744B0000}"/>
    <cellStyle name="Normal 73 2 4 2 3" xfId="5850" xr:uid="{00000000-0005-0000-0000-0000EB160000}"/>
    <cellStyle name="Normal 73 2 4 2 3 2" xfId="15902" xr:uid="{00000000-0005-0000-0000-00002F3E0000}"/>
    <cellStyle name="Normal 73 2 4 2 3 2 3" xfId="30996" xr:uid="{00000000-0005-0000-0000-000029790000}"/>
    <cellStyle name="Normal 73 2 4 2 3 3" xfId="10882" xr:uid="{00000000-0005-0000-0000-0000932A0000}"/>
    <cellStyle name="Normal 73 2 4 2 3 3 3" xfId="25979" xr:uid="{00000000-0005-0000-0000-000090650000}"/>
    <cellStyle name="Normal 73 2 4 2 3 5" xfId="20966" xr:uid="{00000000-0005-0000-0000-0000FB510000}"/>
    <cellStyle name="Normal 73 2 4 2 4" xfId="12560" xr:uid="{00000000-0005-0000-0000-000021310000}"/>
    <cellStyle name="Normal 73 2 4 2 4 3" xfId="27654" xr:uid="{00000000-0005-0000-0000-00001B6C0000}"/>
    <cellStyle name="Normal 73 2 4 2 5" xfId="7539" xr:uid="{00000000-0005-0000-0000-0000841D0000}"/>
    <cellStyle name="Normal 73 2 4 2 5 3" xfId="22637" xr:uid="{00000000-0005-0000-0000-000082580000}"/>
    <cellStyle name="Normal 73 2 4 2 7" xfId="17624" xr:uid="{00000000-0005-0000-0000-0000ED440000}"/>
    <cellStyle name="Normal 73 2 4 3" xfId="3321" xr:uid="{00000000-0005-0000-0000-00000A0D0000}"/>
    <cellStyle name="Normal 73 2 4 3 2" xfId="13395" xr:uid="{00000000-0005-0000-0000-000064340000}"/>
    <cellStyle name="Normal 73 2 4 3 2 3" xfId="28489" xr:uid="{00000000-0005-0000-0000-00005E6F0000}"/>
    <cellStyle name="Normal 73 2 4 3 3" xfId="8375" xr:uid="{00000000-0005-0000-0000-0000C8200000}"/>
    <cellStyle name="Normal 73 2 4 3 3 3" xfId="23472" xr:uid="{00000000-0005-0000-0000-0000C55B0000}"/>
    <cellStyle name="Normal 73 2 4 3 5" xfId="18459" xr:uid="{00000000-0005-0000-0000-000030480000}"/>
    <cellStyle name="Normal 73 2 4 4" xfId="5014" xr:uid="{00000000-0005-0000-0000-0000A7130000}"/>
    <cellStyle name="Normal 73 2 4 4 2" xfId="15066" xr:uid="{00000000-0005-0000-0000-0000EB3A0000}"/>
    <cellStyle name="Normal 73 2 4 4 2 3" xfId="30160" xr:uid="{00000000-0005-0000-0000-0000E5750000}"/>
    <cellStyle name="Normal 73 2 4 4 3" xfId="10046" xr:uid="{00000000-0005-0000-0000-00004F270000}"/>
    <cellStyle name="Normal 73 2 4 4 3 3" xfId="25143" xr:uid="{00000000-0005-0000-0000-00004C620000}"/>
    <cellStyle name="Normal 73 2 4 4 5" xfId="20130" xr:uid="{00000000-0005-0000-0000-0000B74E0000}"/>
    <cellStyle name="Normal 73 2 4 5" xfId="11724" xr:uid="{00000000-0005-0000-0000-0000DD2D0000}"/>
    <cellStyle name="Normal 73 2 4 5 3" xfId="26818" xr:uid="{00000000-0005-0000-0000-0000D7680000}"/>
    <cellStyle name="Normal 73 2 4 6" xfId="6703" xr:uid="{00000000-0005-0000-0000-0000401A0000}"/>
    <cellStyle name="Normal 73 2 4 6 3" xfId="21801" xr:uid="{00000000-0005-0000-0000-00003E550000}"/>
    <cellStyle name="Normal 73 2 4 8" xfId="16788" xr:uid="{00000000-0005-0000-0000-0000A9410000}"/>
    <cellStyle name="Normal 73 2 5" xfId="2051" xr:uid="{00000000-0005-0000-0000-000013080000}"/>
    <cellStyle name="Normal 73 2 5 2" xfId="3740" xr:uid="{00000000-0005-0000-0000-0000AD0E0000}"/>
    <cellStyle name="Normal 73 2 5 2 2" xfId="13813" xr:uid="{00000000-0005-0000-0000-000006360000}"/>
    <cellStyle name="Normal 73 2 5 2 2 3" xfId="28907" xr:uid="{00000000-0005-0000-0000-000000710000}"/>
    <cellStyle name="Normal 73 2 5 2 3" xfId="8793" xr:uid="{00000000-0005-0000-0000-00006A220000}"/>
    <cellStyle name="Normal 73 2 5 2 3 3" xfId="23890" xr:uid="{00000000-0005-0000-0000-0000675D0000}"/>
    <cellStyle name="Normal 73 2 5 2 5" xfId="18877" xr:uid="{00000000-0005-0000-0000-0000D2490000}"/>
    <cellStyle name="Normal 73 2 5 3" xfId="5432" xr:uid="{00000000-0005-0000-0000-000049150000}"/>
    <cellStyle name="Normal 73 2 5 3 2" xfId="15484" xr:uid="{00000000-0005-0000-0000-00008D3C0000}"/>
    <cellStyle name="Normal 73 2 5 3 2 3" xfId="30578" xr:uid="{00000000-0005-0000-0000-000087770000}"/>
    <cellStyle name="Normal 73 2 5 3 3" xfId="10464" xr:uid="{00000000-0005-0000-0000-0000F1280000}"/>
    <cellStyle name="Normal 73 2 5 3 3 3" xfId="25561" xr:uid="{00000000-0005-0000-0000-0000EE630000}"/>
    <cellStyle name="Normal 73 2 5 3 5" xfId="20548" xr:uid="{00000000-0005-0000-0000-000059500000}"/>
    <cellStyle name="Normal 73 2 5 4" xfId="12142" xr:uid="{00000000-0005-0000-0000-00007F2F0000}"/>
    <cellStyle name="Normal 73 2 5 4 3" xfId="27236" xr:uid="{00000000-0005-0000-0000-0000796A0000}"/>
    <cellStyle name="Normal 73 2 5 5" xfId="7121" xr:uid="{00000000-0005-0000-0000-0000E21B0000}"/>
    <cellStyle name="Normal 73 2 5 5 3" xfId="22219" xr:uid="{00000000-0005-0000-0000-0000E0560000}"/>
    <cellStyle name="Normal 73 2 5 7" xfId="17206" xr:uid="{00000000-0005-0000-0000-00004B430000}"/>
    <cellStyle name="Normal 73 2 6" xfId="2903" xr:uid="{00000000-0005-0000-0000-0000680B0000}"/>
    <cellStyle name="Normal 73 2 6 2" xfId="12977" xr:uid="{00000000-0005-0000-0000-0000C2320000}"/>
    <cellStyle name="Normal 73 2 6 2 3" xfId="28071" xr:uid="{00000000-0005-0000-0000-0000BC6D0000}"/>
    <cellStyle name="Normal 73 2 6 3" xfId="7957" xr:uid="{00000000-0005-0000-0000-0000261F0000}"/>
    <cellStyle name="Normal 73 2 6 3 3" xfId="23054" xr:uid="{00000000-0005-0000-0000-0000235A0000}"/>
    <cellStyle name="Normal 73 2 6 5" xfId="18041" xr:uid="{00000000-0005-0000-0000-00008E460000}"/>
    <cellStyle name="Normal 73 2 7" xfId="4596" xr:uid="{00000000-0005-0000-0000-000005120000}"/>
    <cellStyle name="Normal 73 2 7 2" xfId="14648" xr:uid="{00000000-0005-0000-0000-000049390000}"/>
    <cellStyle name="Normal 73 2 7 2 3" xfId="29742" xr:uid="{00000000-0005-0000-0000-000043740000}"/>
    <cellStyle name="Normal 73 2 7 3" xfId="9628" xr:uid="{00000000-0005-0000-0000-0000AD250000}"/>
    <cellStyle name="Normal 73 2 7 3 3" xfId="24725" xr:uid="{00000000-0005-0000-0000-0000AA600000}"/>
    <cellStyle name="Normal 73 2 7 5" xfId="19712" xr:uid="{00000000-0005-0000-0000-0000154D0000}"/>
    <cellStyle name="Normal 73 2 8" xfId="11306" xr:uid="{00000000-0005-0000-0000-00003B2C0000}"/>
    <cellStyle name="Normal 73 2 8 3" xfId="26400" xr:uid="{00000000-0005-0000-0000-000035670000}"/>
    <cellStyle name="Normal 73 2 9" xfId="6285" xr:uid="{00000000-0005-0000-0000-00009E180000}"/>
    <cellStyle name="Normal 73 2 9 3" xfId="21383" xr:uid="{00000000-0005-0000-0000-00009C530000}"/>
    <cellStyle name="Normal 73 3" xfId="1250" xr:uid="{00000000-0005-0000-0000-0000F2040000}"/>
    <cellStyle name="Normal 73 3 10" xfId="16422" xr:uid="{00000000-0005-0000-0000-00003B400000}"/>
    <cellStyle name="Normal 73 3 2" xfId="1469" xr:uid="{00000000-0005-0000-0000-0000CD050000}"/>
    <cellStyle name="Normal 73 3 2 2" xfId="1890" xr:uid="{00000000-0005-0000-0000-000072070000}"/>
    <cellStyle name="Normal 73 3 2 2 2" xfId="2729" xr:uid="{00000000-0005-0000-0000-0000B90A0000}"/>
    <cellStyle name="Normal 73 3 2 2 2 2" xfId="4418" xr:uid="{00000000-0005-0000-0000-000053110000}"/>
    <cellStyle name="Normal 73 3 2 2 2 2 2" xfId="14491" xr:uid="{00000000-0005-0000-0000-0000AC380000}"/>
    <cellStyle name="Normal 73 3 2 2 2 2 2 3" xfId="29585" xr:uid="{00000000-0005-0000-0000-0000A6730000}"/>
    <cellStyle name="Normal 73 3 2 2 2 2 3" xfId="9471" xr:uid="{00000000-0005-0000-0000-000010250000}"/>
    <cellStyle name="Normal 73 3 2 2 2 2 3 3" xfId="24568" xr:uid="{00000000-0005-0000-0000-00000D600000}"/>
    <cellStyle name="Normal 73 3 2 2 2 2 5" xfId="19555" xr:uid="{00000000-0005-0000-0000-0000784C0000}"/>
    <cellStyle name="Normal 73 3 2 2 2 3" xfId="6110" xr:uid="{00000000-0005-0000-0000-0000EF170000}"/>
    <cellStyle name="Normal 73 3 2 2 2 3 2" xfId="16162" xr:uid="{00000000-0005-0000-0000-0000333F0000}"/>
    <cellStyle name="Normal 73 3 2 2 2 3 2 3" xfId="31256" xr:uid="{00000000-0005-0000-0000-00002D7A0000}"/>
    <cellStyle name="Normal 73 3 2 2 2 3 3" xfId="11142" xr:uid="{00000000-0005-0000-0000-0000972B0000}"/>
    <cellStyle name="Normal 73 3 2 2 2 3 3 3" xfId="26239" xr:uid="{00000000-0005-0000-0000-000094660000}"/>
    <cellStyle name="Normal 73 3 2 2 2 3 5" xfId="21226" xr:uid="{00000000-0005-0000-0000-0000FF520000}"/>
    <cellStyle name="Normal 73 3 2 2 2 4" xfId="12820" xr:uid="{00000000-0005-0000-0000-000025320000}"/>
    <cellStyle name="Normal 73 3 2 2 2 4 3" xfId="27914" xr:uid="{00000000-0005-0000-0000-00001F6D0000}"/>
    <cellStyle name="Normal 73 3 2 2 2 5" xfId="7799" xr:uid="{00000000-0005-0000-0000-0000881E0000}"/>
    <cellStyle name="Normal 73 3 2 2 2 5 3" xfId="22897" xr:uid="{00000000-0005-0000-0000-000086590000}"/>
    <cellStyle name="Normal 73 3 2 2 2 7" xfId="17884" xr:uid="{00000000-0005-0000-0000-0000F1450000}"/>
    <cellStyle name="Normal 73 3 2 2 3" xfId="3581" xr:uid="{00000000-0005-0000-0000-00000E0E0000}"/>
    <cellStyle name="Normal 73 3 2 2 3 2" xfId="13655" xr:uid="{00000000-0005-0000-0000-000068350000}"/>
    <cellStyle name="Normal 73 3 2 2 3 2 3" xfId="28749" xr:uid="{00000000-0005-0000-0000-000062700000}"/>
    <cellStyle name="Normal 73 3 2 2 3 3" xfId="8635" xr:uid="{00000000-0005-0000-0000-0000CC210000}"/>
    <cellStyle name="Normal 73 3 2 2 3 3 3" xfId="23732" xr:uid="{00000000-0005-0000-0000-0000C95C0000}"/>
    <cellStyle name="Normal 73 3 2 2 3 5" xfId="18719" xr:uid="{00000000-0005-0000-0000-000034490000}"/>
    <cellStyle name="Normal 73 3 2 2 4" xfId="5274" xr:uid="{00000000-0005-0000-0000-0000AB140000}"/>
    <cellStyle name="Normal 73 3 2 2 4 2" xfId="15326" xr:uid="{00000000-0005-0000-0000-0000EF3B0000}"/>
    <cellStyle name="Normal 73 3 2 2 4 2 3" xfId="30420" xr:uid="{00000000-0005-0000-0000-0000E9760000}"/>
    <cellStyle name="Normal 73 3 2 2 4 3" xfId="10306" xr:uid="{00000000-0005-0000-0000-000053280000}"/>
    <cellStyle name="Normal 73 3 2 2 4 3 3" xfId="25403" xr:uid="{00000000-0005-0000-0000-000050630000}"/>
    <cellStyle name="Normal 73 3 2 2 4 5" xfId="20390" xr:uid="{00000000-0005-0000-0000-0000BB4F0000}"/>
    <cellStyle name="Normal 73 3 2 2 5" xfId="11984" xr:uid="{00000000-0005-0000-0000-0000E12E0000}"/>
    <cellStyle name="Normal 73 3 2 2 5 3" xfId="27078" xr:uid="{00000000-0005-0000-0000-0000DB690000}"/>
    <cellStyle name="Normal 73 3 2 2 6" xfId="6963" xr:uid="{00000000-0005-0000-0000-0000441B0000}"/>
    <cellStyle name="Normal 73 3 2 2 6 3" xfId="22061" xr:uid="{00000000-0005-0000-0000-000042560000}"/>
    <cellStyle name="Normal 73 3 2 2 8" xfId="17048" xr:uid="{00000000-0005-0000-0000-0000AD420000}"/>
    <cellStyle name="Normal 73 3 2 3" xfId="2311" xr:uid="{00000000-0005-0000-0000-000017090000}"/>
    <cellStyle name="Normal 73 3 2 3 2" xfId="4000" xr:uid="{00000000-0005-0000-0000-0000B10F0000}"/>
    <cellStyle name="Normal 73 3 2 3 2 2" xfId="14073" xr:uid="{00000000-0005-0000-0000-00000A370000}"/>
    <cellStyle name="Normal 73 3 2 3 2 2 3" xfId="29167" xr:uid="{00000000-0005-0000-0000-000004720000}"/>
    <cellStyle name="Normal 73 3 2 3 2 3" xfId="9053" xr:uid="{00000000-0005-0000-0000-00006E230000}"/>
    <cellStyle name="Normal 73 3 2 3 2 3 3" xfId="24150" xr:uid="{00000000-0005-0000-0000-00006B5E0000}"/>
    <cellStyle name="Normal 73 3 2 3 2 5" xfId="19137" xr:uid="{00000000-0005-0000-0000-0000D64A0000}"/>
    <cellStyle name="Normal 73 3 2 3 3" xfId="5692" xr:uid="{00000000-0005-0000-0000-00004D160000}"/>
    <cellStyle name="Normal 73 3 2 3 3 2" xfId="15744" xr:uid="{00000000-0005-0000-0000-0000913D0000}"/>
    <cellStyle name="Normal 73 3 2 3 3 2 3" xfId="30838" xr:uid="{00000000-0005-0000-0000-00008B780000}"/>
    <cellStyle name="Normal 73 3 2 3 3 3" xfId="10724" xr:uid="{00000000-0005-0000-0000-0000F5290000}"/>
    <cellStyle name="Normal 73 3 2 3 3 3 3" xfId="25821" xr:uid="{00000000-0005-0000-0000-0000F2640000}"/>
    <cellStyle name="Normal 73 3 2 3 3 5" xfId="20808" xr:uid="{00000000-0005-0000-0000-00005D510000}"/>
    <cellStyle name="Normal 73 3 2 3 4" xfId="12402" xr:uid="{00000000-0005-0000-0000-000083300000}"/>
    <cellStyle name="Normal 73 3 2 3 4 3" xfId="27496" xr:uid="{00000000-0005-0000-0000-00007D6B0000}"/>
    <cellStyle name="Normal 73 3 2 3 5" xfId="7381" xr:uid="{00000000-0005-0000-0000-0000E61C0000}"/>
    <cellStyle name="Normal 73 3 2 3 5 3" xfId="22479" xr:uid="{00000000-0005-0000-0000-0000E4570000}"/>
    <cellStyle name="Normal 73 3 2 3 7" xfId="17466" xr:uid="{00000000-0005-0000-0000-00004F440000}"/>
    <cellStyle name="Normal 73 3 2 4" xfId="3163" xr:uid="{00000000-0005-0000-0000-00006C0C0000}"/>
    <cellStyle name="Normal 73 3 2 4 2" xfId="13237" xr:uid="{00000000-0005-0000-0000-0000C6330000}"/>
    <cellStyle name="Normal 73 3 2 4 2 3" xfId="28331" xr:uid="{00000000-0005-0000-0000-0000C06E0000}"/>
    <cellStyle name="Normal 73 3 2 4 3" xfId="8217" xr:uid="{00000000-0005-0000-0000-00002A200000}"/>
    <cellStyle name="Normal 73 3 2 4 3 3" xfId="23314" xr:uid="{00000000-0005-0000-0000-0000275B0000}"/>
    <cellStyle name="Normal 73 3 2 4 5" xfId="18301" xr:uid="{00000000-0005-0000-0000-000092470000}"/>
    <cellStyle name="Normal 73 3 2 5" xfId="4856" xr:uid="{00000000-0005-0000-0000-000009130000}"/>
    <cellStyle name="Normal 73 3 2 5 2" xfId="14908" xr:uid="{00000000-0005-0000-0000-00004D3A0000}"/>
    <cellStyle name="Normal 73 3 2 5 2 3" xfId="30002" xr:uid="{00000000-0005-0000-0000-000047750000}"/>
    <cellStyle name="Normal 73 3 2 5 3" xfId="9888" xr:uid="{00000000-0005-0000-0000-0000B1260000}"/>
    <cellStyle name="Normal 73 3 2 5 3 3" xfId="24985" xr:uid="{00000000-0005-0000-0000-0000AE610000}"/>
    <cellStyle name="Normal 73 3 2 5 5" xfId="19972" xr:uid="{00000000-0005-0000-0000-0000194E0000}"/>
    <cellStyle name="Normal 73 3 2 6" xfId="11566" xr:uid="{00000000-0005-0000-0000-00003F2D0000}"/>
    <cellStyle name="Normal 73 3 2 6 3" xfId="26660" xr:uid="{00000000-0005-0000-0000-000039680000}"/>
    <cellStyle name="Normal 73 3 2 7" xfId="6545" xr:uid="{00000000-0005-0000-0000-0000A2190000}"/>
    <cellStyle name="Normal 73 3 2 7 3" xfId="21643" xr:uid="{00000000-0005-0000-0000-0000A0540000}"/>
    <cellStyle name="Normal 73 3 2 9" xfId="16630" xr:uid="{00000000-0005-0000-0000-00000B410000}"/>
    <cellStyle name="Normal 73 3 3" xfId="1682" xr:uid="{00000000-0005-0000-0000-0000A2060000}"/>
    <cellStyle name="Normal 73 3 3 2" xfId="2521" xr:uid="{00000000-0005-0000-0000-0000E9090000}"/>
    <cellStyle name="Normal 73 3 3 2 2" xfId="4210" xr:uid="{00000000-0005-0000-0000-000083100000}"/>
    <cellStyle name="Normal 73 3 3 2 2 2" xfId="14283" xr:uid="{00000000-0005-0000-0000-0000DC370000}"/>
    <cellStyle name="Normal 73 3 3 2 2 2 3" xfId="29377" xr:uid="{00000000-0005-0000-0000-0000D6720000}"/>
    <cellStyle name="Normal 73 3 3 2 2 3" xfId="9263" xr:uid="{00000000-0005-0000-0000-000040240000}"/>
    <cellStyle name="Normal 73 3 3 2 2 3 3" xfId="24360" xr:uid="{00000000-0005-0000-0000-00003D5F0000}"/>
    <cellStyle name="Normal 73 3 3 2 2 5" xfId="19347" xr:uid="{00000000-0005-0000-0000-0000A84B0000}"/>
    <cellStyle name="Normal 73 3 3 2 3" xfId="5902" xr:uid="{00000000-0005-0000-0000-00001F170000}"/>
    <cellStyle name="Normal 73 3 3 2 3 2" xfId="15954" xr:uid="{00000000-0005-0000-0000-0000633E0000}"/>
    <cellStyle name="Normal 73 3 3 2 3 2 3" xfId="31048" xr:uid="{00000000-0005-0000-0000-00005D790000}"/>
    <cellStyle name="Normal 73 3 3 2 3 3" xfId="10934" xr:uid="{00000000-0005-0000-0000-0000C72A0000}"/>
    <cellStyle name="Normal 73 3 3 2 3 3 3" xfId="26031" xr:uid="{00000000-0005-0000-0000-0000C4650000}"/>
    <cellStyle name="Normal 73 3 3 2 3 5" xfId="21018" xr:uid="{00000000-0005-0000-0000-00002F520000}"/>
    <cellStyle name="Normal 73 3 3 2 4" xfId="12612" xr:uid="{00000000-0005-0000-0000-000055310000}"/>
    <cellStyle name="Normal 73 3 3 2 4 3" xfId="27706" xr:uid="{00000000-0005-0000-0000-00004F6C0000}"/>
    <cellStyle name="Normal 73 3 3 2 5" xfId="7591" xr:uid="{00000000-0005-0000-0000-0000B81D0000}"/>
    <cellStyle name="Normal 73 3 3 2 5 3" xfId="22689" xr:uid="{00000000-0005-0000-0000-0000B6580000}"/>
    <cellStyle name="Normal 73 3 3 2 7" xfId="17676" xr:uid="{00000000-0005-0000-0000-000021450000}"/>
    <cellStyle name="Normal 73 3 3 3" xfId="3373" xr:uid="{00000000-0005-0000-0000-00003E0D0000}"/>
    <cellStyle name="Normal 73 3 3 3 2" xfId="13447" xr:uid="{00000000-0005-0000-0000-000098340000}"/>
    <cellStyle name="Normal 73 3 3 3 2 3" xfId="28541" xr:uid="{00000000-0005-0000-0000-0000926F0000}"/>
    <cellStyle name="Normal 73 3 3 3 3" xfId="8427" xr:uid="{00000000-0005-0000-0000-0000FC200000}"/>
    <cellStyle name="Normal 73 3 3 3 3 3" xfId="23524" xr:uid="{00000000-0005-0000-0000-0000F95B0000}"/>
    <cellStyle name="Normal 73 3 3 3 5" xfId="18511" xr:uid="{00000000-0005-0000-0000-000064480000}"/>
    <cellStyle name="Normal 73 3 3 4" xfId="5066" xr:uid="{00000000-0005-0000-0000-0000DB130000}"/>
    <cellStyle name="Normal 73 3 3 4 2" xfId="15118" xr:uid="{00000000-0005-0000-0000-00001F3B0000}"/>
    <cellStyle name="Normal 73 3 3 4 2 3" xfId="30212" xr:uid="{00000000-0005-0000-0000-000019760000}"/>
    <cellStyle name="Normal 73 3 3 4 3" xfId="10098" xr:uid="{00000000-0005-0000-0000-000083270000}"/>
    <cellStyle name="Normal 73 3 3 4 3 3" xfId="25195" xr:uid="{00000000-0005-0000-0000-000080620000}"/>
    <cellStyle name="Normal 73 3 3 4 5" xfId="20182" xr:uid="{00000000-0005-0000-0000-0000EB4E0000}"/>
    <cellStyle name="Normal 73 3 3 5" xfId="11776" xr:uid="{00000000-0005-0000-0000-0000112E0000}"/>
    <cellStyle name="Normal 73 3 3 5 3" xfId="26870" xr:uid="{00000000-0005-0000-0000-00000B690000}"/>
    <cellStyle name="Normal 73 3 3 6" xfId="6755" xr:uid="{00000000-0005-0000-0000-0000741A0000}"/>
    <cellStyle name="Normal 73 3 3 6 3" xfId="21853" xr:uid="{00000000-0005-0000-0000-000072550000}"/>
    <cellStyle name="Normal 73 3 3 8" xfId="16840" xr:uid="{00000000-0005-0000-0000-0000DD410000}"/>
    <cellStyle name="Normal 73 3 4" xfId="2103" xr:uid="{00000000-0005-0000-0000-000047080000}"/>
    <cellStyle name="Normal 73 3 4 2" xfId="3792" xr:uid="{00000000-0005-0000-0000-0000E10E0000}"/>
    <cellStyle name="Normal 73 3 4 2 2" xfId="13865" xr:uid="{00000000-0005-0000-0000-00003A360000}"/>
    <cellStyle name="Normal 73 3 4 2 2 3" xfId="28959" xr:uid="{00000000-0005-0000-0000-000034710000}"/>
    <cellStyle name="Normal 73 3 4 2 3" xfId="8845" xr:uid="{00000000-0005-0000-0000-00009E220000}"/>
    <cellStyle name="Normal 73 3 4 2 3 3" xfId="23942" xr:uid="{00000000-0005-0000-0000-00009B5D0000}"/>
    <cellStyle name="Normal 73 3 4 2 5" xfId="18929" xr:uid="{00000000-0005-0000-0000-0000064A0000}"/>
    <cellStyle name="Normal 73 3 4 3" xfId="5484" xr:uid="{00000000-0005-0000-0000-00007D150000}"/>
    <cellStyle name="Normal 73 3 4 3 2" xfId="15536" xr:uid="{00000000-0005-0000-0000-0000C13C0000}"/>
    <cellStyle name="Normal 73 3 4 3 2 3" xfId="30630" xr:uid="{00000000-0005-0000-0000-0000BB770000}"/>
    <cellStyle name="Normal 73 3 4 3 3" xfId="10516" xr:uid="{00000000-0005-0000-0000-000025290000}"/>
    <cellStyle name="Normal 73 3 4 3 3 3" xfId="25613" xr:uid="{00000000-0005-0000-0000-000022640000}"/>
    <cellStyle name="Normal 73 3 4 3 5" xfId="20600" xr:uid="{00000000-0005-0000-0000-00008D500000}"/>
    <cellStyle name="Normal 73 3 4 4" xfId="12194" xr:uid="{00000000-0005-0000-0000-0000B32F0000}"/>
    <cellStyle name="Normal 73 3 4 4 3" xfId="27288" xr:uid="{00000000-0005-0000-0000-0000AD6A0000}"/>
    <cellStyle name="Normal 73 3 4 5" xfId="7173" xr:uid="{00000000-0005-0000-0000-0000161C0000}"/>
    <cellStyle name="Normal 73 3 4 5 3" xfId="22271" xr:uid="{00000000-0005-0000-0000-000014570000}"/>
    <cellStyle name="Normal 73 3 4 7" xfId="17258" xr:uid="{00000000-0005-0000-0000-00007F430000}"/>
    <cellStyle name="Normal 73 3 5" xfId="2955" xr:uid="{00000000-0005-0000-0000-00009C0B0000}"/>
    <cellStyle name="Normal 73 3 5 2" xfId="13029" xr:uid="{00000000-0005-0000-0000-0000F6320000}"/>
    <cellStyle name="Normal 73 3 5 2 3" xfId="28123" xr:uid="{00000000-0005-0000-0000-0000F06D0000}"/>
    <cellStyle name="Normal 73 3 5 3" xfId="8009" xr:uid="{00000000-0005-0000-0000-00005A1F0000}"/>
    <cellStyle name="Normal 73 3 5 3 3" xfId="23106" xr:uid="{00000000-0005-0000-0000-0000575A0000}"/>
    <cellStyle name="Normal 73 3 5 5" xfId="18093" xr:uid="{00000000-0005-0000-0000-0000C2460000}"/>
    <cellStyle name="Normal 73 3 6" xfId="4648" xr:uid="{00000000-0005-0000-0000-000039120000}"/>
    <cellStyle name="Normal 73 3 6 2" xfId="14700" xr:uid="{00000000-0005-0000-0000-00007D390000}"/>
    <cellStyle name="Normal 73 3 6 2 3" xfId="29794" xr:uid="{00000000-0005-0000-0000-000077740000}"/>
    <cellStyle name="Normal 73 3 6 3" xfId="9680" xr:uid="{00000000-0005-0000-0000-0000E1250000}"/>
    <cellStyle name="Normal 73 3 6 3 3" xfId="24777" xr:uid="{00000000-0005-0000-0000-0000DE600000}"/>
    <cellStyle name="Normal 73 3 6 5" xfId="19764" xr:uid="{00000000-0005-0000-0000-0000494D0000}"/>
    <cellStyle name="Normal 73 3 7" xfId="11358" xr:uid="{00000000-0005-0000-0000-00006F2C0000}"/>
    <cellStyle name="Normal 73 3 7 3" xfId="26452" xr:uid="{00000000-0005-0000-0000-000069670000}"/>
    <cellStyle name="Normal 73 3 8" xfId="6337" xr:uid="{00000000-0005-0000-0000-0000D2180000}"/>
    <cellStyle name="Normal 73 3 8 3" xfId="21435" xr:uid="{00000000-0005-0000-0000-0000D0530000}"/>
    <cellStyle name="Normal 73 4" xfId="1363" xr:uid="{00000000-0005-0000-0000-000063050000}"/>
    <cellStyle name="Normal 73 4 2" xfId="1786" xr:uid="{00000000-0005-0000-0000-00000A070000}"/>
    <cellStyle name="Normal 73 4 2 2" xfId="2625" xr:uid="{00000000-0005-0000-0000-0000510A0000}"/>
    <cellStyle name="Normal 73 4 2 2 2" xfId="4314" xr:uid="{00000000-0005-0000-0000-0000EB100000}"/>
    <cellStyle name="Normal 73 4 2 2 2 2" xfId="14387" xr:uid="{00000000-0005-0000-0000-000044380000}"/>
    <cellStyle name="Normal 73 4 2 2 2 2 3" xfId="29481" xr:uid="{00000000-0005-0000-0000-00003E730000}"/>
    <cellStyle name="Normal 73 4 2 2 2 3" xfId="9367" xr:uid="{00000000-0005-0000-0000-0000A8240000}"/>
    <cellStyle name="Normal 73 4 2 2 2 3 3" xfId="24464" xr:uid="{00000000-0005-0000-0000-0000A55F0000}"/>
    <cellStyle name="Normal 73 4 2 2 2 5" xfId="19451" xr:uid="{00000000-0005-0000-0000-0000104C0000}"/>
    <cellStyle name="Normal 73 4 2 2 3" xfId="6006" xr:uid="{00000000-0005-0000-0000-000087170000}"/>
    <cellStyle name="Normal 73 4 2 2 3 2" xfId="16058" xr:uid="{00000000-0005-0000-0000-0000CB3E0000}"/>
    <cellStyle name="Normal 73 4 2 2 3 2 3" xfId="31152" xr:uid="{00000000-0005-0000-0000-0000C5790000}"/>
    <cellStyle name="Normal 73 4 2 2 3 3" xfId="11038" xr:uid="{00000000-0005-0000-0000-00002F2B0000}"/>
    <cellStyle name="Normal 73 4 2 2 3 3 3" xfId="26135" xr:uid="{00000000-0005-0000-0000-00002C660000}"/>
    <cellStyle name="Normal 73 4 2 2 3 5" xfId="21122" xr:uid="{00000000-0005-0000-0000-000097520000}"/>
    <cellStyle name="Normal 73 4 2 2 4" xfId="12716" xr:uid="{00000000-0005-0000-0000-0000BD310000}"/>
    <cellStyle name="Normal 73 4 2 2 4 3" xfId="27810" xr:uid="{00000000-0005-0000-0000-0000B76C0000}"/>
    <cellStyle name="Normal 73 4 2 2 5" xfId="7695" xr:uid="{00000000-0005-0000-0000-0000201E0000}"/>
    <cellStyle name="Normal 73 4 2 2 5 3" xfId="22793" xr:uid="{00000000-0005-0000-0000-00001E590000}"/>
    <cellStyle name="Normal 73 4 2 2 7" xfId="17780" xr:uid="{00000000-0005-0000-0000-000089450000}"/>
    <cellStyle name="Normal 73 4 2 3" xfId="3477" xr:uid="{00000000-0005-0000-0000-0000A60D0000}"/>
    <cellStyle name="Normal 73 4 2 3 2" xfId="13551" xr:uid="{00000000-0005-0000-0000-000000350000}"/>
    <cellStyle name="Normal 73 4 2 3 2 3" xfId="28645" xr:uid="{00000000-0005-0000-0000-0000FA6F0000}"/>
    <cellStyle name="Normal 73 4 2 3 3" xfId="8531" xr:uid="{00000000-0005-0000-0000-000064210000}"/>
    <cellStyle name="Normal 73 4 2 3 3 3" xfId="23628" xr:uid="{00000000-0005-0000-0000-0000615C0000}"/>
    <cellStyle name="Normal 73 4 2 3 5" xfId="18615" xr:uid="{00000000-0005-0000-0000-0000CC480000}"/>
    <cellStyle name="Normal 73 4 2 4" xfId="5170" xr:uid="{00000000-0005-0000-0000-000043140000}"/>
    <cellStyle name="Normal 73 4 2 4 2" xfId="15222" xr:uid="{00000000-0005-0000-0000-0000873B0000}"/>
    <cellStyle name="Normal 73 4 2 4 2 3" xfId="30316" xr:uid="{00000000-0005-0000-0000-000081760000}"/>
    <cellStyle name="Normal 73 4 2 4 3" xfId="10202" xr:uid="{00000000-0005-0000-0000-0000EB270000}"/>
    <cellStyle name="Normal 73 4 2 4 3 3" xfId="25299" xr:uid="{00000000-0005-0000-0000-0000E8620000}"/>
    <cellStyle name="Normal 73 4 2 4 5" xfId="20286" xr:uid="{00000000-0005-0000-0000-0000534F0000}"/>
    <cellStyle name="Normal 73 4 2 5" xfId="11880" xr:uid="{00000000-0005-0000-0000-0000792E0000}"/>
    <cellStyle name="Normal 73 4 2 5 3" xfId="26974" xr:uid="{00000000-0005-0000-0000-000073690000}"/>
    <cellStyle name="Normal 73 4 2 6" xfId="6859" xr:uid="{00000000-0005-0000-0000-0000DC1A0000}"/>
    <cellStyle name="Normal 73 4 2 6 3" xfId="21957" xr:uid="{00000000-0005-0000-0000-0000DA550000}"/>
    <cellStyle name="Normal 73 4 2 8" xfId="16944" xr:uid="{00000000-0005-0000-0000-000045420000}"/>
    <cellStyle name="Normal 73 4 3" xfId="2207" xr:uid="{00000000-0005-0000-0000-0000AF080000}"/>
    <cellStyle name="Normal 73 4 3 2" xfId="3896" xr:uid="{00000000-0005-0000-0000-0000490F0000}"/>
    <cellStyle name="Normal 73 4 3 2 2" xfId="13969" xr:uid="{00000000-0005-0000-0000-0000A2360000}"/>
    <cellStyle name="Normal 73 4 3 2 2 3" xfId="29063" xr:uid="{00000000-0005-0000-0000-00009C710000}"/>
    <cellStyle name="Normal 73 4 3 2 3" xfId="8949" xr:uid="{00000000-0005-0000-0000-000006230000}"/>
    <cellStyle name="Normal 73 4 3 2 3 3" xfId="24046" xr:uid="{00000000-0005-0000-0000-0000035E0000}"/>
    <cellStyle name="Normal 73 4 3 2 5" xfId="19033" xr:uid="{00000000-0005-0000-0000-00006E4A0000}"/>
    <cellStyle name="Normal 73 4 3 3" xfId="5588" xr:uid="{00000000-0005-0000-0000-0000E5150000}"/>
    <cellStyle name="Normal 73 4 3 3 2" xfId="15640" xr:uid="{00000000-0005-0000-0000-0000293D0000}"/>
    <cellStyle name="Normal 73 4 3 3 2 3" xfId="30734" xr:uid="{00000000-0005-0000-0000-000023780000}"/>
    <cellStyle name="Normal 73 4 3 3 3" xfId="10620" xr:uid="{00000000-0005-0000-0000-00008D290000}"/>
    <cellStyle name="Normal 73 4 3 3 3 3" xfId="25717" xr:uid="{00000000-0005-0000-0000-00008A640000}"/>
    <cellStyle name="Normal 73 4 3 3 5" xfId="20704" xr:uid="{00000000-0005-0000-0000-0000F5500000}"/>
    <cellStyle name="Normal 73 4 3 4" xfId="12298" xr:uid="{00000000-0005-0000-0000-00001B300000}"/>
    <cellStyle name="Normal 73 4 3 4 3" xfId="27392" xr:uid="{00000000-0005-0000-0000-0000156B0000}"/>
    <cellStyle name="Normal 73 4 3 5" xfId="7277" xr:uid="{00000000-0005-0000-0000-00007E1C0000}"/>
    <cellStyle name="Normal 73 4 3 5 3" xfId="22375" xr:uid="{00000000-0005-0000-0000-00007C570000}"/>
    <cellStyle name="Normal 73 4 3 7" xfId="17362" xr:uid="{00000000-0005-0000-0000-0000E7430000}"/>
    <cellStyle name="Normal 73 4 4" xfId="3059" xr:uid="{00000000-0005-0000-0000-0000040C0000}"/>
    <cellStyle name="Normal 73 4 4 2" xfId="13133" xr:uid="{00000000-0005-0000-0000-00005E330000}"/>
    <cellStyle name="Normal 73 4 4 2 3" xfId="28227" xr:uid="{00000000-0005-0000-0000-0000586E0000}"/>
    <cellStyle name="Normal 73 4 4 3" xfId="8113" xr:uid="{00000000-0005-0000-0000-0000C21F0000}"/>
    <cellStyle name="Normal 73 4 4 3 3" xfId="23210" xr:uid="{00000000-0005-0000-0000-0000BF5A0000}"/>
    <cellStyle name="Normal 73 4 4 5" xfId="18197" xr:uid="{00000000-0005-0000-0000-00002A470000}"/>
    <cellStyle name="Normal 73 4 5" xfId="4752" xr:uid="{00000000-0005-0000-0000-0000A1120000}"/>
    <cellStyle name="Normal 73 4 5 2" xfId="14804" xr:uid="{00000000-0005-0000-0000-0000E5390000}"/>
    <cellStyle name="Normal 73 4 5 2 3" xfId="29898" xr:uid="{00000000-0005-0000-0000-0000DF740000}"/>
    <cellStyle name="Normal 73 4 5 3" xfId="9784" xr:uid="{00000000-0005-0000-0000-000049260000}"/>
    <cellStyle name="Normal 73 4 5 3 3" xfId="24881" xr:uid="{00000000-0005-0000-0000-000046610000}"/>
    <cellStyle name="Normal 73 4 5 5" xfId="19868" xr:uid="{00000000-0005-0000-0000-0000B14D0000}"/>
    <cellStyle name="Normal 73 4 6" xfId="11462" xr:uid="{00000000-0005-0000-0000-0000D72C0000}"/>
    <cellStyle name="Normal 73 4 6 3" xfId="26556" xr:uid="{00000000-0005-0000-0000-0000D1670000}"/>
    <cellStyle name="Normal 73 4 7" xfId="6441" xr:uid="{00000000-0005-0000-0000-00003A190000}"/>
    <cellStyle name="Normal 73 4 7 3" xfId="21539" xr:uid="{00000000-0005-0000-0000-000038540000}"/>
    <cellStyle name="Normal 73 4 9" xfId="16526" xr:uid="{00000000-0005-0000-0000-0000A3400000}"/>
    <cellStyle name="Normal 73 5" xfId="1576" xr:uid="{00000000-0005-0000-0000-000038060000}"/>
    <cellStyle name="Normal 73 5 2" xfId="2417" xr:uid="{00000000-0005-0000-0000-000081090000}"/>
    <cellStyle name="Normal 73 5 2 2" xfId="4106" xr:uid="{00000000-0005-0000-0000-00001B100000}"/>
    <cellStyle name="Normal 73 5 2 2 2" xfId="14179" xr:uid="{00000000-0005-0000-0000-000074370000}"/>
    <cellStyle name="Normal 73 5 2 2 2 3" xfId="29273" xr:uid="{00000000-0005-0000-0000-00006E720000}"/>
    <cellStyle name="Normal 73 5 2 2 3" xfId="9159" xr:uid="{00000000-0005-0000-0000-0000D8230000}"/>
    <cellStyle name="Normal 73 5 2 2 3 3" xfId="24256" xr:uid="{00000000-0005-0000-0000-0000D55E0000}"/>
    <cellStyle name="Normal 73 5 2 2 5" xfId="19243" xr:uid="{00000000-0005-0000-0000-0000404B0000}"/>
    <cellStyle name="Normal 73 5 2 3" xfId="5798" xr:uid="{00000000-0005-0000-0000-0000B7160000}"/>
    <cellStyle name="Normal 73 5 2 3 2" xfId="15850" xr:uid="{00000000-0005-0000-0000-0000FB3D0000}"/>
    <cellStyle name="Normal 73 5 2 3 2 3" xfId="30944" xr:uid="{00000000-0005-0000-0000-0000F5780000}"/>
    <cellStyle name="Normal 73 5 2 3 3" xfId="10830" xr:uid="{00000000-0005-0000-0000-00005F2A0000}"/>
    <cellStyle name="Normal 73 5 2 3 3 3" xfId="25927" xr:uid="{00000000-0005-0000-0000-00005C650000}"/>
    <cellStyle name="Normal 73 5 2 3 5" xfId="20914" xr:uid="{00000000-0005-0000-0000-0000C7510000}"/>
    <cellStyle name="Normal 73 5 2 4" xfId="12508" xr:uid="{00000000-0005-0000-0000-0000ED300000}"/>
    <cellStyle name="Normal 73 5 2 4 3" xfId="27602" xr:uid="{00000000-0005-0000-0000-0000E76B0000}"/>
    <cellStyle name="Normal 73 5 2 5" xfId="7487" xr:uid="{00000000-0005-0000-0000-0000501D0000}"/>
    <cellStyle name="Normal 73 5 2 5 3" xfId="22585" xr:uid="{00000000-0005-0000-0000-00004E580000}"/>
    <cellStyle name="Normal 73 5 2 7" xfId="17572" xr:uid="{00000000-0005-0000-0000-0000B9440000}"/>
    <cellStyle name="Normal 73 5 3" xfId="3269" xr:uid="{00000000-0005-0000-0000-0000D60C0000}"/>
    <cellStyle name="Normal 73 5 3 2" xfId="13343" xr:uid="{00000000-0005-0000-0000-000030340000}"/>
    <cellStyle name="Normal 73 5 3 2 3" xfId="28437" xr:uid="{00000000-0005-0000-0000-00002A6F0000}"/>
    <cellStyle name="Normal 73 5 3 3" xfId="8323" xr:uid="{00000000-0005-0000-0000-000094200000}"/>
    <cellStyle name="Normal 73 5 3 3 3" xfId="23420" xr:uid="{00000000-0005-0000-0000-0000915B0000}"/>
    <cellStyle name="Normal 73 5 3 5" xfId="18407" xr:uid="{00000000-0005-0000-0000-0000FC470000}"/>
    <cellStyle name="Normal 73 5 4" xfId="4962" xr:uid="{00000000-0005-0000-0000-000073130000}"/>
    <cellStyle name="Normal 73 5 4 2" xfId="15014" xr:uid="{00000000-0005-0000-0000-0000B73A0000}"/>
    <cellStyle name="Normal 73 5 4 2 3" xfId="30108" xr:uid="{00000000-0005-0000-0000-0000B1750000}"/>
    <cellStyle name="Normal 73 5 4 3" xfId="9994" xr:uid="{00000000-0005-0000-0000-00001B270000}"/>
    <cellStyle name="Normal 73 5 4 3 3" xfId="25091" xr:uid="{00000000-0005-0000-0000-000018620000}"/>
    <cellStyle name="Normal 73 5 4 5" xfId="20078" xr:uid="{00000000-0005-0000-0000-0000834E0000}"/>
    <cellStyle name="Normal 73 5 5" xfId="11672" xr:uid="{00000000-0005-0000-0000-0000A92D0000}"/>
    <cellStyle name="Normal 73 5 5 3" xfId="26766" xr:uid="{00000000-0005-0000-0000-0000A3680000}"/>
    <cellStyle name="Normal 73 5 6" xfId="6651" xr:uid="{00000000-0005-0000-0000-00000C1A0000}"/>
    <cellStyle name="Normal 73 5 6 3" xfId="21749" xr:uid="{00000000-0005-0000-0000-00000A550000}"/>
    <cellStyle name="Normal 73 5 8" xfId="16736" xr:uid="{00000000-0005-0000-0000-000075410000}"/>
    <cellStyle name="Normal 73 6" xfId="1997" xr:uid="{00000000-0005-0000-0000-0000DD070000}"/>
    <cellStyle name="Normal 73 6 2" xfId="3688" xr:uid="{00000000-0005-0000-0000-0000790E0000}"/>
    <cellStyle name="Normal 73 6 2 2" xfId="13761" xr:uid="{00000000-0005-0000-0000-0000D2350000}"/>
    <cellStyle name="Normal 73 6 2 2 3" xfId="28855" xr:uid="{00000000-0005-0000-0000-0000CC700000}"/>
    <cellStyle name="Normal 73 6 2 3" xfId="8741" xr:uid="{00000000-0005-0000-0000-000036220000}"/>
    <cellStyle name="Normal 73 6 2 3 3" xfId="23838" xr:uid="{00000000-0005-0000-0000-0000335D0000}"/>
    <cellStyle name="Normal 73 6 2 5" xfId="18825" xr:uid="{00000000-0005-0000-0000-00009E490000}"/>
    <cellStyle name="Normal 73 6 3" xfId="5380" xr:uid="{00000000-0005-0000-0000-000015150000}"/>
    <cellStyle name="Normal 73 6 3 2" xfId="15432" xr:uid="{00000000-0005-0000-0000-0000593C0000}"/>
    <cellStyle name="Normal 73 6 3 2 3" xfId="30526" xr:uid="{00000000-0005-0000-0000-000053770000}"/>
    <cellStyle name="Normal 73 6 3 3" xfId="10412" xr:uid="{00000000-0005-0000-0000-0000BD280000}"/>
    <cellStyle name="Normal 73 6 3 3 3" xfId="25509" xr:uid="{00000000-0005-0000-0000-0000BA630000}"/>
    <cellStyle name="Normal 73 6 3 5" xfId="20496" xr:uid="{00000000-0005-0000-0000-000025500000}"/>
    <cellStyle name="Normal 73 6 4" xfId="12090" xr:uid="{00000000-0005-0000-0000-00004B2F0000}"/>
    <cellStyle name="Normal 73 6 4 3" xfId="27184" xr:uid="{00000000-0005-0000-0000-0000456A0000}"/>
    <cellStyle name="Normal 73 6 5" xfId="7069" xr:uid="{00000000-0005-0000-0000-0000AE1B0000}"/>
    <cellStyle name="Normal 73 6 5 3" xfId="22167" xr:uid="{00000000-0005-0000-0000-0000AC560000}"/>
    <cellStyle name="Normal 73 6 7" xfId="17154" xr:uid="{00000000-0005-0000-0000-000017430000}"/>
    <cellStyle name="Normal 73 7" xfId="2848" xr:uid="{00000000-0005-0000-0000-0000310B0000}"/>
    <cellStyle name="Normal 73 7 2" xfId="12925" xr:uid="{00000000-0005-0000-0000-00008E320000}"/>
    <cellStyle name="Normal 73 7 2 3" xfId="28019" xr:uid="{00000000-0005-0000-0000-0000886D0000}"/>
    <cellStyle name="Normal 73 7 3" xfId="7905" xr:uid="{00000000-0005-0000-0000-0000F21E0000}"/>
    <cellStyle name="Normal 73 7 3 3" xfId="23002" xr:uid="{00000000-0005-0000-0000-0000EF590000}"/>
    <cellStyle name="Normal 73 7 5" xfId="17989" xr:uid="{00000000-0005-0000-0000-00005A460000}"/>
    <cellStyle name="Normal 73 8" xfId="4542" xr:uid="{00000000-0005-0000-0000-0000CF110000}"/>
    <cellStyle name="Normal 73 8 2" xfId="14596" xr:uid="{00000000-0005-0000-0000-000015390000}"/>
    <cellStyle name="Normal 73 8 2 3" xfId="29690" xr:uid="{00000000-0005-0000-0000-00000F740000}"/>
    <cellStyle name="Normal 73 8 3" xfId="9576" xr:uid="{00000000-0005-0000-0000-000079250000}"/>
    <cellStyle name="Normal 73 8 3 3" xfId="24673" xr:uid="{00000000-0005-0000-0000-000076600000}"/>
    <cellStyle name="Normal 73 8 5" xfId="19660" xr:uid="{00000000-0005-0000-0000-0000E14C0000}"/>
    <cellStyle name="Normal 73 9" xfId="11252" xr:uid="{00000000-0005-0000-0000-0000052C0000}"/>
    <cellStyle name="Normal 73 9 3" xfId="26348" xr:uid="{00000000-0005-0000-0000-000001670000}"/>
    <cellStyle name="Normal 74" xfId="900" xr:uid="{00000000-0005-0000-0000-000093030000}"/>
    <cellStyle name="Normal 74 10" xfId="6232" xr:uid="{00000000-0005-0000-0000-000069180000}"/>
    <cellStyle name="Normal 74 10 3" xfId="21332" xr:uid="{00000000-0005-0000-0000-000069530000}"/>
    <cellStyle name="Normal 74 12" xfId="16317" xr:uid="{00000000-0005-0000-0000-0000D23F0000}"/>
    <cellStyle name="Normal 74 2" xfId="1197" xr:uid="{00000000-0005-0000-0000-0000BD040000}"/>
    <cellStyle name="Normal 74 2 11" xfId="16371" xr:uid="{00000000-0005-0000-0000-000008400000}"/>
    <cellStyle name="Normal 74 2 2" xfId="1305" xr:uid="{00000000-0005-0000-0000-000029050000}"/>
    <cellStyle name="Normal 74 2 2 10" xfId="16475" xr:uid="{00000000-0005-0000-0000-000070400000}"/>
    <cellStyle name="Normal 74 2 2 2" xfId="1522" xr:uid="{00000000-0005-0000-0000-000002060000}"/>
    <cellStyle name="Normal 74 2 2 2 2" xfId="1943" xr:uid="{00000000-0005-0000-0000-0000A7070000}"/>
    <cellStyle name="Normal 74 2 2 2 2 2" xfId="2782" xr:uid="{00000000-0005-0000-0000-0000EE0A0000}"/>
    <cellStyle name="Normal 74 2 2 2 2 2 2" xfId="4471" xr:uid="{00000000-0005-0000-0000-000088110000}"/>
    <cellStyle name="Normal 74 2 2 2 2 2 2 2" xfId="14544" xr:uid="{00000000-0005-0000-0000-0000E1380000}"/>
    <cellStyle name="Normal 74 2 2 2 2 2 2 2 3" xfId="29638" xr:uid="{00000000-0005-0000-0000-0000DB730000}"/>
    <cellStyle name="Normal 74 2 2 2 2 2 2 3" xfId="9524" xr:uid="{00000000-0005-0000-0000-000045250000}"/>
    <cellStyle name="Normal 74 2 2 2 2 2 2 3 3" xfId="24621" xr:uid="{00000000-0005-0000-0000-000042600000}"/>
    <cellStyle name="Normal 74 2 2 2 2 2 2 5" xfId="19608" xr:uid="{00000000-0005-0000-0000-0000AD4C0000}"/>
    <cellStyle name="Normal 74 2 2 2 2 2 3" xfId="6163" xr:uid="{00000000-0005-0000-0000-000024180000}"/>
    <cellStyle name="Normal 74 2 2 2 2 2 3 2" xfId="16215" xr:uid="{00000000-0005-0000-0000-0000683F0000}"/>
    <cellStyle name="Normal 74 2 2 2 2 2 3 3" xfId="11195" xr:uid="{00000000-0005-0000-0000-0000CC2B0000}"/>
    <cellStyle name="Normal 74 2 2 2 2 2 3 3 3" xfId="26292" xr:uid="{00000000-0005-0000-0000-0000C9660000}"/>
    <cellStyle name="Normal 74 2 2 2 2 2 3 5" xfId="21279" xr:uid="{00000000-0005-0000-0000-000034530000}"/>
    <cellStyle name="Normal 74 2 2 2 2 2 4" xfId="12873" xr:uid="{00000000-0005-0000-0000-00005A320000}"/>
    <cellStyle name="Normal 74 2 2 2 2 2 4 3" xfId="27967" xr:uid="{00000000-0005-0000-0000-0000546D0000}"/>
    <cellStyle name="Normal 74 2 2 2 2 2 5" xfId="7852" xr:uid="{00000000-0005-0000-0000-0000BD1E0000}"/>
    <cellStyle name="Normal 74 2 2 2 2 2 5 3" xfId="22950" xr:uid="{00000000-0005-0000-0000-0000BB590000}"/>
    <cellStyle name="Normal 74 2 2 2 2 2 7" xfId="17937" xr:uid="{00000000-0005-0000-0000-000026460000}"/>
    <cellStyle name="Normal 74 2 2 2 2 3" xfId="3634" xr:uid="{00000000-0005-0000-0000-0000430E0000}"/>
    <cellStyle name="Normal 74 2 2 2 2 3 2" xfId="13708" xr:uid="{00000000-0005-0000-0000-00009D350000}"/>
    <cellStyle name="Normal 74 2 2 2 2 3 2 3" xfId="28802" xr:uid="{00000000-0005-0000-0000-000097700000}"/>
    <cellStyle name="Normal 74 2 2 2 2 3 3" xfId="8688" xr:uid="{00000000-0005-0000-0000-000001220000}"/>
    <cellStyle name="Normal 74 2 2 2 2 3 3 3" xfId="23785" xr:uid="{00000000-0005-0000-0000-0000FE5C0000}"/>
    <cellStyle name="Normal 74 2 2 2 2 3 5" xfId="18772" xr:uid="{00000000-0005-0000-0000-000069490000}"/>
    <cellStyle name="Normal 74 2 2 2 2 4" xfId="5327" xr:uid="{00000000-0005-0000-0000-0000E0140000}"/>
    <cellStyle name="Normal 74 2 2 2 2 4 2" xfId="15379" xr:uid="{00000000-0005-0000-0000-0000243C0000}"/>
    <cellStyle name="Normal 74 2 2 2 2 4 2 3" xfId="30473" xr:uid="{00000000-0005-0000-0000-00001E770000}"/>
    <cellStyle name="Normal 74 2 2 2 2 4 3" xfId="10359" xr:uid="{00000000-0005-0000-0000-000088280000}"/>
    <cellStyle name="Normal 74 2 2 2 2 4 3 3" xfId="25456" xr:uid="{00000000-0005-0000-0000-000085630000}"/>
    <cellStyle name="Normal 74 2 2 2 2 4 5" xfId="20443" xr:uid="{00000000-0005-0000-0000-0000F04F0000}"/>
    <cellStyle name="Normal 74 2 2 2 2 5" xfId="12037" xr:uid="{00000000-0005-0000-0000-0000162F0000}"/>
    <cellStyle name="Normal 74 2 2 2 2 5 3" xfId="27131" xr:uid="{00000000-0005-0000-0000-0000106A0000}"/>
    <cellStyle name="Normal 74 2 2 2 2 6" xfId="7016" xr:uid="{00000000-0005-0000-0000-0000791B0000}"/>
    <cellStyle name="Normal 74 2 2 2 2 6 3" xfId="22114" xr:uid="{00000000-0005-0000-0000-000077560000}"/>
    <cellStyle name="Normal 74 2 2 2 2 8" xfId="17101" xr:uid="{00000000-0005-0000-0000-0000E2420000}"/>
    <cellStyle name="Normal 74 2 2 2 3" xfId="2364" xr:uid="{00000000-0005-0000-0000-00004C090000}"/>
    <cellStyle name="Normal 74 2 2 2 3 2" xfId="4053" xr:uid="{00000000-0005-0000-0000-0000E60F0000}"/>
    <cellStyle name="Normal 74 2 2 2 3 2 2" xfId="14126" xr:uid="{00000000-0005-0000-0000-00003F370000}"/>
    <cellStyle name="Normal 74 2 2 2 3 2 2 3" xfId="29220" xr:uid="{00000000-0005-0000-0000-000039720000}"/>
    <cellStyle name="Normal 74 2 2 2 3 2 3" xfId="9106" xr:uid="{00000000-0005-0000-0000-0000A3230000}"/>
    <cellStyle name="Normal 74 2 2 2 3 2 3 3" xfId="24203" xr:uid="{00000000-0005-0000-0000-0000A05E0000}"/>
    <cellStyle name="Normal 74 2 2 2 3 2 5" xfId="19190" xr:uid="{00000000-0005-0000-0000-00000B4B0000}"/>
    <cellStyle name="Normal 74 2 2 2 3 3" xfId="5745" xr:uid="{00000000-0005-0000-0000-000082160000}"/>
    <cellStyle name="Normal 74 2 2 2 3 3 2" xfId="15797" xr:uid="{00000000-0005-0000-0000-0000C63D0000}"/>
    <cellStyle name="Normal 74 2 2 2 3 3 2 3" xfId="30891" xr:uid="{00000000-0005-0000-0000-0000C0780000}"/>
    <cellStyle name="Normal 74 2 2 2 3 3 3" xfId="10777" xr:uid="{00000000-0005-0000-0000-00002A2A0000}"/>
    <cellStyle name="Normal 74 2 2 2 3 3 3 3" xfId="25874" xr:uid="{00000000-0005-0000-0000-000027650000}"/>
    <cellStyle name="Normal 74 2 2 2 3 3 5" xfId="20861" xr:uid="{00000000-0005-0000-0000-000092510000}"/>
    <cellStyle name="Normal 74 2 2 2 3 4" xfId="12455" xr:uid="{00000000-0005-0000-0000-0000B8300000}"/>
    <cellStyle name="Normal 74 2 2 2 3 4 3" xfId="27549" xr:uid="{00000000-0005-0000-0000-0000B26B0000}"/>
    <cellStyle name="Normal 74 2 2 2 3 5" xfId="7434" xr:uid="{00000000-0005-0000-0000-00001B1D0000}"/>
    <cellStyle name="Normal 74 2 2 2 3 5 3" xfId="22532" xr:uid="{00000000-0005-0000-0000-000019580000}"/>
    <cellStyle name="Normal 74 2 2 2 3 7" xfId="17519" xr:uid="{00000000-0005-0000-0000-000084440000}"/>
    <cellStyle name="Normal 74 2 2 2 4" xfId="3216" xr:uid="{00000000-0005-0000-0000-0000A10C0000}"/>
    <cellStyle name="Normal 74 2 2 2 4 2" xfId="13290" xr:uid="{00000000-0005-0000-0000-0000FB330000}"/>
    <cellStyle name="Normal 74 2 2 2 4 2 3" xfId="28384" xr:uid="{00000000-0005-0000-0000-0000F56E0000}"/>
    <cellStyle name="Normal 74 2 2 2 4 3" xfId="8270" xr:uid="{00000000-0005-0000-0000-00005F200000}"/>
    <cellStyle name="Normal 74 2 2 2 4 3 3" xfId="23367" xr:uid="{00000000-0005-0000-0000-00005C5B0000}"/>
    <cellStyle name="Normal 74 2 2 2 4 5" xfId="18354" xr:uid="{00000000-0005-0000-0000-0000C7470000}"/>
    <cellStyle name="Normal 74 2 2 2 5" xfId="4909" xr:uid="{00000000-0005-0000-0000-00003E130000}"/>
    <cellStyle name="Normal 74 2 2 2 5 2" xfId="14961" xr:uid="{00000000-0005-0000-0000-0000823A0000}"/>
    <cellStyle name="Normal 74 2 2 2 5 2 3" xfId="30055" xr:uid="{00000000-0005-0000-0000-00007C750000}"/>
    <cellStyle name="Normal 74 2 2 2 5 3" xfId="9941" xr:uid="{00000000-0005-0000-0000-0000E6260000}"/>
    <cellStyle name="Normal 74 2 2 2 5 3 3" xfId="25038" xr:uid="{00000000-0005-0000-0000-0000E3610000}"/>
    <cellStyle name="Normal 74 2 2 2 5 5" xfId="20025" xr:uid="{00000000-0005-0000-0000-00004E4E0000}"/>
    <cellStyle name="Normal 74 2 2 2 6" xfId="11619" xr:uid="{00000000-0005-0000-0000-0000742D0000}"/>
    <cellStyle name="Normal 74 2 2 2 6 3" xfId="26713" xr:uid="{00000000-0005-0000-0000-00006E680000}"/>
    <cellStyle name="Normal 74 2 2 2 7" xfId="6598" xr:uid="{00000000-0005-0000-0000-0000D7190000}"/>
    <cellStyle name="Normal 74 2 2 2 7 3" xfId="21696" xr:uid="{00000000-0005-0000-0000-0000D5540000}"/>
    <cellStyle name="Normal 74 2 2 2 9" xfId="16683" xr:uid="{00000000-0005-0000-0000-000040410000}"/>
    <cellStyle name="Normal 74 2 2 3" xfId="1735" xr:uid="{00000000-0005-0000-0000-0000D7060000}"/>
    <cellStyle name="Normal 74 2 2 3 2" xfId="2574" xr:uid="{00000000-0005-0000-0000-00001E0A0000}"/>
    <cellStyle name="Normal 74 2 2 3 2 2" xfId="4263" xr:uid="{00000000-0005-0000-0000-0000B8100000}"/>
    <cellStyle name="Normal 74 2 2 3 2 2 2" xfId="14336" xr:uid="{00000000-0005-0000-0000-000011380000}"/>
    <cellStyle name="Normal 74 2 2 3 2 2 2 3" xfId="29430" xr:uid="{00000000-0005-0000-0000-00000B730000}"/>
    <cellStyle name="Normal 74 2 2 3 2 2 3" xfId="9316" xr:uid="{00000000-0005-0000-0000-000075240000}"/>
    <cellStyle name="Normal 74 2 2 3 2 2 3 3" xfId="24413" xr:uid="{00000000-0005-0000-0000-0000725F0000}"/>
    <cellStyle name="Normal 74 2 2 3 2 2 5" xfId="19400" xr:uid="{00000000-0005-0000-0000-0000DD4B0000}"/>
    <cellStyle name="Normal 74 2 2 3 2 3" xfId="5955" xr:uid="{00000000-0005-0000-0000-000054170000}"/>
    <cellStyle name="Normal 74 2 2 3 2 3 2" xfId="16007" xr:uid="{00000000-0005-0000-0000-0000983E0000}"/>
    <cellStyle name="Normal 74 2 2 3 2 3 2 3" xfId="31101" xr:uid="{00000000-0005-0000-0000-000092790000}"/>
    <cellStyle name="Normal 74 2 2 3 2 3 3" xfId="10987" xr:uid="{00000000-0005-0000-0000-0000FC2A0000}"/>
    <cellStyle name="Normal 74 2 2 3 2 3 3 3" xfId="26084" xr:uid="{00000000-0005-0000-0000-0000F9650000}"/>
    <cellStyle name="Normal 74 2 2 3 2 3 5" xfId="21071" xr:uid="{00000000-0005-0000-0000-000064520000}"/>
    <cellStyle name="Normal 74 2 2 3 2 4" xfId="12665" xr:uid="{00000000-0005-0000-0000-00008A310000}"/>
    <cellStyle name="Normal 74 2 2 3 2 4 3" xfId="27759" xr:uid="{00000000-0005-0000-0000-0000846C0000}"/>
    <cellStyle name="Normal 74 2 2 3 2 5" xfId="7644" xr:uid="{00000000-0005-0000-0000-0000ED1D0000}"/>
    <cellStyle name="Normal 74 2 2 3 2 5 3" xfId="22742" xr:uid="{00000000-0005-0000-0000-0000EB580000}"/>
    <cellStyle name="Normal 74 2 2 3 2 7" xfId="17729" xr:uid="{00000000-0005-0000-0000-000056450000}"/>
    <cellStyle name="Normal 74 2 2 3 3" xfId="3426" xr:uid="{00000000-0005-0000-0000-0000730D0000}"/>
    <cellStyle name="Normal 74 2 2 3 3 2" xfId="13500" xr:uid="{00000000-0005-0000-0000-0000CD340000}"/>
    <cellStyle name="Normal 74 2 2 3 3 2 3" xfId="28594" xr:uid="{00000000-0005-0000-0000-0000C76F0000}"/>
    <cellStyle name="Normal 74 2 2 3 3 3" xfId="8480" xr:uid="{00000000-0005-0000-0000-000031210000}"/>
    <cellStyle name="Normal 74 2 2 3 3 3 3" xfId="23577" xr:uid="{00000000-0005-0000-0000-00002E5C0000}"/>
    <cellStyle name="Normal 74 2 2 3 3 5" xfId="18564" xr:uid="{00000000-0005-0000-0000-000099480000}"/>
    <cellStyle name="Normal 74 2 2 3 4" xfId="5119" xr:uid="{00000000-0005-0000-0000-000010140000}"/>
    <cellStyle name="Normal 74 2 2 3 4 2" xfId="15171" xr:uid="{00000000-0005-0000-0000-0000543B0000}"/>
    <cellStyle name="Normal 74 2 2 3 4 2 3" xfId="30265" xr:uid="{00000000-0005-0000-0000-00004E760000}"/>
    <cellStyle name="Normal 74 2 2 3 4 3" xfId="10151" xr:uid="{00000000-0005-0000-0000-0000B8270000}"/>
    <cellStyle name="Normal 74 2 2 3 4 3 3" xfId="25248" xr:uid="{00000000-0005-0000-0000-0000B5620000}"/>
    <cellStyle name="Normal 74 2 2 3 4 5" xfId="20235" xr:uid="{00000000-0005-0000-0000-0000204F0000}"/>
    <cellStyle name="Normal 74 2 2 3 5" xfId="11829" xr:uid="{00000000-0005-0000-0000-0000462E0000}"/>
    <cellStyle name="Normal 74 2 2 3 5 3" xfId="26923" xr:uid="{00000000-0005-0000-0000-000040690000}"/>
    <cellStyle name="Normal 74 2 2 3 6" xfId="6808" xr:uid="{00000000-0005-0000-0000-0000A91A0000}"/>
    <cellStyle name="Normal 74 2 2 3 6 3" xfId="21906" xr:uid="{00000000-0005-0000-0000-0000A7550000}"/>
    <cellStyle name="Normal 74 2 2 3 8" xfId="16893" xr:uid="{00000000-0005-0000-0000-000012420000}"/>
    <cellStyle name="Normal 74 2 2 4" xfId="2156" xr:uid="{00000000-0005-0000-0000-00007C080000}"/>
    <cellStyle name="Normal 74 2 2 4 2" xfId="3845" xr:uid="{00000000-0005-0000-0000-0000160F0000}"/>
    <cellStyle name="Normal 74 2 2 4 2 2" xfId="13918" xr:uid="{00000000-0005-0000-0000-00006F360000}"/>
    <cellStyle name="Normal 74 2 2 4 2 2 3" xfId="29012" xr:uid="{00000000-0005-0000-0000-000069710000}"/>
    <cellStyle name="Normal 74 2 2 4 2 3" xfId="8898" xr:uid="{00000000-0005-0000-0000-0000D3220000}"/>
    <cellStyle name="Normal 74 2 2 4 2 3 3" xfId="23995" xr:uid="{00000000-0005-0000-0000-0000D05D0000}"/>
    <cellStyle name="Normal 74 2 2 4 2 5" xfId="18982" xr:uid="{00000000-0005-0000-0000-00003B4A0000}"/>
    <cellStyle name="Normal 74 2 2 4 3" xfId="5537" xr:uid="{00000000-0005-0000-0000-0000B2150000}"/>
    <cellStyle name="Normal 74 2 2 4 3 2" xfId="15589" xr:uid="{00000000-0005-0000-0000-0000F63C0000}"/>
    <cellStyle name="Normal 74 2 2 4 3 2 3" xfId="30683" xr:uid="{00000000-0005-0000-0000-0000F0770000}"/>
    <cellStyle name="Normal 74 2 2 4 3 3" xfId="10569" xr:uid="{00000000-0005-0000-0000-00005A290000}"/>
    <cellStyle name="Normal 74 2 2 4 3 3 3" xfId="25666" xr:uid="{00000000-0005-0000-0000-000057640000}"/>
    <cellStyle name="Normal 74 2 2 4 3 5" xfId="20653" xr:uid="{00000000-0005-0000-0000-0000C2500000}"/>
    <cellStyle name="Normal 74 2 2 4 4" xfId="12247" xr:uid="{00000000-0005-0000-0000-0000E82F0000}"/>
    <cellStyle name="Normal 74 2 2 4 4 3" xfId="27341" xr:uid="{00000000-0005-0000-0000-0000E26A0000}"/>
    <cellStyle name="Normal 74 2 2 4 5" xfId="7226" xr:uid="{00000000-0005-0000-0000-00004B1C0000}"/>
    <cellStyle name="Normal 74 2 2 4 5 3" xfId="22324" xr:uid="{00000000-0005-0000-0000-000049570000}"/>
    <cellStyle name="Normal 74 2 2 4 7" xfId="17311" xr:uid="{00000000-0005-0000-0000-0000B4430000}"/>
    <cellStyle name="Normal 74 2 2 5" xfId="3008" xr:uid="{00000000-0005-0000-0000-0000D10B0000}"/>
    <cellStyle name="Normal 74 2 2 5 2" xfId="13082" xr:uid="{00000000-0005-0000-0000-00002B330000}"/>
    <cellStyle name="Normal 74 2 2 5 2 3" xfId="28176" xr:uid="{00000000-0005-0000-0000-0000256E0000}"/>
    <cellStyle name="Normal 74 2 2 5 3" xfId="8062" xr:uid="{00000000-0005-0000-0000-00008F1F0000}"/>
    <cellStyle name="Normal 74 2 2 5 3 3" xfId="23159" xr:uid="{00000000-0005-0000-0000-00008C5A0000}"/>
    <cellStyle name="Normal 74 2 2 5 5" xfId="18146" xr:uid="{00000000-0005-0000-0000-0000F7460000}"/>
    <cellStyle name="Normal 74 2 2 6" xfId="4701" xr:uid="{00000000-0005-0000-0000-00006E120000}"/>
    <cellStyle name="Normal 74 2 2 6 2" xfId="14753" xr:uid="{00000000-0005-0000-0000-0000B2390000}"/>
    <cellStyle name="Normal 74 2 2 6 2 3" xfId="29847" xr:uid="{00000000-0005-0000-0000-0000AC740000}"/>
    <cellStyle name="Normal 74 2 2 6 3" xfId="9733" xr:uid="{00000000-0005-0000-0000-000016260000}"/>
    <cellStyle name="Normal 74 2 2 6 3 3" xfId="24830" xr:uid="{00000000-0005-0000-0000-000013610000}"/>
    <cellStyle name="Normal 74 2 2 6 5" xfId="19817" xr:uid="{00000000-0005-0000-0000-00007E4D0000}"/>
    <cellStyle name="Normal 74 2 2 7" xfId="11411" xr:uid="{00000000-0005-0000-0000-0000A42C0000}"/>
    <cellStyle name="Normal 74 2 2 7 3" xfId="26505" xr:uid="{00000000-0005-0000-0000-00009E670000}"/>
    <cellStyle name="Normal 74 2 2 8" xfId="6390" xr:uid="{00000000-0005-0000-0000-000007190000}"/>
    <cellStyle name="Normal 74 2 2 8 3" xfId="21488" xr:uid="{00000000-0005-0000-0000-000005540000}"/>
    <cellStyle name="Normal 74 2 3" xfId="1418" xr:uid="{00000000-0005-0000-0000-00009A050000}"/>
    <cellStyle name="Normal 74 2 3 2" xfId="1839" xr:uid="{00000000-0005-0000-0000-00003F070000}"/>
    <cellStyle name="Normal 74 2 3 2 2" xfId="2678" xr:uid="{00000000-0005-0000-0000-0000860A0000}"/>
    <cellStyle name="Normal 74 2 3 2 2 2" xfId="4367" xr:uid="{00000000-0005-0000-0000-000020110000}"/>
    <cellStyle name="Normal 74 2 3 2 2 2 2" xfId="14440" xr:uid="{00000000-0005-0000-0000-000079380000}"/>
    <cellStyle name="Normal 74 2 3 2 2 2 2 3" xfId="29534" xr:uid="{00000000-0005-0000-0000-000073730000}"/>
    <cellStyle name="Normal 74 2 3 2 2 2 3" xfId="9420" xr:uid="{00000000-0005-0000-0000-0000DD240000}"/>
    <cellStyle name="Normal 74 2 3 2 2 2 3 3" xfId="24517" xr:uid="{00000000-0005-0000-0000-0000DA5F0000}"/>
    <cellStyle name="Normal 74 2 3 2 2 2 5" xfId="19504" xr:uid="{00000000-0005-0000-0000-0000454C0000}"/>
    <cellStyle name="Normal 74 2 3 2 2 3" xfId="6059" xr:uid="{00000000-0005-0000-0000-0000BC170000}"/>
    <cellStyle name="Normal 74 2 3 2 2 3 2" xfId="16111" xr:uid="{00000000-0005-0000-0000-0000003F0000}"/>
    <cellStyle name="Normal 74 2 3 2 2 3 2 3" xfId="31205" xr:uid="{00000000-0005-0000-0000-0000FA790000}"/>
    <cellStyle name="Normal 74 2 3 2 2 3 3" xfId="11091" xr:uid="{00000000-0005-0000-0000-0000642B0000}"/>
    <cellStyle name="Normal 74 2 3 2 2 3 3 3" xfId="26188" xr:uid="{00000000-0005-0000-0000-000061660000}"/>
    <cellStyle name="Normal 74 2 3 2 2 3 5" xfId="21175" xr:uid="{00000000-0005-0000-0000-0000CC520000}"/>
    <cellStyle name="Normal 74 2 3 2 2 4" xfId="12769" xr:uid="{00000000-0005-0000-0000-0000F2310000}"/>
    <cellStyle name="Normal 74 2 3 2 2 4 3" xfId="27863" xr:uid="{00000000-0005-0000-0000-0000EC6C0000}"/>
    <cellStyle name="Normal 74 2 3 2 2 5" xfId="7748" xr:uid="{00000000-0005-0000-0000-0000551E0000}"/>
    <cellStyle name="Normal 74 2 3 2 2 5 3" xfId="22846" xr:uid="{00000000-0005-0000-0000-000053590000}"/>
    <cellStyle name="Normal 74 2 3 2 2 7" xfId="17833" xr:uid="{00000000-0005-0000-0000-0000BE450000}"/>
    <cellStyle name="Normal 74 2 3 2 3" xfId="3530" xr:uid="{00000000-0005-0000-0000-0000DB0D0000}"/>
    <cellStyle name="Normal 74 2 3 2 3 2" xfId="13604" xr:uid="{00000000-0005-0000-0000-000035350000}"/>
    <cellStyle name="Normal 74 2 3 2 3 2 3" xfId="28698" xr:uid="{00000000-0005-0000-0000-00002F700000}"/>
    <cellStyle name="Normal 74 2 3 2 3 3" xfId="8584" xr:uid="{00000000-0005-0000-0000-000099210000}"/>
    <cellStyle name="Normal 74 2 3 2 3 3 3" xfId="23681" xr:uid="{00000000-0005-0000-0000-0000965C0000}"/>
    <cellStyle name="Normal 74 2 3 2 3 5" xfId="18668" xr:uid="{00000000-0005-0000-0000-000001490000}"/>
    <cellStyle name="Normal 74 2 3 2 4" xfId="5223" xr:uid="{00000000-0005-0000-0000-000078140000}"/>
    <cellStyle name="Normal 74 2 3 2 4 2" xfId="15275" xr:uid="{00000000-0005-0000-0000-0000BC3B0000}"/>
    <cellStyle name="Normal 74 2 3 2 4 2 3" xfId="30369" xr:uid="{00000000-0005-0000-0000-0000B6760000}"/>
    <cellStyle name="Normal 74 2 3 2 4 3" xfId="10255" xr:uid="{00000000-0005-0000-0000-000020280000}"/>
    <cellStyle name="Normal 74 2 3 2 4 3 3" xfId="25352" xr:uid="{00000000-0005-0000-0000-00001D630000}"/>
    <cellStyle name="Normal 74 2 3 2 4 5" xfId="20339" xr:uid="{00000000-0005-0000-0000-0000884F0000}"/>
    <cellStyle name="Normal 74 2 3 2 5" xfId="11933" xr:uid="{00000000-0005-0000-0000-0000AE2E0000}"/>
    <cellStyle name="Normal 74 2 3 2 5 3" xfId="27027" xr:uid="{00000000-0005-0000-0000-0000A8690000}"/>
    <cellStyle name="Normal 74 2 3 2 6" xfId="6912" xr:uid="{00000000-0005-0000-0000-0000111B0000}"/>
    <cellStyle name="Normal 74 2 3 2 6 3" xfId="22010" xr:uid="{00000000-0005-0000-0000-00000F560000}"/>
    <cellStyle name="Normal 74 2 3 2 8" xfId="16997" xr:uid="{00000000-0005-0000-0000-00007A420000}"/>
    <cellStyle name="Normal 74 2 3 3" xfId="2260" xr:uid="{00000000-0005-0000-0000-0000E4080000}"/>
    <cellStyle name="Normal 74 2 3 3 2" xfId="3949" xr:uid="{00000000-0005-0000-0000-00007E0F0000}"/>
    <cellStyle name="Normal 74 2 3 3 2 2" xfId="14022" xr:uid="{00000000-0005-0000-0000-0000D7360000}"/>
    <cellStyle name="Normal 74 2 3 3 2 2 3" xfId="29116" xr:uid="{00000000-0005-0000-0000-0000D1710000}"/>
    <cellStyle name="Normal 74 2 3 3 2 3" xfId="9002" xr:uid="{00000000-0005-0000-0000-00003B230000}"/>
    <cellStyle name="Normal 74 2 3 3 2 3 3" xfId="24099" xr:uid="{00000000-0005-0000-0000-0000385E0000}"/>
    <cellStyle name="Normal 74 2 3 3 2 5" xfId="19086" xr:uid="{00000000-0005-0000-0000-0000A34A0000}"/>
    <cellStyle name="Normal 74 2 3 3 3" xfId="5641" xr:uid="{00000000-0005-0000-0000-00001A160000}"/>
    <cellStyle name="Normal 74 2 3 3 3 2" xfId="15693" xr:uid="{00000000-0005-0000-0000-00005E3D0000}"/>
    <cellStyle name="Normal 74 2 3 3 3 2 3" xfId="30787" xr:uid="{00000000-0005-0000-0000-000058780000}"/>
    <cellStyle name="Normal 74 2 3 3 3 3" xfId="10673" xr:uid="{00000000-0005-0000-0000-0000C2290000}"/>
    <cellStyle name="Normal 74 2 3 3 3 3 3" xfId="25770" xr:uid="{00000000-0005-0000-0000-0000BF640000}"/>
    <cellStyle name="Normal 74 2 3 3 3 5" xfId="20757" xr:uid="{00000000-0005-0000-0000-00002A510000}"/>
    <cellStyle name="Normal 74 2 3 3 4" xfId="12351" xr:uid="{00000000-0005-0000-0000-000050300000}"/>
    <cellStyle name="Normal 74 2 3 3 4 3" xfId="27445" xr:uid="{00000000-0005-0000-0000-00004A6B0000}"/>
    <cellStyle name="Normal 74 2 3 3 5" xfId="7330" xr:uid="{00000000-0005-0000-0000-0000B31C0000}"/>
    <cellStyle name="Normal 74 2 3 3 5 3" xfId="22428" xr:uid="{00000000-0005-0000-0000-0000B1570000}"/>
    <cellStyle name="Normal 74 2 3 3 7" xfId="17415" xr:uid="{00000000-0005-0000-0000-00001C440000}"/>
    <cellStyle name="Normal 74 2 3 4" xfId="3112" xr:uid="{00000000-0005-0000-0000-0000390C0000}"/>
    <cellStyle name="Normal 74 2 3 4 2" xfId="13186" xr:uid="{00000000-0005-0000-0000-000093330000}"/>
    <cellStyle name="Normal 74 2 3 4 2 3" xfId="28280" xr:uid="{00000000-0005-0000-0000-00008D6E0000}"/>
    <cellStyle name="Normal 74 2 3 4 3" xfId="8166" xr:uid="{00000000-0005-0000-0000-0000F71F0000}"/>
    <cellStyle name="Normal 74 2 3 4 3 3" xfId="23263" xr:uid="{00000000-0005-0000-0000-0000F45A0000}"/>
    <cellStyle name="Normal 74 2 3 4 5" xfId="18250" xr:uid="{00000000-0005-0000-0000-00005F470000}"/>
    <cellStyle name="Normal 74 2 3 5" xfId="4805" xr:uid="{00000000-0005-0000-0000-0000D6120000}"/>
    <cellStyle name="Normal 74 2 3 5 2" xfId="14857" xr:uid="{00000000-0005-0000-0000-00001A3A0000}"/>
    <cellStyle name="Normal 74 2 3 5 2 3" xfId="29951" xr:uid="{00000000-0005-0000-0000-000014750000}"/>
    <cellStyle name="Normal 74 2 3 5 3" xfId="9837" xr:uid="{00000000-0005-0000-0000-00007E260000}"/>
    <cellStyle name="Normal 74 2 3 5 3 3" xfId="24934" xr:uid="{00000000-0005-0000-0000-00007B610000}"/>
    <cellStyle name="Normal 74 2 3 5 5" xfId="19921" xr:uid="{00000000-0005-0000-0000-0000E64D0000}"/>
    <cellStyle name="Normal 74 2 3 6" xfId="11515" xr:uid="{00000000-0005-0000-0000-00000C2D0000}"/>
    <cellStyle name="Normal 74 2 3 6 3" xfId="26609" xr:uid="{00000000-0005-0000-0000-000006680000}"/>
    <cellStyle name="Normal 74 2 3 7" xfId="6494" xr:uid="{00000000-0005-0000-0000-00006F190000}"/>
    <cellStyle name="Normal 74 2 3 7 3" xfId="21592" xr:uid="{00000000-0005-0000-0000-00006D540000}"/>
    <cellStyle name="Normal 74 2 3 9" xfId="16579" xr:uid="{00000000-0005-0000-0000-0000D8400000}"/>
    <cellStyle name="Normal 74 2 4" xfId="1631" xr:uid="{00000000-0005-0000-0000-00006F060000}"/>
    <cellStyle name="Normal 74 2 4 2" xfId="2470" xr:uid="{00000000-0005-0000-0000-0000B6090000}"/>
    <cellStyle name="Normal 74 2 4 2 2" xfId="4159" xr:uid="{00000000-0005-0000-0000-000050100000}"/>
    <cellStyle name="Normal 74 2 4 2 2 2" xfId="14232" xr:uid="{00000000-0005-0000-0000-0000A9370000}"/>
    <cellStyle name="Normal 74 2 4 2 2 2 3" xfId="29326" xr:uid="{00000000-0005-0000-0000-0000A3720000}"/>
    <cellStyle name="Normal 74 2 4 2 2 3" xfId="9212" xr:uid="{00000000-0005-0000-0000-00000D240000}"/>
    <cellStyle name="Normal 74 2 4 2 2 3 3" xfId="24309" xr:uid="{00000000-0005-0000-0000-00000A5F0000}"/>
    <cellStyle name="Normal 74 2 4 2 2 5" xfId="19296" xr:uid="{00000000-0005-0000-0000-0000754B0000}"/>
    <cellStyle name="Normal 74 2 4 2 3" xfId="5851" xr:uid="{00000000-0005-0000-0000-0000EC160000}"/>
    <cellStyle name="Normal 74 2 4 2 3 2" xfId="15903" xr:uid="{00000000-0005-0000-0000-0000303E0000}"/>
    <cellStyle name="Normal 74 2 4 2 3 2 3" xfId="30997" xr:uid="{00000000-0005-0000-0000-00002A790000}"/>
    <cellStyle name="Normal 74 2 4 2 3 3" xfId="10883" xr:uid="{00000000-0005-0000-0000-0000942A0000}"/>
    <cellStyle name="Normal 74 2 4 2 3 3 3" xfId="25980" xr:uid="{00000000-0005-0000-0000-000091650000}"/>
    <cellStyle name="Normal 74 2 4 2 3 5" xfId="20967" xr:uid="{00000000-0005-0000-0000-0000FC510000}"/>
    <cellStyle name="Normal 74 2 4 2 4" xfId="12561" xr:uid="{00000000-0005-0000-0000-000022310000}"/>
    <cellStyle name="Normal 74 2 4 2 4 3" xfId="27655" xr:uid="{00000000-0005-0000-0000-00001C6C0000}"/>
    <cellStyle name="Normal 74 2 4 2 5" xfId="7540" xr:uid="{00000000-0005-0000-0000-0000851D0000}"/>
    <cellStyle name="Normal 74 2 4 2 5 3" xfId="22638" xr:uid="{00000000-0005-0000-0000-000083580000}"/>
    <cellStyle name="Normal 74 2 4 2 7" xfId="17625" xr:uid="{00000000-0005-0000-0000-0000EE440000}"/>
    <cellStyle name="Normal 74 2 4 3" xfId="3322" xr:uid="{00000000-0005-0000-0000-00000B0D0000}"/>
    <cellStyle name="Normal 74 2 4 3 2" xfId="13396" xr:uid="{00000000-0005-0000-0000-000065340000}"/>
    <cellStyle name="Normal 74 2 4 3 2 3" xfId="28490" xr:uid="{00000000-0005-0000-0000-00005F6F0000}"/>
    <cellStyle name="Normal 74 2 4 3 3" xfId="8376" xr:uid="{00000000-0005-0000-0000-0000C9200000}"/>
    <cellStyle name="Normal 74 2 4 3 3 3" xfId="23473" xr:uid="{00000000-0005-0000-0000-0000C65B0000}"/>
    <cellStyle name="Normal 74 2 4 3 5" xfId="18460" xr:uid="{00000000-0005-0000-0000-000031480000}"/>
    <cellStyle name="Normal 74 2 4 4" xfId="5015" xr:uid="{00000000-0005-0000-0000-0000A8130000}"/>
    <cellStyle name="Normal 74 2 4 4 2" xfId="15067" xr:uid="{00000000-0005-0000-0000-0000EC3A0000}"/>
    <cellStyle name="Normal 74 2 4 4 2 3" xfId="30161" xr:uid="{00000000-0005-0000-0000-0000E6750000}"/>
    <cellStyle name="Normal 74 2 4 4 3" xfId="10047" xr:uid="{00000000-0005-0000-0000-000050270000}"/>
    <cellStyle name="Normal 74 2 4 4 3 3" xfId="25144" xr:uid="{00000000-0005-0000-0000-00004D620000}"/>
    <cellStyle name="Normal 74 2 4 4 5" xfId="20131" xr:uid="{00000000-0005-0000-0000-0000B84E0000}"/>
    <cellStyle name="Normal 74 2 4 5" xfId="11725" xr:uid="{00000000-0005-0000-0000-0000DE2D0000}"/>
    <cellStyle name="Normal 74 2 4 5 3" xfId="26819" xr:uid="{00000000-0005-0000-0000-0000D8680000}"/>
    <cellStyle name="Normal 74 2 4 6" xfId="6704" xr:uid="{00000000-0005-0000-0000-0000411A0000}"/>
    <cellStyle name="Normal 74 2 4 6 3" xfId="21802" xr:uid="{00000000-0005-0000-0000-00003F550000}"/>
    <cellStyle name="Normal 74 2 4 8" xfId="16789" xr:uid="{00000000-0005-0000-0000-0000AA410000}"/>
    <cellStyle name="Normal 74 2 5" xfId="2052" xr:uid="{00000000-0005-0000-0000-000014080000}"/>
    <cellStyle name="Normal 74 2 5 2" xfId="3741" xr:uid="{00000000-0005-0000-0000-0000AE0E0000}"/>
    <cellStyle name="Normal 74 2 5 2 2" xfId="13814" xr:uid="{00000000-0005-0000-0000-000007360000}"/>
    <cellStyle name="Normal 74 2 5 2 2 3" xfId="28908" xr:uid="{00000000-0005-0000-0000-000001710000}"/>
    <cellStyle name="Normal 74 2 5 2 3" xfId="8794" xr:uid="{00000000-0005-0000-0000-00006B220000}"/>
    <cellStyle name="Normal 74 2 5 2 3 3" xfId="23891" xr:uid="{00000000-0005-0000-0000-0000685D0000}"/>
    <cellStyle name="Normal 74 2 5 2 5" xfId="18878" xr:uid="{00000000-0005-0000-0000-0000D3490000}"/>
    <cellStyle name="Normal 74 2 5 3" xfId="5433" xr:uid="{00000000-0005-0000-0000-00004A150000}"/>
    <cellStyle name="Normal 74 2 5 3 2" xfId="15485" xr:uid="{00000000-0005-0000-0000-00008E3C0000}"/>
    <cellStyle name="Normal 74 2 5 3 2 3" xfId="30579" xr:uid="{00000000-0005-0000-0000-000088770000}"/>
    <cellStyle name="Normal 74 2 5 3 3" xfId="10465" xr:uid="{00000000-0005-0000-0000-0000F2280000}"/>
    <cellStyle name="Normal 74 2 5 3 3 3" xfId="25562" xr:uid="{00000000-0005-0000-0000-0000EF630000}"/>
    <cellStyle name="Normal 74 2 5 3 5" xfId="20549" xr:uid="{00000000-0005-0000-0000-00005A500000}"/>
    <cellStyle name="Normal 74 2 5 4" xfId="12143" xr:uid="{00000000-0005-0000-0000-0000802F0000}"/>
    <cellStyle name="Normal 74 2 5 4 3" xfId="27237" xr:uid="{00000000-0005-0000-0000-00007A6A0000}"/>
    <cellStyle name="Normal 74 2 5 5" xfId="7122" xr:uid="{00000000-0005-0000-0000-0000E31B0000}"/>
    <cellStyle name="Normal 74 2 5 5 3" xfId="22220" xr:uid="{00000000-0005-0000-0000-0000E1560000}"/>
    <cellStyle name="Normal 74 2 5 7" xfId="17207" xr:uid="{00000000-0005-0000-0000-00004C430000}"/>
    <cellStyle name="Normal 74 2 6" xfId="2904" xr:uid="{00000000-0005-0000-0000-0000690B0000}"/>
    <cellStyle name="Normal 74 2 6 2" xfId="12978" xr:uid="{00000000-0005-0000-0000-0000C3320000}"/>
    <cellStyle name="Normal 74 2 6 2 3" xfId="28072" xr:uid="{00000000-0005-0000-0000-0000BD6D0000}"/>
    <cellStyle name="Normal 74 2 6 3" xfId="7958" xr:uid="{00000000-0005-0000-0000-0000271F0000}"/>
    <cellStyle name="Normal 74 2 6 3 3" xfId="23055" xr:uid="{00000000-0005-0000-0000-0000245A0000}"/>
    <cellStyle name="Normal 74 2 6 5" xfId="18042" xr:uid="{00000000-0005-0000-0000-00008F460000}"/>
    <cellStyle name="Normal 74 2 7" xfId="4597" xr:uid="{00000000-0005-0000-0000-000006120000}"/>
    <cellStyle name="Normal 74 2 7 2" xfId="14649" xr:uid="{00000000-0005-0000-0000-00004A390000}"/>
    <cellStyle name="Normal 74 2 7 2 3" xfId="29743" xr:uid="{00000000-0005-0000-0000-000044740000}"/>
    <cellStyle name="Normal 74 2 7 3" xfId="9629" xr:uid="{00000000-0005-0000-0000-0000AE250000}"/>
    <cellStyle name="Normal 74 2 7 3 3" xfId="24726" xr:uid="{00000000-0005-0000-0000-0000AB600000}"/>
    <cellStyle name="Normal 74 2 7 5" xfId="19713" xr:uid="{00000000-0005-0000-0000-0000164D0000}"/>
    <cellStyle name="Normal 74 2 8" xfId="11307" xr:uid="{00000000-0005-0000-0000-00003C2C0000}"/>
    <cellStyle name="Normal 74 2 8 3" xfId="26401" xr:uid="{00000000-0005-0000-0000-000036670000}"/>
    <cellStyle name="Normal 74 2 9" xfId="6286" xr:uid="{00000000-0005-0000-0000-00009F180000}"/>
    <cellStyle name="Normal 74 2 9 3" xfId="21384" xr:uid="{00000000-0005-0000-0000-00009D530000}"/>
    <cellStyle name="Normal 74 3" xfId="1251" xr:uid="{00000000-0005-0000-0000-0000F3040000}"/>
    <cellStyle name="Normal 74 3 10" xfId="16423" xr:uid="{00000000-0005-0000-0000-00003C400000}"/>
    <cellStyle name="Normal 74 3 2" xfId="1470" xr:uid="{00000000-0005-0000-0000-0000CE050000}"/>
    <cellStyle name="Normal 74 3 2 2" xfId="1891" xr:uid="{00000000-0005-0000-0000-000073070000}"/>
    <cellStyle name="Normal 74 3 2 2 2" xfId="2730" xr:uid="{00000000-0005-0000-0000-0000BA0A0000}"/>
    <cellStyle name="Normal 74 3 2 2 2 2" xfId="4419" xr:uid="{00000000-0005-0000-0000-000054110000}"/>
    <cellStyle name="Normal 74 3 2 2 2 2 2" xfId="14492" xr:uid="{00000000-0005-0000-0000-0000AD380000}"/>
    <cellStyle name="Normal 74 3 2 2 2 2 2 3" xfId="29586" xr:uid="{00000000-0005-0000-0000-0000A7730000}"/>
    <cellStyle name="Normal 74 3 2 2 2 2 3" xfId="9472" xr:uid="{00000000-0005-0000-0000-000011250000}"/>
    <cellStyle name="Normal 74 3 2 2 2 2 3 3" xfId="24569" xr:uid="{00000000-0005-0000-0000-00000E600000}"/>
    <cellStyle name="Normal 74 3 2 2 2 2 5" xfId="19556" xr:uid="{00000000-0005-0000-0000-0000794C0000}"/>
    <cellStyle name="Normal 74 3 2 2 2 3" xfId="6111" xr:uid="{00000000-0005-0000-0000-0000F0170000}"/>
    <cellStyle name="Normal 74 3 2 2 2 3 2" xfId="16163" xr:uid="{00000000-0005-0000-0000-0000343F0000}"/>
    <cellStyle name="Normal 74 3 2 2 2 3 2 3" xfId="31257" xr:uid="{00000000-0005-0000-0000-00002E7A0000}"/>
    <cellStyle name="Normal 74 3 2 2 2 3 3" xfId="11143" xr:uid="{00000000-0005-0000-0000-0000982B0000}"/>
    <cellStyle name="Normal 74 3 2 2 2 3 3 3" xfId="26240" xr:uid="{00000000-0005-0000-0000-000095660000}"/>
    <cellStyle name="Normal 74 3 2 2 2 3 5" xfId="21227" xr:uid="{00000000-0005-0000-0000-000000530000}"/>
    <cellStyle name="Normal 74 3 2 2 2 4" xfId="12821" xr:uid="{00000000-0005-0000-0000-000026320000}"/>
    <cellStyle name="Normal 74 3 2 2 2 4 3" xfId="27915" xr:uid="{00000000-0005-0000-0000-0000206D0000}"/>
    <cellStyle name="Normal 74 3 2 2 2 5" xfId="7800" xr:uid="{00000000-0005-0000-0000-0000891E0000}"/>
    <cellStyle name="Normal 74 3 2 2 2 5 3" xfId="22898" xr:uid="{00000000-0005-0000-0000-000087590000}"/>
    <cellStyle name="Normal 74 3 2 2 2 7" xfId="17885" xr:uid="{00000000-0005-0000-0000-0000F2450000}"/>
    <cellStyle name="Normal 74 3 2 2 3" xfId="3582" xr:uid="{00000000-0005-0000-0000-00000F0E0000}"/>
    <cellStyle name="Normal 74 3 2 2 3 2" xfId="13656" xr:uid="{00000000-0005-0000-0000-000069350000}"/>
    <cellStyle name="Normal 74 3 2 2 3 2 3" xfId="28750" xr:uid="{00000000-0005-0000-0000-000063700000}"/>
    <cellStyle name="Normal 74 3 2 2 3 3" xfId="8636" xr:uid="{00000000-0005-0000-0000-0000CD210000}"/>
    <cellStyle name="Normal 74 3 2 2 3 3 3" xfId="23733" xr:uid="{00000000-0005-0000-0000-0000CA5C0000}"/>
    <cellStyle name="Normal 74 3 2 2 3 5" xfId="18720" xr:uid="{00000000-0005-0000-0000-000035490000}"/>
    <cellStyle name="Normal 74 3 2 2 4" xfId="5275" xr:uid="{00000000-0005-0000-0000-0000AC140000}"/>
    <cellStyle name="Normal 74 3 2 2 4 2" xfId="15327" xr:uid="{00000000-0005-0000-0000-0000F03B0000}"/>
    <cellStyle name="Normal 74 3 2 2 4 2 3" xfId="30421" xr:uid="{00000000-0005-0000-0000-0000EA760000}"/>
    <cellStyle name="Normal 74 3 2 2 4 3" xfId="10307" xr:uid="{00000000-0005-0000-0000-000054280000}"/>
    <cellStyle name="Normal 74 3 2 2 4 3 3" xfId="25404" xr:uid="{00000000-0005-0000-0000-000051630000}"/>
    <cellStyle name="Normal 74 3 2 2 4 5" xfId="20391" xr:uid="{00000000-0005-0000-0000-0000BC4F0000}"/>
    <cellStyle name="Normal 74 3 2 2 5" xfId="11985" xr:uid="{00000000-0005-0000-0000-0000E22E0000}"/>
    <cellStyle name="Normal 74 3 2 2 5 3" xfId="27079" xr:uid="{00000000-0005-0000-0000-0000DC690000}"/>
    <cellStyle name="Normal 74 3 2 2 6" xfId="6964" xr:uid="{00000000-0005-0000-0000-0000451B0000}"/>
    <cellStyle name="Normal 74 3 2 2 6 3" xfId="22062" xr:uid="{00000000-0005-0000-0000-000043560000}"/>
    <cellStyle name="Normal 74 3 2 2 8" xfId="17049" xr:uid="{00000000-0005-0000-0000-0000AE420000}"/>
    <cellStyle name="Normal 74 3 2 3" xfId="2312" xr:uid="{00000000-0005-0000-0000-000018090000}"/>
    <cellStyle name="Normal 74 3 2 3 2" xfId="4001" xr:uid="{00000000-0005-0000-0000-0000B20F0000}"/>
    <cellStyle name="Normal 74 3 2 3 2 2" xfId="14074" xr:uid="{00000000-0005-0000-0000-00000B370000}"/>
    <cellStyle name="Normal 74 3 2 3 2 2 3" xfId="29168" xr:uid="{00000000-0005-0000-0000-000005720000}"/>
    <cellStyle name="Normal 74 3 2 3 2 3" xfId="9054" xr:uid="{00000000-0005-0000-0000-00006F230000}"/>
    <cellStyle name="Normal 74 3 2 3 2 3 3" xfId="24151" xr:uid="{00000000-0005-0000-0000-00006C5E0000}"/>
    <cellStyle name="Normal 74 3 2 3 2 5" xfId="19138" xr:uid="{00000000-0005-0000-0000-0000D74A0000}"/>
    <cellStyle name="Normal 74 3 2 3 3" xfId="5693" xr:uid="{00000000-0005-0000-0000-00004E160000}"/>
    <cellStyle name="Normal 74 3 2 3 3 2" xfId="15745" xr:uid="{00000000-0005-0000-0000-0000923D0000}"/>
    <cellStyle name="Normal 74 3 2 3 3 2 3" xfId="30839" xr:uid="{00000000-0005-0000-0000-00008C780000}"/>
    <cellStyle name="Normal 74 3 2 3 3 3" xfId="10725" xr:uid="{00000000-0005-0000-0000-0000F6290000}"/>
    <cellStyle name="Normal 74 3 2 3 3 3 3" xfId="25822" xr:uid="{00000000-0005-0000-0000-0000F3640000}"/>
    <cellStyle name="Normal 74 3 2 3 3 5" xfId="20809" xr:uid="{00000000-0005-0000-0000-00005E510000}"/>
    <cellStyle name="Normal 74 3 2 3 4" xfId="12403" xr:uid="{00000000-0005-0000-0000-000084300000}"/>
    <cellStyle name="Normal 74 3 2 3 4 3" xfId="27497" xr:uid="{00000000-0005-0000-0000-00007E6B0000}"/>
    <cellStyle name="Normal 74 3 2 3 5" xfId="7382" xr:uid="{00000000-0005-0000-0000-0000E71C0000}"/>
    <cellStyle name="Normal 74 3 2 3 5 3" xfId="22480" xr:uid="{00000000-0005-0000-0000-0000E5570000}"/>
    <cellStyle name="Normal 74 3 2 3 7" xfId="17467" xr:uid="{00000000-0005-0000-0000-000050440000}"/>
    <cellStyle name="Normal 74 3 2 4" xfId="3164" xr:uid="{00000000-0005-0000-0000-00006D0C0000}"/>
    <cellStyle name="Normal 74 3 2 4 2" xfId="13238" xr:uid="{00000000-0005-0000-0000-0000C7330000}"/>
    <cellStyle name="Normal 74 3 2 4 2 3" xfId="28332" xr:uid="{00000000-0005-0000-0000-0000C16E0000}"/>
    <cellStyle name="Normal 74 3 2 4 3" xfId="8218" xr:uid="{00000000-0005-0000-0000-00002B200000}"/>
    <cellStyle name="Normal 74 3 2 4 3 3" xfId="23315" xr:uid="{00000000-0005-0000-0000-0000285B0000}"/>
    <cellStyle name="Normal 74 3 2 4 5" xfId="18302" xr:uid="{00000000-0005-0000-0000-000093470000}"/>
    <cellStyle name="Normal 74 3 2 5" xfId="4857" xr:uid="{00000000-0005-0000-0000-00000A130000}"/>
    <cellStyle name="Normal 74 3 2 5 2" xfId="14909" xr:uid="{00000000-0005-0000-0000-00004E3A0000}"/>
    <cellStyle name="Normal 74 3 2 5 2 3" xfId="30003" xr:uid="{00000000-0005-0000-0000-000048750000}"/>
    <cellStyle name="Normal 74 3 2 5 3" xfId="9889" xr:uid="{00000000-0005-0000-0000-0000B2260000}"/>
    <cellStyle name="Normal 74 3 2 5 3 3" xfId="24986" xr:uid="{00000000-0005-0000-0000-0000AF610000}"/>
    <cellStyle name="Normal 74 3 2 5 5" xfId="19973" xr:uid="{00000000-0005-0000-0000-00001A4E0000}"/>
    <cellStyle name="Normal 74 3 2 6" xfId="11567" xr:uid="{00000000-0005-0000-0000-0000402D0000}"/>
    <cellStyle name="Normal 74 3 2 6 3" xfId="26661" xr:uid="{00000000-0005-0000-0000-00003A680000}"/>
    <cellStyle name="Normal 74 3 2 7" xfId="6546" xr:uid="{00000000-0005-0000-0000-0000A3190000}"/>
    <cellStyle name="Normal 74 3 2 7 3" xfId="21644" xr:uid="{00000000-0005-0000-0000-0000A1540000}"/>
    <cellStyle name="Normal 74 3 2 9" xfId="16631" xr:uid="{00000000-0005-0000-0000-00000C410000}"/>
    <cellStyle name="Normal 74 3 3" xfId="1683" xr:uid="{00000000-0005-0000-0000-0000A3060000}"/>
    <cellStyle name="Normal 74 3 3 2" xfId="2522" xr:uid="{00000000-0005-0000-0000-0000EA090000}"/>
    <cellStyle name="Normal 74 3 3 2 2" xfId="4211" xr:uid="{00000000-0005-0000-0000-000084100000}"/>
    <cellStyle name="Normal 74 3 3 2 2 2" xfId="14284" xr:uid="{00000000-0005-0000-0000-0000DD370000}"/>
    <cellStyle name="Normal 74 3 3 2 2 2 3" xfId="29378" xr:uid="{00000000-0005-0000-0000-0000D7720000}"/>
    <cellStyle name="Normal 74 3 3 2 2 3" xfId="9264" xr:uid="{00000000-0005-0000-0000-000041240000}"/>
    <cellStyle name="Normal 74 3 3 2 2 3 3" xfId="24361" xr:uid="{00000000-0005-0000-0000-00003E5F0000}"/>
    <cellStyle name="Normal 74 3 3 2 2 5" xfId="19348" xr:uid="{00000000-0005-0000-0000-0000A94B0000}"/>
    <cellStyle name="Normal 74 3 3 2 3" xfId="5903" xr:uid="{00000000-0005-0000-0000-000020170000}"/>
    <cellStyle name="Normal 74 3 3 2 3 2" xfId="15955" xr:uid="{00000000-0005-0000-0000-0000643E0000}"/>
    <cellStyle name="Normal 74 3 3 2 3 2 3" xfId="31049" xr:uid="{00000000-0005-0000-0000-00005E790000}"/>
    <cellStyle name="Normal 74 3 3 2 3 3" xfId="10935" xr:uid="{00000000-0005-0000-0000-0000C82A0000}"/>
    <cellStyle name="Normal 74 3 3 2 3 3 3" xfId="26032" xr:uid="{00000000-0005-0000-0000-0000C5650000}"/>
    <cellStyle name="Normal 74 3 3 2 3 5" xfId="21019" xr:uid="{00000000-0005-0000-0000-000030520000}"/>
    <cellStyle name="Normal 74 3 3 2 4" xfId="12613" xr:uid="{00000000-0005-0000-0000-000056310000}"/>
    <cellStyle name="Normal 74 3 3 2 4 3" xfId="27707" xr:uid="{00000000-0005-0000-0000-0000506C0000}"/>
    <cellStyle name="Normal 74 3 3 2 5" xfId="7592" xr:uid="{00000000-0005-0000-0000-0000B91D0000}"/>
    <cellStyle name="Normal 74 3 3 2 5 3" xfId="22690" xr:uid="{00000000-0005-0000-0000-0000B7580000}"/>
    <cellStyle name="Normal 74 3 3 2 7" xfId="17677" xr:uid="{00000000-0005-0000-0000-000022450000}"/>
    <cellStyle name="Normal 74 3 3 3" xfId="3374" xr:uid="{00000000-0005-0000-0000-00003F0D0000}"/>
    <cellStyle name="Normal 74 3 3 3 2" xfId="13448" xr:uid="{00000000-0005-0000-0000-000099340000}"/>
    <cellStyle name="Normal 74 3 3 3 2 3" xfId="28542" xr:uid="{00000000-0005-0000-0000-0000936F0000}"/>
    <cellStyle name="Normal 74 3 3 3 3" xfId="8428" xr:uid="{00000000-0005-0000-0000-0000FD200000}"/>
    <cellStyle name="Normal 74 3 3 3 3 3" xfId="23525" xr:uid="{00000000-0005-0000-0000-0000FA5B0000}"/>
    <cellStyle name="Normal 74 3 3 3 5" xfId="18512" xr:uid="{00000000-0005-0000-0000-000065480000}"/>
    <cellStyle name="Normal 74 3 3 4" xfId="5067" xr:uid="{00000000-0005-0000-0000-0000DC130000}"/>
    <cellStyle name="Normal 74 3 3 4 2" xfId="15119" xr:uid="{00000000-0005-0000-0000-0000203B0000}"/>
    <cellStyle name="Normal 74 3 3 4 2 3" xfId="30213" xr:uid="{00000000-0005-0000-0000-00001A760000}"/>
    <cellStyle name="Normal 74 3 3 4 3" xfId="10099" xr:uid="{00000000-0005-0000-0000-000084270000}"/>
    <cellStyle name="Normal 74 3 3 4 3 3" xfId="25196" xr:uid="{00000000-0005-0000-0000-000081620000}"/>
    <cellStyle name="Normal 74 3 3 4 5" xfId="20183" xr:uid="{00000000-0005-0000-0000-0000EC4E0000}"/>
    <cellStyle name="Normal 74 3 3 5" xfId="11777" xr:uid="{00000000-0005-0000-0000-0000122E0000}"/>
    <cellStyle name="Normal 74 3 3 5 3" xfId="26871" xr:uid="{00000000-0005-0000-0000-00000C690000}"/>
    <cellStyle name="Normal 74 3 3 6" xfId="6756" xr:uid="{00000000-0005-0000-0000-0000751A0000}"/>
    <cellStyle name="Normal 74 3 3 6 3" xfId="21854" xr:uid="{00000000-0005-0000-0000-000073550000}"/>
    <cellStyle name="Normal 74 3 3 8" xfId="16841" xr:uid="{00000000-0005-0000-0000-0000DE410000}"/>
    <cellStyle name="Normal 74 3 4" xfId="2104" xr:uid="{00000000-0005-0000-0000-000048080000}"/>
    <cellStyle name="Normal 74 3 4 2" xfId="3793" xr:uid="{00000000-0005-0000-0000-0000E20E0000}"/>
    <cellStyle name="Normal 74 3 4 2 2" xfId="13866" xr:uid="{00000000-0005-0000-0000-00003B360000}"/>
    <cellStyle name="Normal 74 3 4 2 2 3" xfId="28960" xr:uid="{00000000-0005-0000-0000-000035710000}"/>
    <cellStyle name="Normal 74 3 4 2 3" xfId="8846" xr:uid="{00000000-0005-0000-0000-00009F220000}"/>
    <cellStyle name="Normal 74 3 4 2 3 3" xfId="23943" xr:uid="{00000000-0005-0000-0000-00009C5D0000}"/>
    <cellStyle name="Normal 74 3 4 2 5" xfId="18930" xr:uid="{00000000-0005-0000-0000-0000074A0000}"/>
    <cellStyle name="Normal 74 3 4 3" xfId="5485" xr:uid="{00000000-0005-0000-0000-00007E150000}"/>
    <cellStyle name="Normal 74 3 4 3 2" xfId="15537" xr:uid="{00000000-0005-0000-0000-0000C23C0000}"/>
    <cellStyle name="Normal 74 3 4 3 2 3" xfId="30631" xr:uid="{00000000-0005-0000-0000-0000BC770000}"/>
    <cellStyle name="Normal 74 3 4 3 3" xfId="10517" xr:uid="{00000000-0005-0000-0000-000026290000}"/>
    <cellStyle name="Normal 74 3 4 3 3 3" xfId="25614" xr:uid="{00000000-0005-0000-0000-000023640000}"/>
    <cellStyle name="Normal 74 3 4 3 5" xfId="20601" xr:uid="{00000000-0005-0000-0000-00008E500000}"/>
    <cellStyle name="Normal 74 3 4 4" xfId="12195" xr:uid="{00000000-0005-0000-0000-0000B42F0000}"/>
    <cellStyle name="Normal 74 3 4 4 3" xfId="27289" xr:uid="{00000000-0005-0000-0000-0000AE6A0000}"/>
    <cellStyle name="Normal 74 3 4 5" xfId="7174" xr:uid="{00000000-0005-0000-0000-0000171C0000}"/>
    <cellStyle name="Normal 74 3 4 5 3" xfId="22272" xr:uid="{00000000-0005-0000-0000-000015570000}"/>
    <cellStyle name="Normal 74 3 4 7" xfId="17259" xr:uid="{00000000-0005-0000-0000-000080430000}"/>
    <cellStyle name="Normal 74 3 5" xfId="2956" xr:uid="{00000000-0005-0000-0000-00009D0B0000}"/>
    <cellStyle name="Normal 74 3 5 2" xfId="13030" xr:uid="{00000000-0005-0000-0000-0000F7320000}"/>
    <cellStyle name="Normal 74 3 5 2 3" xfId="28124" xr:uid="{00000000-0005-0000-0000-0000F16D0000}"/>
    <cellStyle name="Normal 74 3 5 3" xfId="8010" xr:uid="{00000000-0005-0000-0000-00005B1F0000}"/>
    <cellStyle name="Normal 74 3 5 3 3" xfId="23107" xr:uid="{00000000-0005-0000-0000-0000585A0000}"/>
    <cellStyle name="Normal 74 3 5 5" xfId="18094" xr:uid="{00000000-0005-0000-0000-0000C3460000}"/>
    <cellStyle name="Normal 74 3 6" xfId="4649" xr:uid="{00000000-0005-0000-0000-00003A120000}"/>
    <cellStyle name="Normal 74 3 6 2" xfId="14701" xr:uid="{00000000-0005-0000-0000-00007E390000}"/>
    <cellStyle name="Normal 74 3 6 2 3" xfId="29795" xr:uid="{00000000-0005-0000-0000-000078740000}"/>
    <cellStyle name="Normal 74 3 6 3" xfId="9681" xr:uid="{00000000-0005-0000-0000-0000E2250000}"/>
    <cellStyle name="Normal 74 3 6 3 3" xfId="24778" xr:uid="{00000000-0005-0000-0000-0000DF600000}"/>
    <cellStyle name="Normal 74 3 6 5" xfId="19765" xr:uid="{00000000-0005-0000-0000-00004A4D0000}"/>
    <cellStyle name="Normal 74 3 7" xfId="11359" xr:uid="{00000000-0005-0000-0000-0000702C0000}"/>
    <cellStyle name="Normal 74 3 7 3" xfId="26453" xr:uid="{00000000-0005-0000-0000-00006A670000}"/>
    <cellStyle name="Normal 74 3 8" xfId="6338" xr:uid="{00000000-0005-0000-0000-0000D3180000}"/>
    <cellStyle name="Normal 74 3 8 3" xfId="21436" xr:uid="{00000000-0005-0000-0000-0000D1530000}"/>
    <cellStyle name="Normal 74 4" xfId="1364" xr:uid="{00000000-0005-0000-0000-000064050000}"/>
    <cellStyle name="Normal 74 4 2" xfId="1787" xr:uid="{00000000-0005-0000-0000-00000B070000}"/>
    <cellStyle name="Normal 74 4 2 2" xfId="2626" xr:uid="{00000000-0005-0000-0000-0000520A0000}"/>
    <cellStyle name="Normal 74 4 2 2 2" xfId="4315" xr:uid="{00000000-0005-0000-0000-0000EC100000}"/>
    <cellStyle name="Normal 74 4 2 2 2 2" xfId="14388" xr:uid="{00000000-0005-0000-0000-000045380000}"/>
    <cellStyle name="Normal 74 4 2 2 2 2 3" xfId="29482" xr:uid="{00000000-0005-0000-0000-00003F730000}"/>
    <cellStyle name="Normal 74 4 2 2 2 3" xfId="9368" xr:uid="{00000000-0005-0000-0000-0000A9240000}"/>
    <cellStyle name="Normal 74 4 2 2 2 3 3" xfId="24465" xr:uid="{00000000-0005-0000-0000-0000A65F0000}"/>
    <cellStyle name="Normal 74 4 2 2 2 5" xfId="19452" xr:uid="{00000000-0005-0000-0000-0000114C0000}"/>
    <cellStyle name="Normal 74 4 2 2 3" xfId="6007" xr:uid="{00000000-0005-0000-0000-000088170000}"/>
    <cellStyle name="Normal 74 4 2 2 3 2" xfId="16059" xr:uid="{00000000-0005-0000-0000-0000CC3E0000}"/>
    <cellStyle name="Normal 74 4 2 2 3 2 3" xfId="31153" xr:uid="{00000000-0005-0000-0000-0000C6790000}"/>
    <cellStyle name="Normal 74 4 2 2 3 3" xfId="11039" xr:uid="{00000000-0005-0000-0000-0000302B0000}"/>
    <cellStyle name="Normal 74 4 2 2 3 3 3" xfId="26136" xr:uid="{00000000-0005-0000-0000-00002D660000}"/>
    <cellStyle name="Normal 74 4 2 2 3 5" xfId="21123" xr:uid="{00000000-0005-0000-0000-000098520000}"/>
    <cellStyle name="Normal 74 4 2 2 4" xfId="12717" xr:uid="{00000000-0005-0000-0000-0000BE310000}"/>
    <cellStyle name="Normal 74 4 2 2 4 3" xfId="27811" xr:uid="{00000000-0005-0000-0000-0000B86C0000}"/>
    <cellStyle name="Normal 74 4 2 2 5" xfId="7696" xr:uid="{00000000-0005-0000-0000-0000211E0000}"/>
    <cellStyle name="Normal 74 4 2 2 5 3" xfId="22794" xr:uid="{00000000-0005-0000-0000-00001F590000}"/>
    <cellStyle name="Normal 74 4 2 2 7" xfId="17781" xr:uid="{00000000-0005-0000-0000-00008A450000}"/>
    <cellStyle name="Normal 74 4 2 3" xfId="3478" xr:uid="{00000000-0005-0000-0000-0000A70D0000}"/>
    <cellStyle name="Normal 74 4 2 3 2" xfId="13552" xr:uid="{00000000-0005-0000-0000-000001350000}"/>
    <cellStyle name="Normal 74 4 2 3 2 3" xfId="28646" xr:uid="{00000000-0005-0000-0000-0000FB6F0000}"/>
    <cellStyle name="Normal 74 4 2 3 3" xfId="8532" xr:uid="{00000000-0005-0000-0000-000065210000}"/>
    <cellStyle name="Normal 74 4 2 3 3 3" xfId="23629" xr:uid="{00000000-0005-0000-0000-0000625C0000}"/>
    <cellStyle name="Normal 74 4 2 3 5" xfId="18616" xr:uid="{00000000-0005-0000-0000-0000CD480000}"/>
    <cellStyle name="Normal 74 4 2 4" xfId="5171" xr:uid="{00000000-0005-0000-0000-000044140000}"/>
    <cellStyle name="Normal 74 4 2 4 2" xfId="15223" xr:uid="{00000000-0005-0000-0000-0000883B0000}"/>
    <cellStyle name="Normal 74 4 2 4 2 3" xfId="30317" xr:uid="{00000000-0005-0000-0000-000082760000}"/>
    <cellStyle name="Normal 74 4 2 4 3" xfId="10203" xr:uid="{00000000-0005-0000-0000-0000EC270000}"/>
    <cellStyle name="Normal 74 4 2 4 3 3" xfId="25300" xr:uid="{00000000-0005-0000-0000-0000E9620000}"/>
    <cellStyle name="Normal 74 4 2 4 5" xfId="20287" xr:uid="{00000000-0005-0000-0000-0000544F0000}"/>
    <cellStyle name="Normal 74 4 2 5" xfId="11881" xr:uid="{00000000-0005-0000-0000-00007A2E0000}"/>
    <cellStyle name="Normal 74 4 2 5 3" xfId="26975" xr:uid="{00000000-0005-0000-0000-000074690000}"/>
    <cellStyle name="Normal 74 4 2 6" xfId="6860" xr:uid="{00000000-0005-0000-0000-0000DD1A0000}"/>
    <cellStyle name="Normal 74 4 2 6 3" xfId="21958" xr:uid="{00000000-0005-0000-0000-0000DB550000}"/>
    <cellStyle name="Normal 74 4 2 8" xfId="16945" xr:uid="{00000000-0005-0000-0000-000046420000}"/>
    <cellStyle name="Normal 74 4 3" xfId="2208" xr:uid="{00000000-0005-0000-0000-0000B0080000}"/>
    <cellStyle name="Normal 74 4 3 2" xfId="3897" xr:uid="{00000000-0005-0000-0000-00004A0F0000}"/>
    <cellStyle name="Normal 74 4 3 2 2" xfId="13970" xr:uid="{00000000-0005-0000-0000-0000A3360000}"/>
    <cellStyle name="Normal 74 4 3 2 2 3" xfId="29064" xr:uid="{00000000-0005-0000-0000-00009D710000}"/>
    <cellStyle name="Normal 74 4 3 2 3" xfId="8950" xr:uid="{00000000-0005-0000-0000-000007230000}"/>
    <cellStyle name="Normal 74 4 3 2 3 3" xfId="24047" xr:uid="{00000000-0005-0000-0000-0000045E0000}"/>
    <cellStyle name="Normal 74 4 3 2 5" xfId="19034" xr:uid="{00000000-0005-0000-0000-00006F4A0000}"/>
    <cellStyle name="Normal 74 4 3 3" xfId="5589" xr:uid="{00000000-0005-0000-0000-0000E6150000}"/>
    <cellStyle name="Normal 74 4 3 3 2" xfId="15641" xr:uid="{00000000-0005-0000-0000-00002A3D0000}"/>
    <cellStyle name="Normal 74 4 3 3 2 3" xfId="30735" xr:uid="{00000000-0005-0000-0000-000024780000}"/>
    <cellStyle name="Normal 74 4 3 3 3" xfId="10621" xr:uid="{00000000-0005-0000-0000-00008E290000}"/>
    <cellStyle name="Normal 74 4 3 3 3 3" xfId="25718" xr:uid="{00000000-0005-0000-0000-00008B640000}"/>
    <cellStyle name="Normal 74 4 3 3 5" xfId="20705" xr:uid="{00000000-0005-0000-0000-0000F6500000}"/>
    <cellStyle name="Normal 74 4 3 4" xfId="12299" xr:uid="{00000000-0005-0000-0000-00001C300000}"/>
    <cellStyle name="Normal 74 4 3 4 3" xfId="27393" xr:uid="{00000000-0005-0000-0000-0000166B0000}"/>
    <cellStyle name="Normal 74 4 3 5" xfId="7278" xr:uid="{00000000-0005-0000-0000-00007F1C0000}"/>
    <cellStyle name="Normal 74 4 3 5 3" xfId="22376" xr:uid="{00000000-0005-0000-0000-00007D570000}"/>
    <cellStyle name="Normal 74 4 3 7" xfId="17363" xr:uid="{00000000-0005-0000-0000-0000E8430000}"/>
    <cellStyle name="Normal 74 4 4" xfId="3060" xr:uid="{00000000-0005-0000-0000-0000050C0000}"/>
    <cellStyle name="Normal 74 4 4 2" xfId="13134" xr:uid="{00000000-0005-0000-0000-00005F330000}"/>
    <cellStyle name="Normal 74 4 4 2 3" xfId="28228" xr:uid="{00000000-0005-0000-0000-0000596E0000}"/>
    <cellStyle name="Normal 74 4 4 3" xfId="8114" xr:uid="{00000000-0005-0000-0000-0000C31F0000}"/>
    <cellStyle name="Normal 74 4 4 3 3" xfId="23211" xr:uid="{00000000-0005-0000-0000-0000C05A0000}"/>
    <cellStyle name="Normal 74 4 4 5" xfId="18198" xr:uid="{00000000-0005-0000-0000-00002B470000}"/>
    <cellStyle name="Normal 74 4 5" xfId="4753" xr:uid="{00000000-0005-0000-0000-0000A2120000}"/>
    <cellStyle name="Normal 74 4 5 2" xfId="14805" xr:uid="{00000000-0005-0000-0000-0000E6390000}"/>
    <cellStyle name="Normal 74 4 5 2 3" xfId="29899" xr:uid="{00000000-0005-0000-0000-0000E0740000}"/>
    <cellStyle name="Normal 74 4 5 3" xfId="9785" xr:uid="{00000000-0005-0000-0000-00004A260000}"/>
    <cellStyle name="Normal 74 4 5 3 3" xfId="24882" xr:uid="{00000000-0005-0000-0000-000047610000}"/>
    <cellStyle name="Normal 74 4 5 5" xfId="19869" xr:uid="{00000000-0005-0000-0000-0000B24D0000}"/>
    <cellStyle name="Normal 74 4 6" xfId="11463" xr:uid="{00000000-0005-0000-0000-0000D82C0000}"/>
    <cellStyle name="Normal 74 4 6 3" xfId="26557" xr:uid="{00000000-0005-0000-0000-0000D2670000}"/>
    <cellStyle name="Normal 74 4 7" xfId="6442" xr:uid="{00000000-0005-0000-0000-00003B190000}"/>
    <cellStyle name="Normal 74 4 7 3" xfId="21540" xr:uid="{00000000-0005-0000-0000-000039540000}"/>
    <cellStyle name="Normal 74 4 9" xfId="16527" xr:uid="{00000000-0005-0000-0000-0000A4400000}"/>
    <cellStyle name="Normal 74 5" xfId="1577" xr:uid="{00000000-0005-0000-0000-000039060000}"/>
    <cellStyle name="Normal 74 5 2" xfId="2418" xr:uid="{00000000-0005-0000-0000-000082090000}"/>
    <cellStyle name="Normal 74 5 2 2" xfId="4107" xr:uid="{00000000-0005-0000-0000-00001C100000}"/>
    <cellStyle name="Normal 74 5 2 2 2" xfId="14180" xr:uid="{00000000-0005-0000-0000-000075370000}"/>
    <cellStyle name="Normal 74 5 2 2 2 3" xfId="29274" xr:uid="{00000000-0005-0000-0000-00006F720000}"/>
    <cellStyle name="Normal 74 5 2 2 3" xfId="9160" xr:uid="{00000000-0005-0000-0000-0000D9230000}"/>
    <cellStyle name="Normal 74 5 2 2 3 3" xfId="24257" xr:uid="{00000000-0005-0000-0000-0000D65E0000}"/>
    <cellStyle name="Normal 74 5 2 2 5" xfId="19244" xr:uid="{00000000-0005-0000-0000-0000414B0000}"/>
    <cellStyle name="Normal 74 5 2 3" xfId="5799" xr:uid="{00000000-0005-0000-0000-0000B8160000}"/>
    <cellStyle name="Normal 74 5 2 3 2" xfId="15851" xr:uid="{00000000-0005-0000-0000-0000FC3D0000}"/>
    <cellStyle name="Normal 74 5 2 3 2 3" xfId="30945" xr:uid="{00000000-0005-0000-0000-0000F6780000}"/>
    <cellStyle name="Normal 74 5 2 3 3" xfId="10831" xr:uid="{00000000-0005-0000-0000-0000602A0000}"/>
    <cellStyle name="Normal 74 5 2 3 3 3" xfId="25928" xr:uid="{00000000-0005-0000-0000-00005D650000}"/>
    <cellStyle name="Normal 74 5 2 3 5" xfId="20915" xr:uid="{00000000-0005-0000-0000-0000C8510000}"/>
    <cellStyle name="Normal 74 5 2 4" xfId="12509" xr:uid="{00000000-0005-0000-0000-0000EE300000}"/>
    <cellStyle name="Normal 74 5 2 4 3" xfId="27603" xr:uid="{00000000-0005-0000-0000-0000E86B0000}"/>
    <cellStyle name="Normal 74 5 2 5" xfId="7488" xr:uid="{00000000-0005-0000-0000-0000511D0000}"/>
    <cellStyle name="Normal 74 5 2 5 3" xfId="22586" xr:uid="{00000000-0005-0000-0000-00004F580000}"/>
    <cellStyle name="Normal 74 5 2 7" xfId="17573" xr:uid="{00000000-0005-0000-0000-0000BA440000}"/>
    <cellStyle name="Normal 74 5 3" xfId="3270" xr:uid="{00000000-0005-0000-0000-0000D70C0000}"/>
    <cellStyle name="Normal 74 5 3 2" xfId="13344" xr:uid="{00000000-0005-0000-0000-000031340000}"/>
    <cellStyle name="Normal 74 5 3 2 3" xfId="28438" xr:uid="{00000000-0005-0000-0000-00002B6F0000}"/>
    <cellStyle name="Normal 74 5 3 3" xfId="8324" xr:uid="{00000000-0005-0000-0000-000095200000}"/>
    <cellStyle name="Normal 74 5 3 3 3" xfId="23421" xr:uid="{00000000-0005-0000-0000-0000925B0000}"/>
    <cellStyle name="Normal 74 5 3 5" xfId="18408" xr:uid="{00000000-0005-0000-0000-0000FD470000}"/>
    <cellStyle name="Normal 74 5 4" xfId="4963" xr:uid="{00000000-0005-0000-0000-000074130000}"/>
    <cellStyle name="Normal 74 5 4 2" xfId="15015" xr:uid="{00000000-0005-0000-0000-0000B83A0000}"/>
    <cellStyle name="Normal 74 5 4 2 3" xfId="30109" xr:uid="{00000000-0005-0000-0000-0000B2750000}"/>
    <cellStyle name="Normal 74 5 4 3" xfId="9995" xr:uid="{00000000-0005-0000-0000-00001C270000}"/>
    <cellStyle name="Normal 74 5 4 3 3" xfId="25092" xr:uid="{00000000-0005-0000-0000-000019620000}"/>
    <cellStyle name="Normal 74 5 4 5" xfId="20079" xr:uid="{00000000-0005-0000-0000-0000844E0000}"/>
    <cellStyle name="Normal 74 5 5" xfId="11673" xr:uid="{00000000-0005-0000-0000-0000AA2D0000}"/>
    <cellStyle name="Normal 74 5 5 3" xfId="26767" xr:uid="{00000000-0005-0000-0000-0000A4680000}"/>
    <cellStyle name="Normal 74 5 6" xfId="6652" xr:uid="{00000000-0005-0000-0000-00000D1A0000}"/>
    <cellStyle name="Normal 74 5 6 3" xfId="21750" xr:uid="{00000000-0005-0000-0000-00000B550000}"/>
    <cellStyle name="Normal 74 5 8" xfId="16737" xr:uid="{00000000-0005-0000-0000-000076410000}"/>
    <cellStyle name="Normal 74 6" xfId="1998" xr:uid="{00000000-0005-0000-0000-0000DE070000}"/>
    <cellStyle name="Normal 74 6 2" xfId="3689" xr:uid="{00000000-0005-0000-0000-00007A0E0000}"/>
    <cellStyle name="Normal 74 6 2 2" xfId="13762" xr:uid="{00000000-0005-0000-0000-0000D3350000}"/>
    <cellStyle name="Normal 74 6 2 2 3" xfId="28856" xr:uid="{00000000-0005-0000-0000-0000CD700000}"/>
    <cellStyle name="Normal 74 6 2 3" xfId="8742" xr:uid="{00000000-0005-0000-0000-000037220000}"/>
    <cellStyle name="Normal 74 6 2 3 3" xfId="23839" xr:uid="{00000000-0005-0000-0000-0000345D0000}"/>
    <cellStyle name="Normal 74 6 2 5" xfId="18826" xr:uid="{00000000-0005-0000-0000-00009F490000}"/>
    <cellStyle name="Normal 74 6 3" xfId="5381" xr:uid="{00000000-0005-0000-0000-000016150000}"/>
    <cellStyle name="Normal 74 6 3 2" xfId="15433" xr:uid="{00000000-0005-0000-0000-00005A3C0000}"/>
    <cellStyle name="Normal 74 6 3 2 3" xfId="30527" xr:uid="{00000000-0005-0000-0000-000054770000}"/>
    <cellStyle name="Normal 74 6 3 3" xfId="10413" xr:uid="{00000000-0005-0000-0000-0000BE280000}"/>
    <cellStyle name="Normal 74 6 3 3 3" xfId="25510" xr:uid="{00000000-0005-0000-0000-0000BB630000}"/>
    <cellStyle name="Normal 74 6 3 5" xfId="20497" xr:uid="{00000000-0005-0000-0000-000026500000}"/>
    <cellStyle name="Normal 74 6 4" xfId="12091" xr:uid="{00000000-0005-0000-0000-00004C2F0000}"/>
    <cellStyle name="Normal 74 6 4 3" xfId="27185" xr:uid="{00000000-0005-0000-0000-0000466A0000}"/>
    <cellStyle name="Normal 74 6 5" xfId="7070" xr:uid="{00000000-0005-0000-0000-0000AF1B0000}"/>
    <cellStyle name="Normal 74 6 5 3" xfId="22168" xr:uid="{00000000-0005-0000-0000-0000AD560000}"/>
    <cellStyle name="Normal 74 6 7" xfId="17155" xr:uid="{00000000-0005-0000-0000-000018430000}"/>
    <cellStyle name="Normal 74 7" xfId="2849" xr:uid="{00000000-0005-0000-0000-0000320B0000}"/>
    <cellStyle name="Normal 74 7 2" xfId="12926" xr:uid="{00000000-0005-0000-0000-00008F320000}"/>
    <cellStyle name="Normal 74 7 2 3" xfId="28020" xr:uid="{00000000-0005-0000-0000-0000896D0000}"/>
    <cellStyle name="Normal 74 7 3" xfId="7906" xr:uid="{00000000-0005-0000-0000-0000F31E0000}"/>
    <cellStyle name="Normal 74 7 3 3" xfId="23003" xr:uid="{00000000-0005-0000-0000-0000F0590000}"/>
    <cellStyle name="Normal 74 7 5" xfId="17990" xr:uid="{00000000-0005-0000-0000-00005B460000}"/>
    <cellStyle name="Normal 74 8" xfId="4543" xr:uid="{00000000-0005-0000-0000-0000D0110000}"/>
    <cellStyle name="Normal 74 8 2" xfId="14597" xr:uid="{00000000-0005-0000-0000-000016390000}"/>
    <cellStyle name="Normal 74 8 2 3" xfId="29691" xr:uid="{00000000-0005-0000-0000-000010740000}"/>
    <cellStyle name="Normal 74 8 3" xfId="9577" xr:uid="{00000000-0005-0000-0000-00007A250000}"/>
    <cellStyle name="Normal 74 8 3 3" xfId="24674" xr:uid="{00000000-0005-0000-0000-000077600000}"/>
    <cellStyle name="Normal 74 8 5" xfId="19661" xr:uid="{00000000-0005-0000-0000-0000E24C0000}"/>
    <cellStyle name="Normal 74 9" xfId="11253" xr:uid="{00000000-0005-0000-0000-0000062C0000}"/>
    <cellStyle name="Normal 74 9 3" xfId="26349" xr:uid="{00000000-0005-0000-0000-000002670000}"/>
    <cellStyle name="Normal 75" xfId="901" xr:uid="{00000000-0005-0000-0000-000094030000}"/>
    <cellStyle name="Normal 76" xfId="902" xr:uid="{00000000-0005-0000-0000-000095030000}"/>
    <cellStyle name="Normal 76 10" xfId="6233" xr:uid="{00000000-0005-0000-0000-00006A180000}"/>
    <cellStyle name="Normal 76 10 3" xfId="21333" xr:uid="{00000000-0005-0000-0000-00006A530000}"/>
    <cellStyle name="Normal 76 12" xfId="16318" xr:uid="{00000000-0005-0000-0000-0000D33F0000}"/>
    <cellStyle name="Normal 76 2" xfId="1198" xr:uid="{00000000-0005-0000-0000-0000BE040000}"/>
    <cellStyle name="Normal 76 2 11" xfId="16372" xr:uid="{00000000-0005-0000-0000-000009400000}"/>
    <cellStyle name="Normal 76 2 2" xfId="1306" xr:uid="{00000000-0005-0000-0000-00002A050000}"/>
    <cellStyle name="Normal 76 2 2 10" xfId="16476" xr:uid="{00000000-0005-0000-0000-000071400000}"/>
    <cellStyle name="Normal 76 2 2 2" xfId="1523" xr:uid="{00000000-0005-0000-0000-000003060000}"/>
    <cellStyle name="Normal 76 2 2 2 2" xfId="1944" xr:uid="{00000000-0005-0000-0000-0000A8070000}"/>
    <cellStyle name="Normal 76 2 2 2 2 2" xfId="2783" xr:uid="{00000000-0005-0000-0000-0000EF0A0000}"/>
    <cellStyle name="Normal 76 2 2 2 2 2 2" xfId="4472" xr:uid="{00000000-0005-0000-0000-000089110000}"/>
    <cellStyle name="Normal 76 2 2 2 2 2 2 2" xfId="14545" xr:uid="{00000000-0005-0000-0000-0000E2380000}"/>
    <cellStyle name="Normal 76 2 2 2 2 2 2 2 3" xfId="29639" xr:uid="{00000000-0005-0000-0000-0000DC730000}"/>
    <cellStyle name="Normal 76 2 2 2 2 2 2 3" xfId="9525" xr:uid="{00000000-0005-0000-0000-000046250000}"/>
    <cellStyle name="Normal 76 2 2 2 2 2 2 3 3" xfId="24622" xr:uid="{00000000-0005-0000-0000-000043600000}"/>
    <cellStyle name="Normal 76 2 2 2 2 2 2 5" xfId="19609" xr:uid="{00000000-0005-0000-0000-0000AE4C0000}"/>
    <cellStyle name="Normal 76 2 2 2 2 2 3" xfId="6164" xr:uid="{00000000-0005-0000-0000-000025180000}"/>
    <cellStyle name="Normal 76 2 2 2 2 2 3 2" xfId="16216" xr:uid="{00000000-0005-0000-0000-0000693F0000}"/>
    <cellStyle name="Normal 76 2 2 2 2 2 3 3" xfId="11196" xr:uid="{00000000-0005-0000-0000-0000CD2B0000}"/>
    <cellStyle name="Normal 76 2 2 2 2 2 3 3 3" xfId="26293" xr:uid="{00000000-0005-0000-0000-0000CA660000}"/>
    <cellStyle name="Normal 76 2 2 2 2 2 3 5" xfId="21280" xr:uid="{00000000-0005-0000-0000-000035530000}"/>
    <cellStyle name="Normal 76 2 2 2 2 2 4" xfId="12874" xr:uid="{00000000-0005-0000-0000-00005B320000}"/>
    <cellStyle name="Normal 76 2 2 2 2 2 4 3" xfId="27968" xr:uid="{00000000-0005-0000-0000-0000556D0000}"/>
    <cellStyle name="Normal 76 2 2 2 2 2 5" xfId="7853" xr:uid="{00000000-0005-0000-0000-0000BE1E0000}"/>
    <cellStyle name="Normal 76 2 2 2 2 2 5 3" xfId="22951" xr:uid="{00000000-0005-0000-0000-0000BC590000}"/>
    <cellStyle name="Normal 76 2 2 2 2 2 7" xfId="17938" xr:uid="{00000000-0005-0000-0000-000027460000}"/>
    <cellStyle name="Normal 76 2 2 2 2 3" xfId="3635" xr:uid="{00000000-0005-0000-0000-0000440E0000}"/>
    <cellStyle name="Normal 76 2 2 2 2 3 2" xfId="13709" xr:uid="{00000000-0005-0000-0000-00009E350000}"/>
    <cellStyle name="Normal 76 2 2 2 2 3 2 3" xfId="28803" xr:uid="{00000000-0005-0000-0000-000098700000}"/>
    <cellStyle name="Normal 76 2 2 2 2 3 3" xfId="8689" xr:uid="{00000000-0005-0000-0000-000002220000}"/>
    <cellStyle name="Normal 76 2 2 2 2 3 3 3" xfId="23786" xr:uid="{00000000-0005-0000-0000-0000FF5C0000}"/>
    <cellStyle name="Normal 76 2 2 2 2 3 5" xfId="18773" xr:uid="{00000000-0005-0000-0000-00006A490000}"/>
    <cellStyle name="Normal 76 2 2 2 2 4" xfId="5328" xr:uid="{00000000-0005-0000-0000-0000E1140000}"/>
    <cellStyle name="Normal 76 2 2 2 2 4 2" xfId="15380" xr:uid="{00000000-0005-0000-0000-0000253C0000}"/>
    <cellStyle name="Normal 76 2 2 2 2 4 2 3" xfId="30474" xr:uid="{00000000-0005-0000-0000-00001F770000}"/>
    <cellStyle name="Normal 76 2 2 2 2 4 3" xfId="10360" xr:uid="{00000000-0005-0000-0000-000089280000}"/>
    <cellStyle name="Normal 76 2 2 2 2 4 3 3" xfId="25457" xr:uid="{00000000-0005-0000-0000-000086630000}"/>
    <cellStyle name="Normal 76 2 2 2 2 4 5" xfId="20444" xr:uid="{00000000-0005-0000-0000-0000F14F0000}"/>
    <cellStyle name="Normal 76 2 2 2 2 5" xfId="12038" xr:uid="{00000000-0005-0000-0000-0000172F0000}"/>
    <cellStyle name="Normal 76 2 2 2 2 5 3" xfId="27132" xr:uid="{00000000-0005-0000-0000-0000116A0000}"/>
    <cellStyle name="Normal 76 2 2 2 2 6" xfId="7017" xr:uid="{00000000-0005-0000-0000-00007A1B0000}"/>
    <cellStyle name="Normal 76 2 2 2 2 6 3" xfId="22115" xr:uid="{00000000-0005-0000-0000-000078560000}"/>
    <cellStyle name="Normal 76 2 2 2 2 8" xfId="17102" xr:uid="{00000000-0005-0000-0000-0000E3420000}"/>
    <cellStyle name="Normal 76 2 2 2 3" xfId="2365" xr:uid="{00000000-0005-0000-0000-00004D090000}"/>
    <cellStyle name="Normal 76 2 2 2 3 2" xfId="4054" xr:uid="{00000000-0005-0000-0000-0000E70F0000}"/>
    <cellStyle name="Normal 76 2 2 2 3 2 2" xfId="14127" xr:uid="{00000000-0005-0000-0000-000040370000}"/>
    <cellStyle name="Normal 76 2 2 2 3 2 2 3" xfId="29221" xr:uid="{00000000-0005-0000-0000-00003A720000}"/>
    <cellStyle name="Normal 76 2 2 2 3 2 3" xfId="9107" xr:uid="{00000000-0005-0000-0000-0000A4230000}"/>
    <cellStyle name="Normal 76 2 2 2 3 2 3 3" xfId="24204" xr:uid="{00000000-0005-0000-0000-0000A15E0000}"/>
    <cellStyle name="Normal 76 2 2 2 3 2 5" xfId="19191" xr:uid="{00000000-0005-0000-0000-00000C4B0000}"/>
    <cellStyle name="Normal 76 2 2 2 3 3" xfId="5746" xr:uid="{00000000-0005-0000-0000-000083160000}"/>
    <cellStyle name="Normal 76 2 2 2 3 3 2" xfId="15798" xr:uid="{00000000-0005-0000-0000-0000C73D0000}"/>
    <cellStyle name="Normal 76 2 2 2 3 3 2 3" xfId="30892" xr:uid="{00000000-0005-0000-0000-0000C1780000}"/>
    <cellStyle name="Normal 76 2 2 2 3 3 3" xfId="10778" xr:uid="{00000000-0005-0000-0000-00002B2A0000}"/>
    <cellStyle name="Normal 76 2 2 2 3 3 3 3" xfId="25875" xr:uid="{00000000-0005-0000-0000-000028650000}"/>
    <cellStyle name="Normal 76 2 2 2 3 3 5" xfId="20862" xr:uid="{00000000-0005-0000-0000-000093510000}"/>
    <cellStyle name="Normal 76 2 2 2 3 4" xfId="12456" xr:uid="{00000000-0005-0000-0000-0000B9300000}"/>
    <cellStyle name="Normal 76 2 2 2 3 4 3" xfId="27550" xr:uid="{00000000-0005-0000-0000-0000B36B0000}"/>
    <cellStyle name="Normal 76 2 2 2 3 5" xfId="7435" xr:uid="{00000000-0005-0000-0000-00001C1D0000}"/>
    <cellStyle name="Normal 76 2 2 2 3 5 3" xfId="22533" xr:uid="{00000000-0005-0000-0000-00001A580000}"/>
    <cellStyle name="Normal 76 2 2 2 3 7" xfId="17520" xr:uid="{00000000-0005-0000-0000-000085440000}"/>
    <cellStyle name="Normal 76 2 2 2 4" xfId="3217" xr:uid="{00000000-0005-0000-0000-0000A20C0000}"/>
    <cellStyle name="Normal 76 2 2 2 4 2" xfId="13291" xr:uid="{00000000-0005-0000-0000-0000FC330000}"/>
    <cellStyle name="Normal 76 2 2 2 4 2 3" xfId="28385" xr:uid="{00000000-0005-0000-0000-0000F66E0000}"/>
    <cellStyle name="Normal 76 2 2 2 4 3" xfId="8271" xr:uid="{00000000-0005-0000-0000-000060200000}"/>
    <cellStyle name="Normal 76 2 2 2 4 3 3" xfId="23368" xr:uid="{00000000-0005-0000-0000-00005D5B0000}"/>
    <cellStyle name="Normal 76 2 2 2 4 5" xfId="18355" xr:uid="{00000000-0005-0000-0000-0000C8470000}"/>
    <cellStyle name="Normal 76 2 2 2 5" xfId="4910" xr:uid="{00000000-0005-0000-0000-00003F130000}"/>
    <cellStyle name="Normal 76 2 2 2 5 2" xfId="14962" xr:uid="{00000000-0005-0000-0000-0000833A0000}"/>
    <cellStyle name="Normal 76 2 2 2 5 2 3" xfId="30056" xr:uid="{00000000-0005-0000-0000-00007D750000}"/>
    <cellStyle name="Normal 76 2 2 2 5 3" xfId="9942" xr:uid="{00000000-0005-0000-0000-0000E7260000}"/>
    <cellStyle name="Normal 76 2 2 2 5 3 3" xfId="25039" xr:uid="{00000000-0005-0000-0000-0000E4610000}"/>
    <cellStyle name="Normal 76 2 2 2 5 5" xfId="20026" xr:uid="{00000000-0005-0000-0000-00004F4E0000}"/>
    <cellStyle name="Normal 76 2 2 2 6" xfId="11620" xr:uid="{00000000-0005-0000-0000-0000752D0000}"/>
    <cellStyle name="Normal 76 2 2 2 6 3" xfId="26714" xr:uid="{00000000-0005-0000-0000-00006F680000}"/>
    <cellStyle name="Normal 76 2 2 2 7" xfId="6599" xr:uid="{00000000-0005-0000-0000-0000D8190000}"/>
    <cellStyle name="Normal 76 2 2 2 7 3" xfId="21697" xr:uid="{00000000-0005-0000-0000-0000D6540000}"/>
    <cellStyle name="Normal 76 2 2 2 9" xfId="16684" xr:uid="{00000000-0005-0000-0000-000041410000}"/>
    <cellStyle name="Normal 76 2 2 3" xfId="1736" xr:uid="{00000000-0005-0000-0000-0000D8060000}"/>
    <cellStyle name="Normal 76 2 2 3 2" xfId="2575" xr:uid="{00000000-0005-0000-0000-00001F0A0000}"/>
    <cellStyle name="Normal 76 2 2 3 2 2" xfId="4264" xr:uid="{00000000-0005-0000-0000-0000B9100000}"/>
    <cellStyle name="Normal 76 2 2 3 2 2 2" xfId="14337" xr:uid="{00000000-0005-0000-0000-000012380000}"/>
    <cellStyle name="Normal 76 2 2 3 2 2 2 3" xfId="29431" xr:uid="{00000000-0005-0000-0000-00000C730000}"/>
    <cellStyle name="Normal 76 2 2 3 2 2 3" xfId="9317" xr:uid="{00000000-0005-0000-0000-000076240000}"/>
    <cellStyle name="Normal 76 2 2 3 2 2 3 3" xfId="24414" xr:uid="{00000000-0005-0000-0000-0000735F0000}"/>
    <cellStyle name="Normal 76 2 2 3 2 2 5" xfId="19401" xr:uid="{00000000-0005-0000-0000-0000DE4B0000}"/>
    <cellStyle name="Normal 76 2 2 3 2 3" xfId="5956" xr:uid="{00000000-0005-0000-0000-000055170000}"/>
    <cellStyle name="Normal 76 2 2 3 2 3 2" xfId="16008" xr:uid="{00000000-0005-0000-0000-0000993E0000}"/>
    <cellStyle name="Normal 76 2 2 3 2 3 2 3" xfId="31102" xr:uid="{00000000-0005-0000-0000-000093790000}"/>
    <cellStyle name="Normal 76 2 2 3 2 3 3" xfId="10988" xr:uid="{00000000-0005-0000-0000-0000FD2A0000}"/>
    <cellStyle name="Normal 76 2 2 3 2 3 3 3" xfId="26085" xr:uid="{00000000-0005-0000-0000-0000FA650000}"/>
    <cellStyle name="Normal 76 2 2 3 2 3 5" xfId="21072" xr:uid="{00000000-0005-0000-0000-000065520000}"/>
    <cellStyle name="Normal 76 2 2 3 2 4" xfId="12666" xr:uid="{00000000-0005-0000-0000-00008B310000}"/>
    <cellStyle name="Normal 76 2 2 3 2 4 3" xfId="27760" xr:uid="{00000000-0005-0000-0000-0000856C0000}"/>
    <cellStyle name="Normal 76 2 2 3 2 5" xfId="7645" xr:uid="{00000000-0005-0000-0000-0000EE1D0000}"/>
    <cellStyle name="Normal 76 2 2 3 2 5 3" xfId="22743" xr:uid="{00000000-0005-0000-0000-0000EC580000}"/>
    <cellStyle name="Normal 76 2 2 3 2 7" xfId="17730" xr:uid="{00000000-0005-0000-0000-000057450000}"/>
    <cellStyle name="Normal 76 2 2 3 3" xfId="3427" xr:uid="{00000000-0005-0000-0000-0000740D0000}"/>
    <cellStyle name="Normal 76 2 2 3 3 2" xfId="13501" xr:uid="{00000000-0005-0000-0000-0000CE340000}"/>
    <cellStyle name="Normal 76 2 2 3 3 2 3" xfId="28595" xr:uid="{00000000-0005-0000-0000-0000C86F0000}"/>
    <cellStyle name="Normal 76 2 2 3 3 3" xfId="8481" xr:uid="{00000000-0005-0000-0000-000032210000}"/>
    <cellStyle name="Normal 76 2 2 3 3 3 3" xfId="23578" xr:uid="{00000000-0005-0000-0000-00002F5C0000}"/>
    <cellStyle name="Normal 76 2 2 3 3 5" xfId="18565" xr:uid="{00000000-0005-0000-0000-00009A480000}"/>
    <cellStyle name="Normal 76 2 2 3 4" xfId="5120" xr:uid="{00000000-0005-0000-0000-000011140000}"/>
    <cellStyle name="Normal 76 2 2 3 4 2" xfId="15172" xr:uid="{00000000-0005-0000-0000-0000553B0000}"/>
    <cellStyle name="Normal 76 2 2 3 4 2 3" xfId="30266" xr:uid="{00000000-0005-0000-0000-00004F760000}"/>
    <cellStyle name="Normal 76 2 2 3 4 3" xfId="10152" xr:uid="{00000000-0005-0000-0000-0000B9270000}"/>
    <cellStyle name="Normal 76 2 2 3 4 3 3" xfId="25249" xr:uid="{00000000-0005-0000-0000-0000B6620000}"/>
    <cellStyle name="Normal 76 2 2 3 4 5" xfId="20236" xr:uid="{00000000-0005-0000-0000-0000214F0000}"/>
    <cellStyle name="Normal 76 2 2 3 5" xfId="11830" xr:uid="{00000000-0005-0000-0000-0000472E0000}"/>
    <cellStyle name="Normal 76 2 2 3 5 3" xfId="26924" xr:uid="{00000000-0005-0000-0000-000041690000}"/>
    <cellStyle name="Normal 76 2 2 3 6" xfId="6809" xr:uid="{00000000-0005-0000-0000-0000AA1A0000}"/>
    <cellStyle name="Normal 76 2 2 3 6 3" xfId="21907" xr:uid="{00000000-0005-0000-0000-0000A8550000}"/>
    <cellStyle name="Normal 76 2 2 3 8" xfId="16894" xr:uid="{00000000-0005-0000-0000-000013420000}"/>
    <cellStyle name="Normal 76 2 2 4" xfId="2157" xr:uid="{00000000-0005-0000-0000-00007D080000}"/>
    <cellStyle name="Normal 76 2 2 4 2" xfId="3846" xr:uid="{00000000-0005-0000-0000-0000170F0000}"/>
    <cellStyle name="Normal 76 2 2 4 2 2" xfId="13919" xr:uid="{00000000-0005-0000-0000-000070360000}"/>
    <cellStyle name="Normal 76 2 2 4 2 2 3" xfId="29013" xr:uid="{00000000-0005-0000-0000-00006A710000}"/>
    <cellStyle name="Normal 76 2 2 4 2 3" xfId="8899" xr:uid="{00000000-0005-0000-0000-0000D4220000}"/>
    <cellStyle name="Normal 76 2 2 4 2 3 3" xfId="23996" xr:uid="{00000000-0005-0000-0000-0000D15D0000}"/>
    <cellStyle name="Normal 76 2 2 4 2 5" xfId="18983" xr:uid="{00000000-0005-0000-0000-00003C4A0000}"/>
    <cellStyle name="Normal 76 2 2 4 3" xfId="5538" xr:uid="{00000000-0005-0000-0000-0000B3150000}"/>
    <cellStyle name="Normal 76 2 2 4 3 2" xfId="15590" xr:uid="{00000000-0005-0000-0000-0000F73C0000}"/>
    <cellStyle name="Normal 76 2 2 4 3 2 3" xfId="30684" xr:uid="{00000000-0005-0000-0000-0000F1770000}"/>
    <cellStyle name="Normal 76 2 2 4 3 3" xfId="10570" xr:uid="{00000000-0005-0000-0000-00005B290000}"/>
    <cellStyle name="Normal 76 2 2 4 3 3 3" xfId="25667" xr:uid="{00000000-0005-0000-0000-000058640000}"/>
    <cellStyle name="Normal 76 2 2 4 3 5" xfId="20654" xr:uid="{00000000-0005-0000-0000-0000C3500000}"/>
    <cellStyle name="Normal 76 2 2 4 4" xfId="12248" xr:uid="{00000000-0005-0000-0000-0000E92F0000}"/>
    <cellStyle name="Normal 76 2 2 4 4 3" xfId="27342" xr:uid="{00000000-0005-0000-0000-0000E36A0000}"/>
    <cellStyle name="Normal 76 2 2 4 5" xfId="7227" xr:uid="{00000000-0005-0000-0000-00004C1C0000}"/>
    <cellStyle name="Normal 76 2 2 4 5 3" xfId="22325" xr:uid="{00000000-0005-0000-0000-00004A570000}"/>
    <cellStyle name="Normal 76 2 2 4 7" xfId="17312" xr:uid="{00000000-0005-0000-0000-0000B5430000}"/>
    <cellStyle name="Normal 76 2 2 5" xfId="3009" xr:uid="{00000000-0005-0000-0000-0000D20B0000}"/>
    <cellStyle name="Normal 76 2 2 5 2" xfId="13083" xr:uid="{00000000-0005-0000-0000-00002C330000}"/>
    <cellStyle name="Normal 76 2 2 5 2 3" xfId="28177" xr:uid="{00000000-0005-0000-0000-0000266E0000}"/>
    <cellStyle name="Normal 76 2 2 5 3" xfId="8063" xr:uid="{00000000-0005-0000-0000-0000901F0000}"/>
    <cellStyle name="Normal 76 2 2 5 3 3" xfId="23160" xr:uid="{00000000-0005-0000-0000-00008D5A0000}"/>
    <cellStyle name="Normal 76 2 2 5 5" xfId="18147" xr:uid="{00000000-0005-0000-0000-0000F8460000}"/>
    <cellStyle name="Normal 76 2 2 6" xfId="4702" xr:uid="{00000000-0005-0000-0000-00006F120000}"/>
    <cellStyle name="Normal 76 2 2 6 2" xfId="14754" xr:uid="{00000000-0005-0000-0000-0000B3390000}"/>
    <cellStyle name="Normal 76 2 2 6 2 3" xfId="29848" xr:uid="{00000000-0005-0000-0000-0000AD740000}"/>
    <cellStyle name="Normal 76 2 2 6 3" xfId="9734" xr:uid="{00000000-0005-0000-0000-000017260000}"/>
    <cellStyle name="Normal 76 2 2 6 3 3" xfId="24831" xr:uid="{00000000-0005-0000-0000-000014610000}"/>
    <cellStyle name="Normal 76 2 2 6 5" xfId="19818" xr:uid="{00000000-0005-0000-0000-00007F4D0000}"/>
    <cellStyle name="Normal 76 2 2 7" xfId="11412" xr:uid="{00000000-0005-0000-0000-0000A52C0000}"/>
    <cellStyle name="Normal 76 2 2 7 3" xfId="26506" xr:uid="{00000000-0005-0000-0000-00009F670000}"/>
    <cellStyle name="Normal 76 2 2 8" xfId="6391" xr:uid="{00000000-0005-0000-0000-000008190000}"/>
    <cellStyle name="Normal 76 2 2 8 3" xfId="21489" xr:uid="{00000000-0005-0000-0000-000006540000}"/>
    <cellStyle name="Normal 76 2 3" xfId="1419" xr:uid="{00000000-0005-0000-0000-00009B050000}"/>
    <cellStyle name="Normal 76 2 3 2" xfId="1840" xr:uid="{00000000-0005-0000-0000-000040070000}"/>
    <cellStyle name="Normal 76 2 3 2 2" xfId="2679" xr:uid="{00000000-0005-0000-0000-0000870A0000}"/>
    <cellStyle name="Normal 76 2 3 2 2 2" xfId="4368" xr:uid="{00000000-0005-0000-0000-000021110000}"/>
    <cellStyle name="Normal 76 2 3 2 2 2 2" xfId="14441" xr:uid="{00000000-0005-0000-0000-00007A380000}"/>
    <cellStyle name="Normal 76 2 3 2 2 2 2 3" xfId="29535" xr:uid="{00000000-0005-0000-0000-000074730000}"/>
    <cellStyle name="Normal 76 2 3 2 2 2 3" xfId="9421" xr:uid="{00000000-0005-0000-0000-0000DE240000}"/>
    <cellStyle name="Normal 76 2 3 2 2 2 3 3" xfId="24518" xr:uid="{00000000-0005-0000-0000-0000DB5F0000}"/>
    <cellStyle name="Normal 76 2 3 2 2 2 5" xfId="19505" xr:uid="{00000000-0005-0000-0000-0000464C0000}"/>
    <cellStyle name="Normal 76 2 3 2 2 3" xfId="6060" xr:uid="{00000000-0005-0000-0000-0000BD170000}"/>
    <cellStyle name="Normal 76 2 3 2 2 3 2" xfId="16112" xr:uid="{00000000-0005-0000-0000-0000013F0000}"/>
    <cellStyle name="Normal 76 2 3 2 2 3 2 3" xfId="31206" xr:uid="{00000000-0005-0000-0000-0000FB790000}"/>
    <cellStyle name="Normal 76 2 3 2 2 3 3" xfId="11092" xr:uid="{00000000-0005-0000-0000-0000652B0000}"/>
    <cellStyle name="Normal 76 2 3 2 2 3 3 3" xfId="26189" xr:uid="{00000000-0005-0000-0000-000062660000}"/>
    <cellStyle name="Normal 76 2 3 2 2 3 5" xfId="21176" xr:uid="{00000000-0005-0000-0000-0000CD520000}"/>
    <cellStyle name="Normal 76 2 3 2 2 4" xfId="12770" xr:uid="{00000000-0005-0000-0000-0000F3310000}"/>
    <cellStyle name="Normal 76 2 3 2 2 4 3" xfId="27864" xr:uid="{00000000-0005-0000-0000-0000ED6C0000}"/>
    <cellStyle name="Normal 76 2 3 2 2 5" xfId="7749" xr:uid="{00000000-0005-0000-0000-0000561E0000}"/>
    <cellStyle name="Normal 76 2 3 2 2 5 3" xfId="22847" xr:uid="{00000000-0005-0000-0000-000054590000}"/>
    <cellStyle name="Normal 76 2 3 2 2 7" xfId="17834" xr:uid="{00000000-0005-0000-0000-0000BF450000}"/>
    <cellStyle name="Normal 76 2 3 2 3" xfId="3531" xr:uid="{00000000-0005-0000-0000-0000DC0D0000}"/>
    <cellStyle name="Normal 76 2 3 2 3 2" xfId="13605" xr:uid="{00000000-0005-0000-0000-000036350000}"/>
    <cellStyle name="Normal 76 2 3 2 3 2 3" xfId="28699" xr:uid="{00000000-0005-0000-0000-000030700000}"/>
    <cellStyle name="Normal 76 2 3 2 3 3" xfId="8585" xr:uid="{00000000-0005-0000-0000-00009A210000}"/>
    <cellStyle name="Normal 76 2 3 2 3 3 3" xfId="23682" xr:uid="{00000000-0005-0000-0000-0000975C0000}"/>
    <cellStyle name="Normal 76 2 3 2 3 5" xfId="18669" xr:uid="{00000000-0005-0000-0000-000002490000}"/>
    <cellStyle name="Normal 76 2 3 2 4" xfId="5224" xr:uid="{00000000-0005-0000-0000-000079140000}"/>
    <cellStyle name="Normal 76 2 3 2 4 2" xfId="15276" xr:uid="{00000000-0005-0000-0000-0000BD3B0000}"/>
    <cellStyle name="Normal 76 2 3 2 4 2 3" xfId="30370" xr:uid="{00000000-0005-0000-0000-0000B7760000}"/>
    <cellStyle name="Normal 76 2 3 2 4 3" xfId="10256" xr:uid="{00000000-0005-0000-0000-000021280000}"/>
    <cellStyle name="Normal 76 2 3 2 4 3 3" xfId="25353" xr:uid="{00000000-0005-0000-0000-00001E630000}"/>
    <cellStyle name="Normal 76 2 3 2 4 5" xfId="20340" xr:uid="{00000000-0005-0000-0000-0000894F0000}"/>
    <cellStyle name="Normal 76 2 3 2 5" xfId="11934" xr:uid="{00000000-0005-0000-0000-0000AF2E0000}"/>
    <cellStyle name="Normal 76 2 3 2 5 3" xfId="27028" xr:uid="{00000000-0005-0000-0000-0000A9690000}"/>
    <cellStyle name="Normal 76 2 3 2 6" xfId="6913" xr:uid="{00000000-0005-0000-0000-0000121B0000}"/>
    <cellStyle name="Normal 76 2 3 2 6 3" xfId="22011" xr:uid="{00000000-0005-0000-0000-000010560000}"/>
    <cellStyle name="Normal 76 2 3 2 8" xfId="16998" xr:uid="{00000000-0005-0000-0000-00007B420000}"/>
    <cellStyle name="Normal 76 2 3 3" xfId="2261" xr:uid="{00000000-0005-0000-0000-0000E5080000}"/>
    <cellStyle name="Normal 76 2 3 3 2" xfId="3950" xr:uid="{00000000-0005-0000-0000-00007F0F0000}"/>
    <cellStyle name="Normal 76 2 3 3 2 2" xfId="14023" xr:uid="{00000000-0005-0000-0000-0000D8360000}"/>
    <cellStyle name="Normal 76 2 3 3 2 2 3" xfId="29117" xr:uid="{00000000-0005-0000-0000-0000D2710000}"/>
    <cellStyle name="Normal 76 2 3 3 2 3" xfId="9003" xr:uid="{00000000-0005-0000-0000-00003C230000}"/>
    <cellStyle name="Normal 76 2 3 3 2 3 3" xfId="24100" xr:uid="{00000000-0005-0000-0000-0000395E0000}"/>
    <cellStyle name="Normal 76 2 3 3 2 5" xfId="19087" xr:uid="{00000000-0005-0000-0000-0000A44A0000}"/>
    <cellStyle name="Normal 76 2 3 3 3" xfId="5642" xr:uid="{00000000-0005-0000-0000-00001B160000}"/>
    <cellStyle name="Normal 76 2 3 3 3 2" xfId="15694" xr:uid="{00000000-0005-0000-0000-00005F3D0000}"/>
    <cellStyle name="Normal 76 2 3 3 3 2 3" xfId="30788" xr:uid="{00000000-0005-0000-0000-000059780000}"/>
    <cellStyle name="Normal 76 2 3 3 3 3" xfId="10674" xr:uid="{00000000-0005-0000-0000-0000C3290000}"/>
    <cellStyle name="Normal 76 2 3 3 3 3 3" xfId="25771" xr:uid="{00000000-0005-0000-0000-0000C0640000}"/>
    <cellStyle name="Normal 76 2 3 3 3 5" xfId="20758" xr:uid="{00000000-0005-0000-0000-00002B510000}"/>
    <cellStyle name="Normal 76 2 3 3 4" xfId="12352" xr:uid="{00000000-0005-0000-0000-000051300000}"/>
    <cellStyle name="Normal 76 2 3 3 4 3" xfId="27446" xr:uid="{00000000-0005-0000-0000-00004B6B0000}"/>
    <cellStyle name="Normal 76 2 3 3 5" xfId="7331" xr:uid="{00000000-0005-0000-0000-0000B41C0000}"/>
    <cellStyle name="Normal 76 2 3 3 5 3" xfId="22429" xr:uid="{00000000-0005-0000-0000-0000B2570000}"/>
    <cellStyle name="Normal 76 2 3 3 7" xfId="17416" xr:uid="{00000000-0005-0000-0000-00001D440000}"/>
    <cellStyle name="Normal 76 2 3 4" xfId="3113" xr:uid="{00000000-0005-0000-0000-00003A0C0000}"/>
    <cellStyle name="Normal 76 2 3 4 2" xfId="13187" xr:uid="{00000000-0005-0000-0000-000094330000}"/>
    <cellStyle name="Normal 76 2 3 4 2 3" xfId="28281" xr:uid="{00000000-0005-0000-0000-00008E6E0000}"/>
    <cellStyle name="Normal 76 2 3 4 3" xfId="8167" xr:uid="{00000000-0005-0000-0000-0000F81F0000}"/>
    <cellStyle name="Normal 76 2 3 4 3 3" xfId="23264" xr:uid="{00000000-0005-0000-0000-0000F55A0000}"/>
    <cellStyle name="Normal 76 2 3 4 5" xfId="18251" xr:uid="{00000000-0005-0000-0000-000060470000}"/>
    <cellStyle name="Normal 76 2 3 5" xfId="4806" xr:uid="{00000000-0005-0000-0000-0000D7120000}"/>
    <cellStyle name="Normal 76 2 3 5 2" xfId="14858" xr:uid="{00000000-0005-0000-0000-00001B3A0000}"/>
    <cellStyle name="Normal 76 2 3 5 2 3" xfId="29952" xr:uid="{00000000-0005-0000-0000-000015750000}"/>
    <cellStyle name="Normal 76 2 3 5 3" xfId="9838" xr:uid="{00000000-0005-0000-0000-00007F260000}"/>
    <cellStyle name="Normal 76 2 3 5 3 3" xfId="24935" xr:uid="{00000000-0005-0000-0000-00007C610000}"/>
    <cellStyle name="Normal 76 2 3 5 5" xfId="19922" xr:uid="{00000000-0005-0000-0000-0000E74D0000}"/>
    <cellStyle name="Normal 76 2 3 6" xfId="11516" xr:uid="{00000000-0005-0000-0000-00000D2D0000}"/>
    <cellStyle name="Normal 76 2 3 6 3" xfId="26610" xr:uid="{00000000-0005-0000-0000-000007680000}"/>
    <cellStyle name="Normal 76 2 3 7" xfId="6495" xr:uid="{00000000-0005-0000-0000-000070190000}"/>
    <cellStyle name="Normal 76 2 3 7 3" xfId="21593" xr:uid="{00000000-0005-0000-0000-00006E540000}"/>
    <cellStyle name="Normal 76 2 3 9" xfId="16580" xr:uid="{00000000-0005-0000-0000-0000D9400000}"/>
    <cellStyle name="Normal 76 2 4" xfId="1632" xr:uid="{00000000-0005-0000-0000-000070060000}"/>
    <cellStyle name="Normal 76 2 4 2" xfId="2471" xr:uid="{00000000-0005-0000-0000-0000B7090000}"/>
    <cellStyle name="Normal 76 2 4 2 2" xfId="4160" xr:uid="{00000000-0005-0000-0000-000051100000}"/>
    <cellStyle name="Normal 76 2 4 2 2 2" xfId="14233" xr:uid="{00000000-0005-0000-0000-0000AA370000}"/>
    <cellStyle name="Normal 76 2 4 2 2 2 3" xfId="29327" xr:uid="{00000000-0005-0000-0000-0000A4720000}"/>
    <cellStyle name="Normal 76 2 4 2 2 3" xfId="9213" xr:uid="{00000000-0005-0000-0000-00000E240000}"/>
    <cellStyle name="Normal 76 2 4 2 2 3 3" xfId="24310" xr:uid="{00000000-0005-0000-0000-00000B5F0000}"/>
    <cellStyle name="Normal 76 2 4 2 2 5" xfId="19297" xr:uid="{00000000-0005-0000-0000-0000764B0000}"/>
    <cellStyle name="Normal 76 2 4 2 3" xfId="5852" xr:uid="{00000000-0005-0000-0000-0000ED160000}"/>
    <cellStyle name="Normal 76 2 4 2 3 2" xfId="15904" xr:uid="{00000000-0005-0000-0000-0000313E0000}"/>
    <cellStyle name="Normal 76 2 4 2 3 2 3" xfId="30998" xr:uid="{00000000-0005-0000-0000-00002B790000}"/>
    <cellStyle name="Normal 76 2 4 2 3 3" xfId="10884" xr:uid="{00000000-0005-0000-0000-0000952A0000}"/>
    <cellStyle name="Normal 76 2 4 2 3 3 3" xfId="25981" xr:uid="{00000000-0005-0000-0000-000092650000}"/>
    <cellStyle name="Normal 76 2 4 2 3 5" xfId="20968" xr:uid="{00000000-0005-0000-0000-0000FD510000}"/>
    <cellStyle name="Normal 76 2 4 2 4" xfId="12562" xr:uid="{00000000-0005-0000-0000-000023310000}"/>
    <cellStyle name="Normal 76 2 4 2 4 3" xfId="27656" xr:uid="{00000000-0005-0000-0000-00001D6C0000}"/>
    <cellStyle name="Normal 76 2 4 2 5" xfId="7541" xr:uid="{00000000-0005-0000-0000-0000861D0000}"/>
    <cellStyle name="Normal 76 2 4 2 5 3" xfId="22639" xr:uid="{00000000-0005-0000-0000-000084580000}"/>
    <cellStyle name="Normal 76 2 4 2 7" xfId="17626" xr:uid="{00000000-0005-0000-0000-0000EF440000}"/>
    <cellStyle name="Normal 76 2 4 3" xfId="3323" xr:uid="{00000000-0005-0000-0000-00000C0D0000}"/>
    <cellStyle name="Normal 76 2 4 3 2" xfId="13397" xr:uid="{00000000-0005-0000-0000-000066340000}"/>
    <cellStyle name="Normal 76 2 4 3 2 3" xfId="28491" xr:uid="{00000000-0005-0000-0000-0000606F0000}"/>
    <cellStyle name="Normal 76 2 4 3 3" xfId="8377" xr:uid="{00000000-0005-0000-0000-0000CA200000}"/>
    <cellStyle name="Normal 76 2 4 3 3 3" xfId="23474" xr:uid="{00000000-0005-0000-0000-0000C75B0000}"/>
    <cellStyle name="Normal 76 2 4 3 5" xfId="18461" xr:uid="{00000000-0005-0000-0000-000032480000}"/>
    <cellStyle name="Normal 76 2 4 4" xfId="5016" xr:uid="{00000000-0005-0000-0000-0000A9130000}"/>
    <cellStyle name="Normal 76 2 4 4 2" xfId="15068" xr:uid="{00000000-0005-0000-0000-0000ED3A0000}"/>
    <cellStyle name="Normal 76 2 4 4 2 3" xfId="30162" xr:uid="{00000000-0005-0000-0000-0000E7750000}"/>
    <cellStyle name="Normal 76 2 4 4 3" xfId="10048" xr:uid="{00000000-0005-0000-0000-000051270000}"/>
    <cellStyle name="Normal 76 2 4 4 3 3" xfId="25145" xr:uid="{00000000-0005-0000-0000-00004E620000}"/>
    <cellStyle name="Normal 76 2 4 4 5" xfId="20132" xr:uid="{00000000-0005-0000-0000-0000B94E0000}"/>
    <cellStyle name="Normal 76 2 4 5" xfId="11726" xr:uid="{00000000-0005-0000-0000-0000DF2D0000}"/>
    <cellStyle name="Normal 76 2 4 5 3" xfId="26820" xr:uid="{00000000-0005-0000-0000-0000D9680000}"/>
    <cellStyle name="Normal 76 2 4 6" xfId="6705" xr:uid="{00000000-0005-0000-0000-0000421A0000}"/>
    <cellStyle name="Normal 76 2 4 6 3" xfId="21803" xr:uid="{00000000-0005-0000-0000-000040550000}"/>
    <cellStyle name="Normal 76 2 4 8" xfId="16790" xr:uid="{00000000-0005-0000-0000-0000AB410000}"/>
    <cellStyle name="Normal 76 2 5" xfId="2053" xr:uid="{00000000-0005-0000-0000-000015080000}"/>
    <cellStyle name="Normal 76 2 5 2" xfId="3742" xr:uid="{00000000-0005-0000-0000-0000AF0E0000}"/>
    <cellStyle name="Normal 76 2 5 2 2" xfId="13815" xr:uid="{00000000-0005-0000-0000-000008360000}"/>
    <cellStyle name="Normal 76 2 5 2 2 3" xfId="28909" xr:uid="{00000000-0005-0000-0000-000002710000}"/>
    <cellStyle name="Normal 76 2 5 2 3" xfId="8795" xr:uid="{00000000-0005-0000-0000-00006C220000}"/>
    <cellStyle name="Normal 76 2 5 2 3 3" xfId="23892" xr:uid="{00000000-0005-0000-0000-0000695D0000}"/>
    <cellStyle name="Normal 76 2 5 2 5" xfId="18879" xr:uid="{00000000-0005-0000-0000-0000D4490000}"/>
    <cellStyle name="Normal 76 2 5 3" xfId="5434" xr:uid="{00000000-0005-0000-0000-00004B150000}"/>
    <cellStyle name="Normal 76 2 5 3 2" xfId="15486" xr:uid="{00000000-0005-0000-0000-00008F3C0000}"/>
    <cellStyle name="Normal 76 2 5 3 2 3" xfId="30580" xr:uid="{00000000-0005-0000-0000-000089770000}"/>
    <cellStyle name="Normal 76 2 5 3 3" xfId="10466" xr:uid="{00000000-0005-0000-0000-0000F3280000}"/>
    <cellStyle name="Normal 76 2 5 3 3 3" xfId="25563" xr:uid="{00000000-0005-0000-0000-0000F0630000}"/>
    <cellStyle name="Normal 76 2 5 3 5" xfId="20550" xr:uid="{00000000-0005-0000-0000-00005B500000}"/>
    <cellStyle name="Normal 76 2 5 4" xfId="12144" xr:uid="{00000000-0005-0000-0000-0000812F0000}"/>
    <cellStyle name="Normal 76 2 5 4 3" xfId="27238" xr:uid="{00000000-0005-0000-0000-00007B6A0000}"/>
    <cellStyle name="Normal 76 2 5 5" xfId="7123" xr:uid="{00000000-0005-0000-0000-0000E41B0000}"/>
    <cellStyle name="Normal 76 2 5 5 3" xfId="22221" xr:uid="{00000000-0005-0000-0000-0000E2560000}"/>
    <cellStyle name="Normal 76 2 5 7" xfId="17208" xr:uid="{00000000-0005-0000-0000-00004D430000}"/>
    <cellStyle name="Normal 76 2 6" xfId="2905" xr:uid="{00000000-0005-0000-0000-00006A0B0000}"/>
    <cellStyle name="Normal 76 2 6 2" xfId="12979" xr:uid="{00000000-0005-0000-0000-0000C4320000}"/>
    <cellStyle name="Normal 76 2 6 2 3" xfId="28073" xr:uid="{00000000-0005-0000-0000-0000BE6D0000}"/>
    <cellStyle name="Normal 76 2 6 3" xfId="7959" xr:uid="{00000000-0005-0000-0000-0000281F0000}"/>
    <cellStyle name="Normal 76 2 6 3 3" xfId="23056" xr:uid="{00000000-0005-0000-0000-0000255A0000}"/>
    <cellStyle name="Normal 76 2 6 5" xfId="18043" xr:uid="{00000000-0005-0000-0000-000090460000}"/>
    <cellStyle name="Normal 76 2 7" xfId="4598" xr:uid="{00000000-0005-0000-0000-000007120000}"/>
    <cellStyle name="Normal 76 2 7 2" xfId="14650" xr:uid="{00000000-0005-0000-0000-00004B390000}"/>
    <cellStyle name="Normal 76 2 7 2 3" xfId="29744" xr:uid="{00000000-0005-0000-0000-000045740000}"/>
    <cellStyle name="Normal 76 2 7 3" xfId="9630" xr:uid="{00000000-0005-0000-0000-0000AF250000}"/>
    <cellStyle name="Normal 76 2 7 3 3" xfId="24727" xr:uid="{00000000-0005-0000-0000-0000AC600000}"/>
    <cellStyle name="Normal 76 2 7 5" xfId="19714" xr:uid="{00000000-0005-0000-0000-0000174D0000}"/>
    <cellStyle name="Normal 76 2 8" xfId="11308" xr:uid="{00000000-0005-0000-0000-00003D2C0000}"/>
    <cellStyle name="Normal 76 2 8 3" xfId="26402" xr:uid="{00000000-0005-0000-0000-000037670000}"/>
    <cellStyle name="Normal 76 2 9" xfId="6287" xr:uid="{00000000-0005-0000-0000-0000A0180000}"/>
    <cellStyle name="Normal 76 2 9 3" xfId="21385" xr:uid="{00000000-0005-0000-0000-00009E530000}"/>
    <cellStyle name="Normal 76 3" xfId="1252" xr:uid="{00000000-0005-0000-0000-0000F4040000}"/>
    <cellStyle name="Normal 76 3 10" xfId="16424" xr:uid="{00000000-0005-0000-0000-00003D400000}"/>
    <cellStyle name="Normal 76 3 2" xfId="1471" xr:uid="{00000000-0005-0000-0000-0000CF050000}"/>
    <cellStyle name="Normal 76 3 2 2" xfId="1892" xr:uid="{00000000-0005-0000-0000-000074070000}"/>
    <cellStyle name="Normal 76 3 2 2 2" xfId="2731" xr:uid="{00000000-0005-0000-0000-0000BB0A0000}"/>
    <cellStyle name="Normal 76 3 2 2 2 2" xfId="4420" xr:uid="{00000000-0005-0000-0000-000055110000}"/>
    <cellStyle name="Normal 76 3 2 2 2 2 2" xfId="14493" xr:uid="{00000000-0005-0000-0000-0000AE380000}"/>
    <cellStyle name="Normal 76 3 2 2 2 2 2 3" xfId="29587" xr:uid="{00000000-0005-0000-0000-0000A8730000}"/>
    <cellStyle name="Normal 76 3 2 2 2 2 3" xfId="9473" xr:uid="{00000000-0005-0000-0000-000012250000}"/>
    <cellStyle name="Normal 76 3 2 2 2 2 3 3" xfId="24570" xr:uid="{00000000-0005-0000-0000-00000F600000}"/>
    <cellStyle name="Normal 76 3 2 2 2 2 5" xfId="19557" xr:uid="{00000000-0005-0000-0000-00007A4C0000}"/>
    <cellStyle name="Normal 76 3 2 2 2 3" xfId="6112" xr:uid="{00000000-0005-0000-0000-0000F1170000}"/>
    <cellStyle name="Normal 76 3 2 2 2 3 2" xfId="16164" xr:uid="{00000000-0005-0000-0000-0000353F0000}"/>
    <cellStyle name="Normal 76 3 2 2 2 3 2 3" xfId="31258" xr:uid="{00000000-0005-0000-0000-00002F7A0000}"/>
    <cellStyle name="Normal 76 3 2 2 2 3 3" xfId="11144" xr:uid="{00000000-0005-0000-0000-0000992B0000}"/>
    <cellStyle name="Normal 76 3 2 2 2 3 3 3" xfId="26241" xr:uid="{00000000-0005-0000-0000-000096660000}"/>
    <cellStyle name="Normal 76 3 2 2 2 3 5" xfId="21228" xr:uid="{00000000-0005-0000-0000-000001530000}"/>
    <cellStyle name="Normal 76 3 2 2 2 4" xfId="12822" xr:uid="{00000000-0005-0000-0000-000027320000}"/>
    <cellStyle name="Normal 76 3 2 2 2 4 3" xfId="27916" xr:uid="{00000000-0005-0000-0000-0000216D0000}"/>
    <cellStyle name="Normal 76 3 2 2 2 5" xfId="7801" xr:uid="{00000000-0005-0000-0000-00008A1E0000}"/>
    <cellStyle name="Normal 76 3 2 2 2 5 3" xfId="22899" xr:uid="{00000000-0005-0000-0000-000088590000}"/>
    <cellStyle name="Normal 76 3 2 2 2 7" xfId="17886" xr:uid="{00000000-0005-0000-0000-0000F3450000}"/>
    <cellStyle name="Normal 76 3 2 2 3" xfId="3583" xr:uid="{00000000-0005-0000-0000-0000100E0000}"/>
    <cellStyle name="Normal 76 3 2 2 3 2" xfId="13657" xr:uid="{00000000-0005-0000-0000-00006A350000}"/>
    <cellStyle name="Normal 76 3 2 2 3 2 3" xfId="28751" xr:uid="{00000000-0005-0000-0000-000064700000}"/>
    <cellStyle name="Normal 76 3 2 2 3 3" xfId="8637" xr:uid="{00000000-0005-0000-0000-0000CE210000}"/>
    <cellStyle name="Normal 76 3 2 2 3 3 3" xfId="23734" xr:uid="{00000000-0005-0000-0000-0000CB5C0000}"/>
    <cellStyle name="Normal 76 3 2 2 3 5" xfId="18721" xr:uid="{00000000-0005-0000-0000-000036490000}"/>
    <cellStyle name="Normal 76 3 2 2 4" xfId="5276" xr:uid="{00000000-0005-0000-0000-0000AD140000}"/>
    <cellStyle name="Normal 76 3 2 2 4 2" xfId="15328" xr:uid="{00000000-0005-0000-0000-0000F13B0000}"/>
    <cellStyle name="Normal 76 3 2 2 4 2 3" xfId="30422" xr:uid="{00000000-0005-0000-0000-0000EB760000}"/>
    <cellStyle name="Normal 76 3 2 2 4 3" xfId="10308" xr:uid="{00000000-0005-0000-0000-000055280000}"/>
    <cellStyle name="Normal 76 3 2 2 4 3 3" xfId="25405" xr:uid="{00000000-0005-0000-0000-000052630000}"/>
    <cellStyle name="Normal 76 3 2 2 4 5" xfId="20392" xr:uid="{00000000-0005-0000-0000-0000BD4F0000}"/>
    <cellStyle name="Normal 76 3 2 2 5" xfId="11986" xr:uid="{00000000-0005-0000-0000-0000E32E0000}"/>
    <cellStyle name="Normal 76 3 2 2 5 3" xfId="27080" xr:uid="{00000000-0005-0000-0000-0000DD690000}"/>
    <cellStyle name="Normal 76 3 2 2 6" xfId="6965" xr:uid="{00000000-0005-0000-0000-0000461B0000}"/>
    <cellStyle name="Normal 76 3 2 2 6 3" xfId="22063" xr:uid="{00000000-0005-0000-0000-000044560000}"/>
    <cellStyle name="Normal 76 3 2 2 8" xfId="17050" xr:uid="{00000000-0005-0000-0000-0000AF420000}"/>
    <cellStyle name="Normal 76 3 2 3" xfId="2313" xr:uid="{00000000-0005-0000-0000-000019090000}"/>
    <cellStyle name="Normal 76 3 2 3 2" xfId="4002" xr:uid="{00000000-0005-0000-0000-0000B30F0000}"/>
    <cellStyle name="Normal 76 3 2 3 2 2" xfId="14075" xr:uid="{00000000-0005-0000-0000-00000C370000}"/>
    <cellStyle name="Normal 76 3 2 3 2 2 3" xfId="29169" xr:uid="{00000000-0005-0000-0000-000006720000}"/>
    <cellStyle name="Normal 76 3 2 3 2 3" xfId="9055" xr:uid="{00000000-0005-0000-0000-000070230000}"/>
    <cellStyle name="Normal 76 3 2 3 2 3 3" xfId="24152" xr:uid="{00000000-0005-0000-0000-00006D5E0000}"/>
    <cellStyle name="Normal 76 3 2 3 2 5" xfId="19139" xr:uid="{00000000-0005-0000-0000-0000D84A0000}"/>
    <cellStyle name="Normal 76 3 2 3 3" xfId="5694" xr:uid="{00000000-0005-0000-0000-00004F160000}"/>
    <cellStyle name="Normal 76 3 2 3 3 2" xfId="15746" xr:uid="{00000000-0005-0000-0000-0000933D0000}"/>
    <cellStyle name="Normal 76 3 2 3 3 2 3" xfId="30840" xr:uid="{00000000-0005-0000-0000-00008D780000}"/>
    <cellStyle name="Normal 76 3 2 3 3 3" xfId="10726" xr:uid="{00000000-0005-0000-0000-0000F7290000}"/>
    <cellStyle name="Normal 76 3 2 3 3 3 3" xfId="25823" xr:uid="{00000000-0005-0000-0000-0000F4640000}"/>
    <cellStyle name="Normal 76 3 2 3 3 5" xfId="20810" xr:uid="{00000000-0005-0000-0000-00005F510000}"/>
    <cellStyle name="Normal 76 3 2 3 4" xfId="12404" xr:uid="{00000000-0005-0000-0000-000085300000}"/>
    <cellStyle name="Normal 76 3 2 3 4 3" xfId="27498" xr:uid="{00000000-0005-0000-0000-00007F6B0000}"/>
    <cellStyle name="Normal 76 3 2 3 5" xfId="7383" xr:uid="{00000000-0005-0000-0000-0000E81C0000}"/>
    <cellStyle name="Normal 76 3 2 3 5 3" xfId="22481" xr:uid="{00000000-0005-0000-0000-0000E6570000}"/>
    <cellStyle name="Normal 76 3 2 3 7" xfId="17468" xr:uid="{00000000-0005-0000-0000-000051440000}"/>
    <cellStyle name="Normal 76 3 2 4" xfId="3165" xr:uid="{00000000-0005-0000-0000-00006E0C0000}"/>
    <cellStyle name="Normal 76 3 2 4 2" xfId="13239" xr:uid="{00000000-0005-0000-0000-0000C8330000}"/>
    <cellStyle name="Normal 76 3 2 4 2 3" xfId="28333" xr:uid="{00000000-0005-0000-0000-0000C26E0000}"/>
    <cellStyle name="Normal 76 3 2 4 3" xfId="8219" xr:uid="{00000000-0005-0000-0000-00002C200000}"/>
    <cellStyle name="Normal 76 3 2 4 3 3" xfId="23316" xr:uid="{00000000-0005-0000-0000-0000295B0000}"/>
    <cellStyle name="Normal 76 3 2 4 5" xfId="18303" xr:uid="{00000000-0005-0000-0000-000094470000}"/>
    <cellStyle name="Normal 76 3 2 5" xfId="4858" xr:uid="{00000000-0005-0000-0000-00000B130000}"/>
    <cellStyle name="Normal 76 3 2 5 2" xfId="14910" xr:uid="{00000000-0005-0000-0000-00004F3A0000}"/>
    <cellStyle name="Normal 76 3 2 5 2 3" xfId="30004" xr:uid="{00000000-0005-0000-0000-000049750000}"/>
    <cellStyle name="Normal 76 3 2 5 3" xfId="9890" xr:uid="{00000000-0005-0000-0000-0000B3260000}"/>
    <cellStyle name="Normal 76 3 2 5 3 3" xfId="24987" xr:uid="{00000000-0005-0000-0000-0000B0610000}"/>
    <cellStyle name="Normal 76 3 2 5 5" xfId="19974" xr:uid="{00000000-0005-0000-0000-00001B4E0000}"/>
    <cellStyle name="Normal 76 3 2 6" xfId="11568" xr:uid="{00000000-0005-0000-0000-0000412D0000}"/>
    <cellStyle name="Normal 76 3 2 6 3" xfId="26662" xr:uid="{00000000-0005-0000-0000-00003B680000}"/>
    <cellStyle name="Normal 76 3 2 7" xfId="6547" xr:uid="{00000000-0005-0000-0000-0000A4190000}"/>
    <cellStyle name="Normal 76 3 2 7 3" xfId="21645" xr:uid="{00000000-0005-0000-0000-0000A2540000}"/>
    <cellStyle name="Normal 76 3 2 9" xfId="16632" xr:uid="{00000000-0005-0000-0000-00000D410000}"/>
    <cellStyle name="Normal 76 3 3" xfId="1684" xr:uid="{00000000-0005-0000-0000-0000A4060000}"/>
    <cellStyle name="Normal 76 3 3 2" xfId="2523" xr:uid="{00000000-0005-0000-0000-0000EB090000}"/>
    <cellStyle name="Normal 76 3 3 2 2" xfId="4212" xr:uid="{00000000-0005-0000-0000-000085100000}"/>
    <cellStyle name="Normal 76 3 3 2 2 2" xfId="14285" xr:uid="{00000000-0005-0000-0000-0000DE370000}"/>
    <cellStyle name="Normal 76 3 3 2 2 2 3" xfId="29379" xr:uid="{00000000-0005-0000-0000-0000D8720000}"/>
    <cellStyle name="Normal 76 3 3 2 2 3" xfId="9265" xr:uid="{00000000-0005-0000-0000-000042240000}"/>
    <cellStyle name="Normal 76 3 3 2 2 3 3" xfId="24362" xr:uid="{00000000-0005-0000-0000-00003F5F0000}"/>
    <cellStyle name="Normal 76 3 3 2 2 5" xfId="19349" xr:uid="{00000000-0005-0000-0000-0000AA4B0000}"/>
    <cellStyle name="Normal 76 3 3 2 3" xfId="5904" xr:uid="{00000000-0005-0000-0000-000021170000}"/>
    <cellStyle name="Normal 76 3 3 2 3 2" xfId="15956" xr:uid="{00000000-0005-0000-0000-0000653E0000}"/>
    <cellStyle name="Normal 76 3 3 2 3 2 3" xfId="31050" xr:uid="{00000000-0005-0000-0000-00005F790000}"/>
    <cellStyle name="Normal 76 3 3 2 3 3" xfId="10936" xr:uid="{00000000-0005-0000-0000-0000C92A0000}"/>
    <cellStyle name="Normal 76 3 3 2 3 3 3" xfId="26033" xr:uid="{00000000-0005-0000-0000-0000C6650000}"/>
    <cellStyle name="Normal 76 3 3 2 3 5" xfId="21020" xr:uid="{00000000-0005-0000-0000-000031520000}"/>
    <cellStyle name="Normal 76 3 3 2 4" xfId="12614" xr:uid="{00000000-0005-0000-0000-000057310000}"/>
    <cellStyle name="Normal 76 3 3 2 4 3" xfId="27708" xr:uid="{00000000-0005-0000-0000-0000516C0000}"/>
    <cellStyle name="Normal 76 3 3 2 5" xfId="7593" xr:uid="{00000000-0005-0000-0000-0000BA1D0000}"/>
    <cellStyle name="Normal 76 3 3 2 5 3" xfId="22691" xr:uid="{00000000-0005-0000-0000-0000B8580000}"/>
    <cellStyle name="Normal 76 3 3 2 7" xfId="17678" xr:uid="{00000000-0005-0000-0000-000023450000}"/>
    <cellStyle name="Normal 76 3 3 3" xfId="3375" xr:uid="{00000000-0005-0000-0000-0000400D0000}"/>
    <cellStyle name="Normal 76 3 3 3 2" xfId="13449" xr:uid="{00000000-0005-0000-0000-00009A340000}"/>
    <cellStyle name="Normal 76 3 3 3 2 3" xfId="28543" xr:uid="{00000000-0005-0000-0000-0000946F0000}"/>
    <cellStyle name="Normal 76 3 3 3 3" xfId="8429" xr:uid="{00000000-0005-0000-0000-0000FE200000}"/>
    <cellStyle name="Normal 76 3 3 3 3 3" xfId="23526" xr:uid="{00000000-0005-0000-0000-0000FB5B0000}"/>
    <cellStyle name="Normal 76 3 3 3 5" xfId="18513" xr:uid="{00000000-0005-0000-0000-000066480000}"/>
    <cellStyle name="Normal 76 3 3 4" xfId="5068" xr:uid="{00000000-0005-0000-0000-0000DD130000}"/>
    <cellStyle name="Normal 76 3 3 4 2" xfId="15120" xr:uid="{00000000-0005-0000-0000-0000213B0000}"/>
    <cellStyle name="Normal 76 3 3 4 2 3" xfId="30214" xr:uid="{00000000-0005-0000-0000-00001B760000}"/>
    <cellStyle name="Normal 76 3 3 4 3" xfId="10100" xr:uid="{00000000-0005-0000-0000-000085270000}"/>
    <cellStyle name="Normal 76 3 3 4 3 3" xfId="25197" xr:uid="{00000000-0005-0000-0000-000082620000}"/>
    <cellStyle name="Normal 76 3 3 4 5" xfId="20184" xr:uid="{00000000-0005-0000-0000-0000ED4E0000}"/>
    <cellStyle name="Normal 76 3 3 5" xfId="11778" xr:uid="{00000000-0005-0000-0000-0000132E0000}"/>
    <cellStyle name="Normal 76 3 3 5 3" xfId="26872" xr:uid="{00000000-0005-0000-0000-00000D690000}"/>
    <cellStyle name="Normal 76 3 3 6" xfId="6757" xr:uid="{00000000-0005-0000-0000-0000761A0000}"/>
    <cellStyle name="Normal 76 3 3 6 3" xfId="21855" xr:uid="{00000000-0005-0000-0000-000074550000}"/>
    <cellStyle name="Normal 76 3 3 8" xfId="16842" xr:uid="{00000000-0005-0000-0000-0000DF410000}"/>
    <cellStyle name="Normal 76 3 4" xfId="2105" xr:uid="{00000000-0005-0000-0000-000049080000}"/>
    <cellStyle name="Normal 76 3 4 2" xfId="3794" xr:uid="{00000000-0005-0000-0000-0000E30E0000}"/>
    <cellStyle name="Normal 76 3 4 2 2" xfId="13867" xr:uid="{00000000-0005-0000-0000-00003C360000}"/>
    <cellStyle name="Normal 76 3 4 2 2 3" xfId="28961" xr:uid="{00000000-0005-0000-0000-000036710000}"/>
    <cellStyle name="Normal 76 3 4 2 3" xfId="8847" xr:uid="{00000000-0005-0000-0000-0000A0220000}"/>
    <cellStyle name="Normal 76 3 4 2 3 3" xfId="23944" xr:uid="{00000000-0005-0000-0000-00009D5D0000}"/>
    <cellStyle name="Normal 76 3 4 2 5" xfId="18931" xr:uid="{00000000-0005-0000-0000-0000084A0000}"/>
    <cellStyle name="Normal 76 3 4 3" xfId="5486" xr:uid="{00000000-0005-0000-0000-00007F150000}"/>
    <cellStyle name="Normal 76 3 4 3 2" xfId="15538" xr:uid="{00000000-0005-0000-0000-0000C33C0000}"/>
    <cellStyle name="Normal 76 3 4 3 2 3" xfId="30632" xr:uid="{00000000-0005-0000-0000-0000BD770000}"/>
    <cellStyle name="Normal 76 3 4 3 3" xfId="10518" xr:uid="{00000000-0005-0000-0000-000027290000}"/>
    <cellStyle name="Normal 76 3 4 3 3 3" xfId="25615" xr:uid="{00000000-0005-0000-0000-000024640000}"/>
    <cellStyle name="Normal 76 3 4 3 5" xfId="20602" xr:uid="{00000000-0005-0000-0000-00008F500000}"/>
    <cellStyle name="Normal 76 3 4 4" xfId="12196" xr:uid="{00000000-0005-0000-0000-0000B52F0000}"/>
    <cellStyle name="Normal 76 3 4 4 3" xfId="27290" xr:uid="{00000000-0005-0000-0000-0000AF6A0000}"/>
    <cellStyle name="Normal 76 3 4 5" xfId="7175" xr:uid="{00000000-0005-0000-0000-0000181C0000}"/>
    <cellStyle name="Normal 76 3 4 5 3" xfId="22273" xr:uid="{00000000-0005-0000-0000-000016570000}"/>
    <cellStyle name="Normal 76 3 4 7" xfId="17260" xr:uid="{00000000-0005-0000-0000-000081430000}"/>
    <cellStyle name="Normal 76 3 5" xfId="2957" xr:uid="{00000000-0005-0000-0000-00009E0B0000}"/>
    <cellStyle name="Normal 76 3 5 2" xfId="13031" xr:uid="{00000000-0005-0000-0000-0000F8320000}"/>
    <cellStyle name="Normal 76 3 5 2 3" xfId="28125" xr:uid="{00000000-0005-0000-0000-0000F26D0000}"/>
    <cellStyle name="Normal 76 3 5 3" xfId="8011" xr:uid="{00000000-0005-0000-0000-00005C1F0000}"/>
    <cellStyle name="Normal 76 3 5 3 3" xfId="23108" xr:uid="{00000000-0005-0000-0000-0000595A0000}"/>
    <cellStyle name="Normal 76 3 5 5" xfId="18095" xr:uid="{00000000-0005-0000-0000-0000C4460000}"/>
    <cellStyle name="Normal 76 3 6" xfId="4650" xr:uid="{00000000-0005-0000-0000-00003B120000}"/>
    <cellStyle name="Normal 76 3 6 2" xfId="14702" xr:uid="{00000000-0005-0000-0000-00007F390000}"/>
    <cellStyle name="Normal 76 3 6 2 3" xfId="29796" xr:uid="{00000000-0005-0000-0000-000079740000}"/>
    <cellStyle name="Normal 76 3 6 3" xfId="9682" xr:uid="{00000000-0005-0000-0000-0000E3250000}"/>
    <cellStyle name="Normal 76 3 6 3 3" xfId="24779" xr:uid="{00000000-0005-0000-0000-0000E0600000}"/>
    <cellStyle name="Normal 76 3 6 5" xfId="19766" xr:uid="{00000000-0005-0000-0000-00004B4D0000}"/>
    <cellStyle name="Normal 76 3 7" xfId="11360" xr:uid="{00000000-0005-0000-0000-0000712C0000}"/>
    <cellStyle name="Normal 76 3 7 3" xfId="26454" xr:uid="{00000000-0005-0000-0000-00006B670000}"/>
    <cellStyle name="Normal 76 3 8" xfId="6339" xr:uid="{00000000-0005-0000-0000-0000D4180000}"/>
    <cellStyle name="Normal 76 3 8 3" xfId="21437" xr:uid="{00000000-0005-0000-0000-0000D2530000}"/>
    <cellStyle name="Normal 76 4" xfId="1365" xr:uid="{00000000-0005-0000-0000-000065050000}"/>
    <cellStyle name="Normal 76 4 2" xfId="1788" xr:uid="{00000000-0005-0000-0000-00000C070000}"/>
    <cellStyle name="Normal 76 4 2 2" xfId="2627" xr:uid="{00000000-0005-0000-0000-0000530A0000}"/>
    <cellStyle name="Normal 76 4 2 2 2" xfId="4316" xr:uid="{00000000-0005-0000-0000-0000ED100000}"/>
    <cellStyle name="Normal 76 4 2 2 2 2" xfId="14389" xr:uid="{00000000-0005-0000-0000-000046380000}"/>
    <cellStyle name="Normal 76 4 2 2 2 2 3" xfId="29483" xr:uid="{00000000-0005-0000-0000-000040730000}"/>
    <cellStyle name="Normal 76 4 2 2 2 3" xfId="9369" xr:uid="{00000000-0005-0000-0000-0000AA240000}"/>
    <cellStyle name="Normal 76 4 2 2 2 3 3" xfId="24466" xr:uid="{00000000-0005-0000-0000-0000A75F0000}"/>
    <cellStyle name="Normal 76 4 2 2 2 5" xfId="19453" xr:uid="{00000000-0005-0000-0000-0000124C0000}"/>
    <cellStyle name="Normal 76 4 2 2 3" xfId="6008" xr:uid="{00000000-0005-0000-0000-000089170000}"/>
    <cellStyle name="Normal 76 4 2 2 3 2" xfId="16060" xr:uid="{00000000-0005-0000-0000-0000CD3E0000}"/>
    <cellStyle name="Normal 76 4 2 2 3 2 3" xfId="31154" xr:uid="{00000000-0005-0000-0000-0000C7790000}"/>
    <cellStyle name="Normal 76 4 2 2 3 3" xfId="11040" xr:uid="{00000000-0005-0000-0000-0000312B0000}"/>
    <cellStyle name="Normal 76 4 2 2 3 3 3" xfId="26137" xr:uid="{00000000-0005-0000-0000-00002E660000}"/>
    <cellStyle name="Normal 76 4 2 2 3 5" xfId="21124" xr:uid="{00000000-0005-0000-0000-000099520000}"/>
    <cellStyle name="Normal 76 4 2 2 4" xfId="12718" xr:uid="{00000000-0005-0000-0000-0000BF310000}"/>
    <cellStyle name="Normal 76 4 2 2 4 3" xfId="27812" xr:uid="{00000000-0005-0000-0000-0000B96C0000}"/>
    <cellStyle name="Normal 76 4 2 2 5" xfId="7697" xr:uid="{00000000-0005-0000-0000-0000221E0000}"/>
    <cellStyle name="Normal 76 4 2 2 5 3" xfId="22795" xr:uid="{00000000-0005-0000-0000-000020590000}"/>
    <cellStyle name="Normal 76 4 2 2 7" xfId="17782" xr:uid="{00000000-0005-0000-0000-00008B450000}"/>
    <cellStyle name="Normal 76 4 2 3" xfId="3479" xr:uid="{00000000-0005-0000-0000-0000A80D0000}"/>
    <cellStyle name="Normal 76 4 2 3 2" xfId="13553" xr:uid="{00000000-0005-0000-0000-000002350000}"/>
    <cellStyle name="Normal 76 4 2 3 2 3" xfId="28647" xr:uid="{00000000-0005-0000-0000-0000FC6F0000}"/>
    <cellStyle name="Normal 76 4 2 3 3" xfId="8533" xr:uid="{00000000-0005-0000-0000-000066210000}"/>
    <cellStyle name="Normal 76 4 2 3 3 3" xfId="23630" xr:uid="{00000000-0005-0000-0000-0000635C0000}"/>
    <cellStyle name="Normal 76 4 2 3 5" xfId="18617" xr:uid="{00000000-0005-0000-0000-0000CE480000}"/>
    <cellStyle name="Normal 76 4 2 4" xfId="5172" xr:uid="{00000000-0005-0000-0000-000045140000}"/>
    <cellStyle name="Normal 76 4 2 4 2" xfId="15224" xr:uid="{00000000-0005-0000-0000-0000893B0000}"/>
    <cellStyle name="Normal 76 4 2 4 2 3" xfId="30318" xr:uid="{00000000-0005-0000-0000-000083760000}"/>
    <cellStyle name="Normal 76 4 2 4 3" xfId="10204" xr:uid="{00000000-0005-0000-0000-0000ED270000}"/>
    <cellStyle name="Normal 76 4 2 4 3 3" xfId="25301" xr:uid="{00000000-0005-0000-0000-0000EA620000}"/>
    <cellStyle name="Normal 76 4 2 4 5" xfId="20288" xr:uid="{00000000-0005-0000-0000-0000554F0000}"/>
    <cellStyle name="Normal 76 4 2 5" xfId="11882" xr:uid="{00000000-0005-0000-0000-00007B2E0000}"/>
    <cellStyle name="Normal 76 4 2 5 3" xfId="26976" xr:uid="{00000000-0005-0000-0000-000075690000}"/>
    <cellStyle name="Normal 76 4 2 6" xfId="6861" xr:uid="{00000000-0005-0000-0000-0000DE1A0000}"/>
    <cellStyle name="Normal 76 4 2 6 3" xfId="21959" xr:uid="{00000000-0005-0000-0000-0000DC550000}"/>
    <cellStyle name="Normal 76 4 2 8" xfId="16946" xr:uid="{00000000-0005-0000-0000-000047420000}"/>
    <cellStyle name="Normal 76 4 3" xfId="2209" xr:uid="{00000000-0005-0000-0000-0000B1080000}"/>
    <cellStyle name="Normal 76 4 3 2" xfId="3898" xr:uid="{00000000-0005-0000-0000-00004B0F0000}"/>
    <cellStyle name="Normal 76 4 3 2 2" xfId="13971" xr:uid="{00000000-0005-0000-0000-0000A4360000}"/>
    <cellStyle name="Normal 76 4 3 2 2 3" xfId="29065" xr:uid="{00000000-0005-0000-0000-00009E710000}"/>
    <cellStyle name="Normal 76 4 3 2 3" xfId="8951" xr:uid="{00000000-0005-0000-0000-000008230000}"/>
    <cellStyle name="Normal 76 4 3 2 3 3" xfId="24048" xr:uid="{00000000-0005-0000-0000-0000055E0000}"/>
    <cellStyle name="Normal 76 4 3 2 5" xfId="19035" xr:uid="{00000000-0005-0000-0000-0000704A0000}"/>
    <cellStyle name="Normal 76 4 3 3" xfId="5590" xr:uid="{00000000-0005-0000-0000-0000E7150000}"/>
    <cellStyle name="Normal 76 4 3 3 2" xfId="15642" xr:uid="{00000000-0005-0000-0000-00002B3D0000}"/>
    <cellStyle name="Normal 76 4 3 3 2 3" xfId="30736" xr:uid="{00000000-0005-0000-0000-000025780000}"/>
    <cellStyle name="Normal 76 4 3 3 3" xfId="10622" xr:uid="{00000000-0005-0000-0000-00008F290000}"/>
    <cellStyle name="Normal 76 4 3 3 3 3" xfId="25719" xr:uid="{00000000-0005-0000-0000-00008C640000}"/>
    <cellStyle name="Normal 76 4 3 3 5" xfId="20706" xr:uid="{00000000-0005-0000-0000-0000F7500000}"/>
    <cellStyle name="Normal 76 4 3 4" xfId="12300" xr:uid="{00000000-0005-0000-0000-00001D300000}"/>
    <cellStyle name="Normal 76 4 3 4 3" xfId="27394" xr:uid="{00000000-0005-0000-0000-0000176B0000}"/>
    <cellStyle name="Normal 76 4 3 5" xfId="7279" xr:uid="{00000000-0005-0000-0000-0000801C0000}"/>
    <cellStyle name="Normal 76 4 3 5 3" xfId="22377" xr:uid="{00000000-0005-0000-0000-00007E570000}"/>
    <cellStyle name="Normal 76 4 3 7" xfId="17364" xr:uid="{00000000-0005-0000-0000-0000E9430000}"/>
    <cellStyle name="Normal 76 4 4" xfId="3061" xr:uid="{00000000-0005-0000-0000-0000060C0000}"/>
    <cellStyle name="Normal 76 4 4 2" xfId="13135" xr:uid="{00000000-0005-0000-0000-000060330000}"/>
    <cellStyle name="Normal 76 4 4 2 3" xfId="28229" xr:uid="{00000000-0005-0000-0000-00005A6E0000}"/>
    <cellStyle name="Normal 76 4 4 3" xfId="8115" xr:uid="{00000000-0005-0000-0000-0000C41F0000}"/>
    <cellStyle name="Normal 76 4 4 3 3" xfId="23212" xr:uid="{00000000-0005-0000-0000-0000C15A0000}"/>
    <cellStyle name="Normal 76 4 4 5" xfId="18199" xr:uid="{00000000-0005-0000-0000-00002C470000}"/>
    <cellStyle name="Normal 76 4 5" xfId="4754" xr:uid="{00000000-0005-0000-0000-0000A3120000}"/>
    <cellStyle name="Normal 76 4 5 2" xfId="14806" xr:uid="{00000000-0005-0000-0000-0000E7390000}"/>
    <cellStyle name="Normal 76 4 5 2 3" xfId="29900" xr:uid="{00000000-0005-0000-0000-0000E1740000}"/>
    <cellStyle name="Normal 76 4 5 3" xfId="9786" xr:uid="{00000000-0005-0000-0000-00004B260000}"/>
    <cellStyle name="Normal 76 4 5 3 3" xfId="24883" xr:uid="{00000000-0005-0000-0000-000048610000}"/>
    <cellStyle name="Normal 76 4 5 5" xfId="19870" xr:uid="{00000000-0005-0000-0000-0000B34D0000}"/>
    <cellStyle name="Normal 76 4 6" xfId="11464" xr:uid="{00000000-0005-0000-0000-0000D92C0000}"/>
    <cellStyle name="Normal 76 4 6 3" xfId="26558" xr:uid="{00000000-0005-0000-0000-0000D3670000}"/>
    <cellStyle name="Normal 76 4 7" xfId="6443" xr:uid="{00000000-0005-0000-0000-00003C190000}"/>
    <cellStyle name="Normal 76 4 7 3" xfId="21541" xr:uid="{00000000-0005-0000-0000-00003A540000}"/>
    <cellStyle name="Normal 76 4 9" xfId="16528" xr:uid="{00000000-0005-0000-0000-0000A5400000}"/>
    <cellStyle name="Normal 76 5" xfId="1578" xr:uid="{00000000-0005-0000-0000-00003A060000}"/>
    <cellStyle name="Normal 76 5 2" xfId="2419" xr:uid="{00000000-0005-0000-0000-000083090000}"/>
    <cellStyle name="Normal 76 5 2 2" xfId="4108" xr:uid="{00000000-0005-0000-0000-00001D100000}"/>
    <cellStyle name="Normal 76 5 2 2 2" xfId="14181" xr:uid="{00000000-0005-0000-0000-000076370000}"/>
    <cellStyle name="Normal 76 5 2 2 2 3" xfId="29275" xr:uid="{00000000-0005-0000-0000-000070720000}"/>
    <cellStyle name="Normal 76 5 2 2 3" xfId="9161" xr:uid="{00000000-0005-0000-0000-0000DA230000}"/>
    <cellStyle name="Normal 76 5 2 2 3 3" xfId="24258" xr:uid="{00000000-0005-0000-0000-0000D75E0000}"/>
    <cellStyle name="Normal 76 5 2 2 5" xfId="19245" xr:uid="{00000000-0005-0000-0000-0000424B0000}"/>
    <cellStyle name="Normal 76 5 2 3" xfId="5800" xr:uid="{00000000-0005-0000-0000-0000B9160000}"/>
    <cellStyle name="Normal 76 5 2 3 2" xfId="15852" xr:uid="{00000000-0005-0000-0000-0000FD3D0000}"/>
    <cellStyle name="Normal 76 5 2 3 2 3" xfId="30946" xr:uid="{00000000-0005-0000-0000-0000F7780000}"/>
    <cellStyle name="Normal 76 5 2 3 3" xfId="10832" xr:uid="{00000000-0005-0000-0000-0000612A0000}"/>
    <cellStyle name="Normal 76 5 2 3 3 3" xfId="25929" xr:uid="{00000000-0005-0000-0000-00005E650000}"/>
    <cellStyle name="Normal 76 5 2 3 5" xfId="20916" xr:uid="{00000000-0005-0000-0000-0000C9510000}"/>
    <cellStyle name="Normal 76 5 2 4" xfId="12510" xr:uid="{00000000-0005-0000-0000-0000EF300000}"/>
    <cellStyle name="Normal 76 5 2 4 3" xfId="27604" xr:uid="{00000000-0005-0000-0000-0000E96B0000}"/>
    <cellStyle name="Normal 76 5 2 5" xfId="7489" xr:uid="{00000000-0005-0000-0000-0000521D0000}"/>
    <cellStyle name="Normal 76 5 2 5 3" xfId="22587" xr:uid="{00000000-0005-0000-0000-000050580000}"/>
    <cellStyle name="Normal 76 5 2 7" xfId="17574" xr:uid="{00000000-0005-0000-0000-0000BB440000}"/>
    <cellStyle name="Normal 76 5 3" xfId="3271" xr:uid="{00000000-0005-0000-0000-0000D80C0000}"/>
    <cellStyle name="Normal 76 5 3 2" xfId="13345" xr:uid="{00000000-0005-0000-0000-000032340000}"/>
    <cellStyle name="Normal 76 5 3 2 3" xfId="28439" xr:uid="{00000000-0005-0000-0000-00002C6F0000}"/>
    <cellStyle name="Normal 76 5 3 3" xfId="8325" xr:uid="{00000000-0005-0000-0000-000096200000}"/>
    <cellStyle name="Normal 76 5 3 3 3" xfId="23422" xr:uid="{00000000-0005-0000-0000-0000935B0000}"/>
    <cellStyle name="Normal 76 5 3 5" xfId="18409" xr:uid="{00000000-0005-0000-0000-0000FE470000}"/>
    <cellStyle name="Normal 76 5 4" xfId="4964" xr:uid="{00000000-0005-0000-0000-000075130000}"/>
    <cellStyle name="Normal 76 5 4 2" xfId="15016" xr:uid="{00000000-0005-0000-0000-0000B93A0000}"/>
    <cellStyle name="Normal 76 5 4 2 3" xfId="30110" xr:uid="{00000000-0005-0000-0000-0000B3750000}"/>
    <cellStyle name="Normal 76 5 4 3" xfId="9996" xr:uid="{00000000-0005-0000-0000-00001D270000}"/>
    <cellStyle name="Normal 76 5 4 3 3" xfId="25093" xr:uid="{00000000-0005-0000-0000-00001A620000}"/>
    <cellStyle name="Normal 76 5 4 5" xfId="20080" xr:uid="{00000000-0005-0000-0000-0000854E0000}"/>
    <cellStyle name="Normal 76 5 5" xfId="11674" xr:uid="{00000000-0005-0000-0000-0000AB2D0000}"/>
    <cellStyle name="Normal 76 5 5 3" xfId="26768" xr:uid="{00000000-0005-0000-0000-0000A5680000}"/>
    <cellStyle name="Normal 76 5 6" xfId="6653" xr:uid="{00000000-0005-0000-0000-00000E1A0000}"/>
    <cellStyle name="Normal 76 5 6 3" xfId="21751" xr:uid="{00000000-0005-0000-0000-00000C550000}"/>
    <cellStyle name="Normal 76 5 8" xfId="16738" xr:uid="{00000000-0005-0000-0000-000077410000}"/>
    <cellStyle name="Normal 76 6" xfId="1999" xr:uid="{00000000-0005-0000-0000-0000DF070000}"/>
    <cellStyle name="Normal 76 6 2" xfId="3690" xr:uid="{00000000-0005-0000-0000-00007B0E0000}"/>
    <cellStyle name="Normal 76 6 2 2" xfId="13763" xr:uid="{00000000-0005-0000-0000-0000D4350000}"/>
    <cellStyle name="Normal 76 6 2 2 3" xfId="28857" xr:uid="{00000000-0005-0000-0000-0000CE700000}"/>
    <cellStyle name="Normal 76 6 2 3" xfId="8743" xr:uid="{00000000-0005-0000-0000-000038220000}"/>
    <cellStyle name="Normal 76 6 2 3 3" xfId="23840" xr:uid="{00000000-0005-0000-0000-0000355D0000}"/>
    <cellStyle name="Normal 76 6 2 5" xfId="18827" xr:uid="{00000000-0005-0000-0000-0000A0490000}"/>
    <cellStyle name="Normal 76 6 3" xfId="5382" xr:uid="{00000000-0005-0000-0000-000017150000}"/>
    <cellStyle name="Normal 76 6 3 2" xfId="15434" xr:uid="{00000000-0005-0000-0000-00005B3C0000}"/>
    <cellStyle name="Normal 76 6 3 2 3" xfId="30528" xr:uid="{00000000-0005-0000-0000-000055770000}"/>
    <cellStyle name="Normal 76 6 3 3" xfId="10414" xr:uid="{00000000-0005-0000-0000-0000BF280000}"/>
    <cellStyle name="Normal 76 6 3 3 3" xfId="25511" xr:uid="{00000000-0005-0000-0000-0000BC630000}"/>
    <cellStyle name="Normal 76 6 3 5" xfId="20498" xr:uid="{00000000-0005-0000-0000-000027500000}"/>
    <cellStyle name="Normal 76 6 4" xfId="12092" xr:uid="{00000000-0005-0000-0000-00004D2F0000}"/>
    <cellStyle name="Normal 76 6 4 3" xfId="27186" xr:uid="{00000000-0005-0000-0000-0000476A0000}"/>
    <cellStyle name="Normal 76 6 5" xfId="7071" xr:uid="{00000000-0005-0000-0000-0000B01B0000}"/>
    <cellStyle name="Normal 76 6 5 3" xfId="22169" xr:uid="{00000000-0005-0000-0000-0000AE560000}"/>
    <cellStyle name="Normal 76 6 7" xfId="17156" xr:uid="{00000000-0005-0000-0000-000019430000}"/>
    <cellStyle name="Normal 76 7" xfId="2850" xr:uid="{00000000-0005-0000-0000-0000330B0000}"/>
    <cellStyle name="Normal 76 7 2" xfId="12927" xr:uid="{00000000-0005-0000-0000-000090320000}"/>
    <cellStyle name="Normal 76 7 2 3" xfId="28021" xr:uid="{00000000-0005-0000-0000-00008A6D0000}"/>
    <cellStyle name="Normal 76 7 3" xfId="7907" xr:uid="{00000000-0005-0000-0000-0000F41E0000}"/>
    <cellStyle name="Normal 76 7 3 3" xfId="23004" xr:uid="{00000000-0005-0000-0000-0000F1590000}"/>
    <cellStyle name="Normal 76 7 5" xfId="17991" xr:uid="{00000000-0005-0000-0000-00005C460000}"/>
    <cellStyle name="Normal 76 8" xfId="4544" xr:uid="{00000000-0005-0000-0000-0000D1110000}"/>
    <cellStyle name="Normal 76 8 2" xfId="14598" xr:uid="{00000000-0005-0000-0000-000017390000}"/>
    <cellStyle name="Normal 76 8 2 3" xfId="29692" xr:uid="{00000000-0005-0000-0000-000011740000}"/>
    <cellStyle name="Normal 76 8 3" xfId="9578" xr:uid="{00000000-0005-0000-0000-00007B250000}"/>
    <cellStyle name="Normal 76 8 3 3" xfId="24675" xr:uid="{00000000-0005-0000-0000-000078600000}"/>
    <cellStyle name="Normal 76 8 5" xfId="19662" xr:uid="{00000000-0005-0000-0000-0000E34C0000}"/>
    <cellStyle name="Normal 76 9" xfId="11254" xr:uid="{00000000-0005-0000-0000-0000072C0000}"/>
    <cellStyle name="Normal 76 9 3" xfId="26350" xr:uid="{00000000-0005-0000-0000-000003670000}"/>
    <cellStyle name="Normal 77" xfId="558" xr:uid="{00000000-0005-0000-0000-00003B020000}"/>
    <cellStyle name="Normal 78" xfId="360" xr:uid="{00000000-0005-0000-0000-000073010000}"/>
    <cellStyle name="Normal 78 10" xfId="6182" xr:uid="{00000000-0005-0000-0000-000037180000}"/>
    <cellStyle name="Normal 78 10 3" xfId="21284" xr:uid="{00000000-0005-0000-0000-000039530000}"/>
    <cellStyle name="Normal 78 10 4 2" xfId="31348" xr:uid="{B822D19C-8658-48F4-82F7-14D4A01FB567}"/>
    <cellStyle name="Normal 78 12" xfId="16269" xr:uid="{00000000-0005-0000-0000-0000A23F0000}"/>
    <cellStyle name="Normal 78 2" xfId="1148" xr:uid="{00000000-0005-0000-0000-00008C040000}"/>
    <cellStyle name="Normal 78 2 11" xfId="16323" xr:uid="{00000000-0005-0000-0000-0000D83F0000}"/>
    <cellStyle name="Normal 78 2 2" xfId="1257" xr:uid="{00000000-0005-0000-0000-0000F9040000}"/>
    <cellStyle name="Normal 78 2 2 10" xfId="16427" xr:uid="{00000000-0005-0000-0000-000040400000}"/>
    <cellStyle name="Normal 78 2 2 2" xfId="1474" xr:uid="{00000000-0005-0000-0000-0000D2050000}"/>
    <cellStyle name="Normal 78 2 2 2 2" xfId="1895" xr:uid="{00000000-0005-0000-0000-000077070000}"/>
    <cellStyle name="Normal 78 2 2 2 2 2" xfId="2734" xr:uid="{00000000-0005-0000-0000-0000BE0A0000}"/>
    <cellStyle name="Normal 78 2 2 2 2 2 2" xfId="4423" xr:uid="{00000000-0005-0000-0000-000058110000}"/>
    <cellStyle name="Normal 78 2 2 2 2 2 2 2" xfId="14496" xr:uid="{00000000-0005-0000-0000-0000B1380000}"/>
    <cellStyle name="Normal 78 2 2 2 2 2 2 2 3" xfId="29590" xr:uid="{00000000-0005-0000-0000-0000AB730000}"/>
    <cellStyle name="Normal 78 2 2 2 2 2 2 3" xfId="9476" xr:uid="{00000000-0005-0000-0000-000015250000}"/>
    <cellStyle name="Normal 78 2 2 2 2 2 2 3 3" xfId="24573" xr:uid="{00000000-0005-0000-0000-000012600000}"/>
    <cellStyle name="Normal 78 2 2 2 2 2 2 5" xfId="19560" xr:uid="{00000000-0005-0000-0000-00007D4C0000}"/>
    <cellStyle name="Normal 78 2 2 2 2 2 3" xfId="6115" xr:uid="{00000000-0005-0000-0000-0000F4170000}"/>
    <cellStyle name="Normal 78 2 2 2 2 2 3 2" xfId="16167" xr:uid="{00000000-0005-0000-0000-0000383F0000}"/>
    <cellStyle name="Normal 78 2 2 2 2 2 3 2 3" xfId="31261" xr:uid="{00000000-0005-0000-0000-0000327A0000}"/>
    <cellStyle name="Normal 78 2 2 2 2 2 3 3" xfId="11147" xr:uid="{00000000-0005-0000-0000-00009C2B0000}"/>
    <cellStyle name="Normal 78 2 2 2 2 2 3 3 3" xfId="26244" xr:uid="{00000000-0005-0000-0000-000099660000}"/>
    <cellStyle name="Normal 78 2 2 2 2 2 3 5" xfId="21231" xr:uid="{00000000-0005-0000-0000-000004530000}"/>
    <cellStyle name="Normal 78 2 2 2 2 2 4" xfId="12825" xr:uid="{00000000-0005-0000-0000-00002A320000}"/>
    <cellStyle name="Normal 78 2 2 2 2 2 4 3" xfId="27919" xr:uid="{00000000-0005-0000-0000-0000246D0000}"/>
    <cellStyle name="Normal 78 2 2 2 2 2 5" xfId="7804" xr:uid="{00000000-0005-0000-0000-00008D1E0000}"/>
    <cellStyle name="Normal 78 2 2 2 2 2 5 3" xfId="22902" xr:uid="{00000000-0005-0000-0000-00008B590000}"/>
    <cellStyle name="Normal 78 2 2 2 2 2 7" xfId="17889" xr:uid="{00000000-0005-0000-0000-0000F6450000}"/>
    <cellStyle name="Normal 78 2 2 2 2 3" xfId="3586" xr:uid="{00000000-0005-0000-0000-0000130E0000}"/>
    <cellStyle name="Normal 78 2 2 2 2 3 2" xfId="13660" xr:uid="{00000000-0005-0000-0000-00006D350000}"/>
    <cellStyle name="Normal 78 2 2 2 2 3 2 3" xfId="28754" xr:uid="{00000000-0005-0000-0000-000067700000}"/>
    <cellStyle name="Normal 78 2 2 2 2 3 3" xfId="8640" xr:uid="{00000000-0005-0000-0000-0000D1210000}"/>
    <cellStyle name="Normal 78 2 2 2 2 3 3 3" xfId="23737" xr:uid="{00000000-0005-0000-0000-0000CE5C0000}"/>
    <cellStyle name="Normal 78 2 2 2 2 3 5" xfId="18724" xr:uid="{00000000-0005-0000-0000-000039490000}"/>
    <cellStyle name="Normal 78 2 2 2 2 4" xfId="5279" xr:uid="{00000000-0005-0000-0000-0000B0140000}"/>
    <cellStyle name="Normal 78 2 2 2 2 4 2" xfId="15331" xr:uid="{00000000-0005-0000-0000-0000F43B0000}"/>
    <cellStyle name="Normal 78 2 2 2 2 4 2 3" xfId="30425" xr:uid="{00000000-0005-0000-0000-0000EE760000}"/>
    <cellStyle name="Normal 78 2 2 2 2 4 3" xfId="10311" xr:uid="{00000000-0005-0000-0000-000058280000}"/>
    <cellStyle name="Normal 78 2 2 2 2 4 3 3" xfId="25408" xr:uid="{00000000-0005-0000-0000-000055630000}"/>
    <cellStyle name="Normal 78 2 2 2 2 4 5" xfId="20395" xr:uid="{00000000-0005-0000-0000-0000C04F0000}"/>
    <cellStyle name="Normal 78 2 2 2 2 5" xfId="11989" xr:uid="{00000000-0005-0000-0000-0000E62E0000}"/>
    <cellStyle name="Normal 78 2 2 2 2 5 3" xfId="27083" xr:uid="{00000000-0005-0000-0000-0000E0690000}"/>
    <cellStyle name="Normal 78 2 2 2 2 6" xfId="6968" xr:uid="{00000000-0005-0000-0000-0000491B0000}"/>
    <cellStyle name="Normal 78 2 2 2 2 6 3" xfId="22066" xr:uid="{00000000-0005-0000-0000-000047560000}"/>
    <cellStyle name="Normal 78 2 2 2 2 8" xfId="17053" xr:uid="{00000000-0005-0000-0000-0000B2420000}"/>
    <cellStyle name="Normal 78 2 2 2 3" xfId="2316" xr:uid="{00000000-0005-0000-0000-00001C090000}"/>
    <cellStyle name="Normal 78 2 2 2 3 2" xfId="4005" xr:uid="{00000000-0005-0000-0000-0000B60F0000}"/>
    <cellStyle name="Normal 78 2 2 2 3 2 2" xfId="14078" xr:uid="{00000000-0005-0000-0000-00000F370000}"/>
    <cellStyle name="Normal 78 2 2 2 3 2 2 3" xfId="29172" xr:uid="{00000000-0005-0000-0000-000009720000}"/>
    <cellStyle name="Normal 78 2 2 2 3 2 3" xfId="9058" xr:uid="{00000000-0005-0000-0000-000073230000}"/>
    <cellStyle name="Normal 78 2 2 2 3 2 3 3" xfId="24155" xr:uid="{00000000-0005-0000-0000-0000705E0000}"/>
    <cellStyle name="Normal 78 2 2 2 3 2 5" xfId="19142" xr:uid="{00000000-0005-0000-0000-0000DB4A0000}"/>
    <cellStyle name="Normal 78 2 2 2 3 3" xfId="5697" xr:uid="{00000000-0005-0000-0000-000052160000}"/>
    <cellStyle name="Normal 78 2 2 2 3 3 2" xfId="15749" xr:uid="{00000000-0005-0000-0000-0000963D0000}"/>
    <cellStyle name="Normal 78 2 2 2 3 3 2 3" xfId="30843" xr:uid="{00000000-0005-0000-0000-000090780000}"/>
    <cellStyle name="Normal 78 2 2 2 3 3 3" xfId="10729" xr:uid="{00000000-0005-0000-0000-0000FA290000}"/>
    <cellStyle name="Normal 78 2 2 2 3 3 3 3" xfId="25826" xr:uid="{00000000-0005-0000-0000-0000F7640000}"/>
    <cellStyle name="Normal 78 2 2 2 3 3 5" xfId="20813" xr:uid="{00000000-0005-0000-0000-000062510000}"/>
    <cellStyle name="Normal 78 2 2 2 3 4" xfId="12407" xr:uid="{00000000-0005-0000-0000-000088300000}"/>
    <cellStyle name="Normal 78 2 2 2 3 4 3" xfId="27501" xr:uid="{00000000-0005-0000-0000-0000826B0000}"/>
    <cellStyle name="Normal 78 2 2 2 3 5" xfId="7386" xr:uid="{00000000-0005-0000-0000-0000EB1C0000}"/>
    <cellStyle name="Normal 78 2 2 2 3 5 3" xfId="22484" xr:uid="{00000000-0005-0000-0000-0000E9570000}"/>
    <cellStyle name="Normal 78 2 2 2 3 7" xfId="17471" xr:uid="{00000000-0005-0000-0000-000054440000}"/>
    <cellStyle name="Normal 78 2 2 2 4" xfId="3168" xr:uid="{00000000-0005-0000-0000-0000710C0000}"/>
    <cellStyle name="Normal 78 2 2 2 4 2" xfId="13242" xr:uid="{00000000-0005-0000-0000-0000CB330000}"/>
    <cellStyle name="Normal 78 2 2 2 4 2 3" xfId="28336" xr:uid="{00000000-0005-0000-0000-0000C56E0000}"/>
    <cellStyle name="Normal 78 2 2 2 4 3" xfId="8222" xr:uid="{00000000-0005-0000-0000-00002F200000}"/>
    <cellStyle name="Normal 78 2 2 2 4 3 3" xfId="23319" xr:uid="{00000000-0005-0000-0000-00002C5B0000}"/>
    <cellStyle name="Normal 78 2 2 2 4 5" xfId="18306" xr:uid="{00000000-0005-0000-0000-000097470000}"/>
    <cellStyle name="Normal 78 2 2 2 5" xfId="4861" xr:uid="{00000000-0005-0000-0000-00000E130000}"/>
    <cellStyle name="Normal 78 2 2 2 5 2" xfId="14913" xr:uid="{00000000-0005-0000-0000-0000523A0000}"/>
    <cellStyle name="Normal 78 2 2 2 5 2 3" xfId="30007" xr:uid="{00000000-0005-0000-0000-00004C750000}"/>
    <cellStyle name="Normal 78 2 2 2 5 3" xfId="9893" xr:uid="{00000000-0005-0000-0000-0000B6260000}"/>
    <cellStyle name="Normal 78 2 2 2 5 3 3" xfId="24990" xr:uid="{00000000-0005-0000-0000-0000B3610000}"/>
    <cellStyle name="Normal 78 2 2 2 5 5" xfId="19977" xr:uid="{00000000-0005-0000-0000-00001E4E0000}"/>
    <cellStyle name="Normal 78 2 2 2 6" xfId="11571" xr:uid="{00000000-0005-0000-0000-0000442D0000}"/>
    <cellStyle name="Normal 78 2 2 2 6 3" xfId="26665" xr:uid="{00000000-0005-0000-0000-00003E680000}"/>
    <cellStyle name="Normal 78 2 2 2 7" xfId="6550" xr:uid="{00000000-0005-0000-0000-0000A7190000}"/>
    <cellStyle name="Normal 78 2 2 2 7 3" xfId="21648" xr:uid="{00000000-0005-0000-0000-0000A5540000}"/>
    <cellStyle name="Normal 78 2 2 2 9" xfId="16635" xr:uid="{00000000-0005-0000-0000-000010410000}"/>
    <cellStyle name="Normal 78 2 2 3" xfId="1687" xr:uid="{00000000-0005-0000-0000-0000A7060000}"/>
    <cellStyle name="Normal 78 2 2 3 2" xfId="2526" xr:uid="{00000000-0005-0000-0000-0000EE090000}"/>
    <cellStyle name="Normal 78 2 2 3 2 2" xfId="4215" xr:uid="{00000000-0005-0000-0000-000088100000}"/>
    <cellStyle name="Normal 78 2 2 3 2 2 2" xfId="14288" xr:uid="{00000000-0005-0000-0000-0000E1370000}"/>
    <cellStyle name="Normal 78 2 2 3 2 2 2 3" xfId="29382" xr:uid="{00000000-0005-0000-0000-0000DB720000}"/>
    <cellStyle name="Normal 78 2 2 3 2 2 3" xfId="9268" xr:uid="{00000000-0005-0000-0000-000045240000}"/>
    <cellStyle name="Normal 78 2 2 3 2 2 3 3" xfId="24365" xr:uid="{00000000-0005-0000-0000-0000425F0000}"/>
    <cellStyle name="Normal 78 2 2 3 2 2 5" xfId="19352" xr:uid="{00000000-0005-0000-0000-0000AD4B0000}"/>
    <cellStyle name="Normal 78 2 2 3 2 3" xfId="5907" xr:uid="{00000000-0005-0000-0000-000024170000}"/>
    <cellStyle name="Normal 78 2 2 3 2 3 2" xfId="15959" xr:uid="{00000000-0005-0000-0000-0000683E0000}"/>
    <cellStyle name="Normal 78 2 2 3 2 3 2 3" xfId="31053" xr:uid="{00000000-0005-0000-0000-000062790000}"/>
    <cellStyle name="Normal 78 2 2 3 2 3 3" xfId="10939" xr:uid="{00000000-0005-0000-0000-0000CC2A0000}"/>
    <cellStyle name="Normal 78 2 2 3 2 3 3 3" xfId="26036" xr:uid="{00000000-0005-0000-0000-0000C9650000}"/>
    <cellStyle name="Normal 78 2 2 3 2 3 5" xfId="21023" xr:uid="{00000000-0005-0000-0000-000034520000}"/>
    <cellStyle name="Normal 78 2 2 3 2 4" xfId="12617" xr:uid="{00000000-0005-0000-0000-00005A310000}"/>
    <cellStyle name="Normal 78 2 2 3 2 4 3" xfId="27711" xr:uid="{00000000-0005-0000-0000-0000546C0000}"/>
    <cellStyle name="Normal 78 2 2 3 2 5" xfId="7596" xr:uid="{00000000-0005-0000-0000-0000BD1D0000}"/>
    <cellStyle name="Normal 78 2 2 3 2 5 3" xfId="22694" xr:uid="{00000000-0005-0000-0000-0000BB580000}"/>
    <cellStyle name="Normal 78 2 2 3 2 7" xfId="17681" xr:uid="{00000000-0005-0000-0000-000026450000}"/>
    <cellStyle name="Normal 78 2 2 3 3" xfId="3378" xr:uid="{00000000-0005-0000-0000-0000430D0000}"/>
    <cellStyle name="Normal 78 2 2 3 3 2" xfId="13452" xr:uid="{00000000-0005-0000-0000-00009D340000}"/>
    <cellStyle name="Normal 78 2 2 3 3 2 3" xfId="28546" xr:uid="{00000000-0005-0000-0000-0000976F0000}"/>
    <cellStyle name="Normal 78 2 2 3 3 3" xfId="8432" xr:uid="{00000000-0005-0000-0000-000001210000}"/>
    <cellStyle name="Normal 78 2 2 3 3 3 3" xfId="23529" xr:uid="{00000000-0005-0000-0000-0000FE5B0000}"/>
    <cellStyle name="Normal 78 2 2 3 3 5" xfId="18516" xr:uid="{00000000-0005-0000-0000-000069480000}"/>
    <cellStyle name="Normal 78 2 2 3 4" xfId="5071" xr:uid="{00000000-0005-0000-0000-0000E0130000}"/>
    <cellStyle name="Normal 78 2 2 3 4 2" xfId="15123" xr:uid="{00000000-0005-0000-0000-0000243B0000}"/>
    <cellStyle name="Normal 78 2 2 3 4 2 3" xfId="30217" xr:uid="{00000000-0005-0000-0000-00001E760000}"/>
    <cellStyle name="Normal 78 2 2 3 4 3" xfId="10103" xr:uid="{00000000-0005-0000-0000-000088270000}"/>
    <cellStyle name="Normal 78 2 2 3 4 3 3" xfId="25200" xr:uid="{00000000-0005-0000-0000-000085620000}"/>
    <cellStyle name="Normal 78 2 2 3 4 5" xfId="20187" xr:uid="{00000000-0005-0000-0000-0000F04E0000}"/>
    <cellStyle name="Normal 78 2 2 3 5" xfId="11781" xr:uid="{00000000-0005-0000-0000-0000162E0000}"/>
    <cellStyle name="Normal 78 2 2 3 5 3" xfId="26875" xr:uid="{00000000-0005-0000-0000-000010690000}"/>
    <cellStyle name="Normal 78 2 2 3 6" xfId="6760" xr:uid="{00000000-0005-0000-0000-0000791A0000}"/>
    <cellStyle name="Normal 78 2 2 3 6 3" xfId="21858" xr:uid="{00000000-0005-0000-0000-000077550000}"/>
    <cellStyle name="Normal 78 2 2 3 8" xfId="16845" xr:uid="{00000000-0005-0000-0000-0000E2410000}"/>
    <cellStyle name="Normal 78 2 2 4" xfId="2108" xr:uid="{00000000-0005-0000-0000-00004C080000}"/>
    <cellStyle name="Normal 78 2 2 4 2" xfId="3797" xr:uid="{00000000-0005-0000-0000-0000E60E0000}"/>
    <cellStyle name="Normal 78 2 2 4 2 2" xfId="13870" xr:uid="{00000000-0005-0000-0000-00003F360000}"/>
    <cellStyle name="Normal 78 2 2 4 2 2 3" xfId="28964" xr:uid="{00000000-0005-0000-0000-000039710000}"/>
    <cellStyle name="Normal 78 2 2 4 2 3" xfId="8850" xr:uid="{00000000-0005-0000-0000-0000A3220000}"/>
    <cellStyle name="Normal 78 2 2 4 2 3 3" xfId="23947" xr:uid="{00000000-0005-0000-0000-0000A05D0000}"/>
    <cellStyle name="Normal 78 2 2 4 2 5" xfId="18934" xr:uid="{00000000-0005-0000-0000-00000B4A0000}"/>
    <cellStyle name="Normal 78 2 2 4 3" xfId="5489" xr:uid="{00000000-0005-0000-0000-000082150000}"/>
    <cellStyle name="Normal 78 2 2 4 3 2" xfId="15541" xr:uid="{00000000-0005-0000-0000-0000C63C0000}"/>
    <cellStyle name="Normal 78 2 2 4 3 2 3" xfId="30635" xr:uid="{00000000-0005-0000-0000-0000C0770000}"/>
    <cellStyle name="Normal 78 2 2 4 3 3" xfId="10521" xr:uid="{00000000-0005-0000-0000-00002A290000}"/>
    <cellStyle name="Normal 78 2 2 4 3 3 3" xfId="25618" xr:uid="{00000000-0005-0000-0000-000027640000}"/>
    <cellStyle name="Normal 78 2 2 4 3 5" xfId="20605" xr:uid="{00000000-0005-0000-0000-000092500000}"/>
    <cellStyle name="Normal 78 2 2 4 4" xfId="12199" xr:uid="{00000000-0005-0000-0000-0000B82F0000}"/>
    <cellStyle name="Normal 78 2 2 4 4 3" xfId="27293" xr:uid="{00000000-0005-0000-0000-0000B26A0000}"/>
    <cellStyle name="Normal 78 2 2 4 5" xfId="7178" xr:uid="{00000000-0005-0000-0000-00001B1C0000}"/>
    <cellStyle name="Normal 78 2 2 4 5 3" xfId="22276" xr:uid="{00000000-0005-0000-0000-000019570000}"/>
    <cellStyle name="Normal 78 2 2 4 7" xfId="17263" xr:uid="{00000000-0005-0000-0000-000084430000}"/>
    <cellStyle name="Normal 78 2 2 5" xfId="2960" xr:uid="{00000000-0005-0000-0000-0000A10B0000}"/>
    <cellStyle name="Normal 78 2 2 5 2" xfId="13034" xr:uid="{00000000-0005-0000-0000-0000FB320000}"/>
    <cellStyle name="Normal 78 2 2 5 2 3" xfId="28128" xr:uid="{00000000-0005-0000-0000-0000F56D0000}"/>
    <cellStyle name="Normal 78 2 2 5 3" xfId="8014" xr:uid="{00000000-0005-0000-0000-00005F1F0000}"/>
    <cellStyle name="Normal 78 2 2 5 3 3" xfId="23111" xr:uid="{00000000-0005-0000-0000-00005C5A0000}"/>
    <cellStyle name="Normal 78 2 2 5 5" xfId="18098" xr:uid="{00000000-0005-0000-0000-0000C7460000}"/>
    <cellStyle name="Normal 78 2 2 6" xfId="4653" xr:uid="{00000000-0005-0000-0000-00003E120000}"/>
    <cellStyle name="Normal 78 2 2 6 2" xfId="14705" xr:uid="{00000000-0005-0000-0000-000082390000}"/>
    <cellStyle name="Normal 78 2 2 6 2 3" xfId="29799" xr:uid="{00000000-0005-0000-0000-00007C740000}"/>
    <cellStyle name="Normal 78 2 2 6 3" xfId="9685" xr:uid="{00000000-0005-0000-0000-0000E6250000}"/>
    <cellStyle name="Normal 78 2 2 6 3 3" xfId="24782" xr:uid="{00000000-0005-0000-0000-0000E3600000}"/>
    <cellStyle name="Normal 78 2 2 6 5" xfId="19769" xr:uid="{00000000-0005-0000-0000-00004E4D0000}"/>
    <cellStyle name="Normal 78 2 2 7" xfId="11363" xr:uid="{00000000-0005-0000-0000-0000742C0000}"/>
    <cellStyle name="Normal 78 2 2 7 3" xfId="26457" xr:uid="{00000000-0005-0000-0000-00006E670000}"/>
    <cellStyle name="Normal 78 2 2 8" xfId="6342" xr:uid="{00000000-0005-0000-0000-0000D7180000}"/>
    <cellStyle name="Normal 78 2 2 8 3" xfId="21440" xr:uid="{00000000-0005-0000-0000-0000D5530000}"/>
    <cellStyle name="Normal 78 2 3" xfId="1370" xr:uid="{00000000-0005-0000-0000-00006A050000}"/>
    <cellStyle name="Normal 78 2 3 2" xfId="1791" xr:uid="{00000000-0005-0000-0000-00000F070000}"/>
    <cellStyle name="Normal 78 2 3 2 2" xfId="2630" xr:uid="{00000000-0005-0000-0000-0000560A0000}"/>
    <cellStyle name="Normal 78 2 3 2 2 2" xfId="4319" xr:uid="{00000000-0005-0000-0000-0000F0100000}"/>
    <cellStyle name="Normal 78 2 3 2 2 2 2" xfId="14392" xr:uid="{00000000-0005-0000-0000-000049380000}"/>
    <cellStyle name="Normal 78 2 3 2 2 2 2 3" xfId="29486" xr:uid="{00000000-0005-0000-0000-000043730000}"/>
    <cellStyle name="Normal 78 2 3 2 2 2 3" xfId="9372" xr:uid="{00000000-0005-0000-0000-0000AD240000}"/>
    <cellStyle name="Normal 78 2 3 2 2 2 3 3" xfId="24469" xr:uid="{00000000-0005-0000-0000-0000AA5F0000}"/>
    <cellStyle name="Normal 78 2 3 2 2 2 5" xfId="19456" xr:uid="{00000000-0005-0000-0000-0000154C0000}"/>
    <cellStyle name="Normal 78 2 3 2 2 3" xfId="6011" xr:uid="{00000000-0005-0000-0000-00008C170000}"/>
    <cellStyle name="Normal 78 2 3 2 2 3 2" xfId="16063" xr:uid="{00000000-0005-0000-0000-0000D03E0000}"/>
    <cellStyle name="Normal 78 2 3 2 2 3 2 3" xfId="31157" xr:uid="{00000000-0005-0000-0000-0000CA790000}"/>
    <cellStyle name="Normal 78 2 3 2 2 3 3" xfId="11043" xr:uid="{00000000-0005-0000-0000-0000342B0000}"/>
    <cellStyle name="Normal 78 2 3 2 2 3 3 3" xfId="26140" xr:uid="{00000000-0005-0000-0000-000031660000}"/>
    <cellStyle name="Normal 78 2 3 2 2 3 5" xfId="21127" xr:uid="{00000000-0005-0000-0000-00009C520000}"/>
    <cellStyle name="Normal 78 2 3 2 2 4" xfId="12721" xr:uid="{00000000-0005-0000-0000-0000C2310000}"/>
    <cellStyle name="Normal 78 2 3 2 2 4 3" xfId="27815" xr:uid="{00000000-0005-0000-0000-0000BC6C0000}"/>
    <cellStyle name="Normal 78 2 3 2 2 5" xfId="7700" xr:uid="{00000000-0005-0000-0000-0000251E0000}"/>
    <cellStyle name="Normal 78 2 3 2 2 5 3" xfId="22798" xr:uid="{00000000-0005-0000-0000-000023590000}"/>
    <cellStyle name="Normal 78 2 3 2 2 7" xfId="17785" xr:uid="{00000000-0005-0000-0000-00008E450000}"/>
    <cellStyle name="Normal 78 2 3 2 3" xfId="3482" xr:uid="{00000000-0005-0000-0000-0000AB0D0000}"/>
    <cellStyle name="Normal 78 2 3 2 3 2" xfId="13556" xr:uid="{00000000-0005-0000-0000-000005350000}"/>
    <cellStyle name="Normal 78 2 3 2 3 2 3" xfId="28650" xr:uid="{00000000-0005-0000-0000-0000FF6F0000}"/>
    <cellStyle name="Normal 78 2 3 2 3 3" xfId="8536" xr:uid="{00000000-0005-0000-0000-000069210000}"/>
    <cellStyle name="Normal 78 2 3 2 3 3 3" xfId="23633" xr:uid="{00000000-0005-0000-0000-0000665C0000}"/>
    <cellStyle name="Normal 78 2 3 2 3 5" xfId="18620" xr:uid="{00000000-0005-0000-0000-0000D1480000}"/>
    <cellStyle name="Normal 78 2 3 2 4" xfId="5175" xr:uid="{00000000-0005-0000-0000-000048140000}"/>
    <cellStyle name="Normal 78 2 3 2 4 2" xfId="15227" xr:uid="{00000000-0005-0000-0000-00008C3B0000}"/>
    <cellStyle name="Normal 78 2 3 2 4 2 3" xfId="30321" xr:uid="{00000000-0005-0000-0000-000086760000}"/>
    <cellStyle name="Normal 78 2 3 2 4 3" xfId="10207" xr:uid="{00000000-0005-0000-0000-0000F0270000}"/>
    <cellStyle name="Normal 78 2 3 2 4 3 3" xfId="25304" xr:uid="{00000000-0005-0000-0000-0000ED620000}"/>
    <cellStyle name="Normal 78 2 3 2 4 5" xfId="20291" xr:uid="{00000000-0005-0000-0000-0000584F0000}"/>
    <cellStyle name="Normal 78 2 3 2 5" xfId="11885" xr:uid="{00000000-0005-0000-0000-00007E2E0000}"/>
    <cellStyle name="Normal 78 2 3 2 5 3" xfId="26979" xr:uid="{00000000-0005-0000-0000-000078690000}"/>
    <cellStyle name="Normal 78 2 3 2 6" xfId="6864" xr:uid="{00000000-0005-0000-0000-0000E11A0000}"/>
    <cellStyle name="Normal 78 2 3 2 6 3" xfId="21962" xr:uid="{00000000-0005-0000-0000-0000DF550000}"/>
    <cellStyle name="Normal 78 2 3 2 8" xfId="16949" xr:uid="{00000000-0005-0000-0000-00004A420000}"/>
    <cellStyle name="Normal 78 2 3 3" xfId="2212" xr:uid="{00000000-0005-0000-0000-0000B4080000}"/>
    <cellStyle name="Normal 78 2 3 3 2" xfId="3901" xr:uid="{00000000-0005-0000-0000-00004E0F0000}"/>
    <cellStyle name="Normal 78 2 3 3 2 2" xfId="13974" xr:uid="{00000000-0005-0000-0000-0000A7360000}"/>
    <cellStyle name="Normal 78 2 3 3 2 2 3" xfId="29068" xr:uid="{00000000-0005-0000-0000-0000A1710000}"/>
    <cellStyle name="Normal 78 2 3 3 2 3" xfId="8954" xr:uid="{00000000-0005-0000-0000-00000B230000}"/>
    <cellStyle name="Normal 78 2 3 3 2 3 3" xfId="24051" xr:uid="{00000000-0005-0000-0000-0000085E0000}"/>
    <cellStyle name="Normal 78 2 3 3 2 5" xfId="19038" xr:uid="{00000000-0005-0000-0000-0000734A0000}"/>
    <cellStyle name="Normal 78 2 3 3 3" xfId="5593" xr:uid="{00000000-0005-0000-0000-0000EA150000}"/>
    <cellStyle name="Normal 78 2 3 3 3 2" xfId="15645" xr:uid="{00000000-0005-0000-0000-00002E3D0000}"/>
    <cellStyle name="Normal 78 2 3 3 3 2 3" xfId="30739" xr:uid="{00000000-0005-0000-0000-000028780000}"/>
    <cellStyle name="Normal 78 2 3 3 3 3" xfId="10625" xr:uid="{00000000-0005-0000-0000-000092290000}"/>
    <cellStyle name="Normal 78 2 3 3 3 3 3" xfId="25722" xr:uid="{00000000-0005-0000-0000-00008F640000}"/>
    <cellStyle name="Normal 78 2 3 3 3 5" xfId="20709" xr:uid="{00000000-0005-0000-0000-0000FA500000}"/>
    <cellStyle name="Normal 78 2 3 3 4" xfId="12303" xr:uid="{00000000-0005-0000-0000-000020300000}"/>
    <cellStyle name="Normal 78 2 3 3 4 3" xfId="27397" xr:uid="{00000000-0005-0000-0000-00001A6B0000}"/>
    <cellStyle name="Normal 78 2 3 3 5" xfId="7282" xr:uid="{00000000-0005-0000-0000-0000831C0000}"/>
    <cellStyle name="Normal 78 2 3 3 5 3" xfId="22380" xr:uid="{00000000-0005-0000-0000-000081570000}"/>
    <cellStyle name="Normal 78 2 3 3 7" xfId="17367" xr:uid="{00000000-0005-0000-0000-0000EC430000}"/>
    <cellStyle name="Normal 78 2 3 4" xfId="3064" xr:uid="{00000000-0005-0000-0000-0000090C0000}"/>
    <cellStyle name="Normal 78 2 3 4 2" xfId="13138" xr:uid="{00000000-0005-0000-0000-000063330000}"/>
    <cellStyle name="Normal 78 2 3 4 2 3" xfId="28232" xr:uid="{00000000-0005-0000-0000-00005D6E0000}"/>
    <cellStyle name="Normal 78 2 3 4 3" xfId="8118" xr:uid="{00000000-0005-0000-0000-0000C71F0000}"/>
    <cellStyle name="Normal 78 2 3 4 3 3" xfId="23215" xr:uid="{00000000-0005-0000-0000-0000C45A0000}"/>
    <cellStyle name="Normal 78 2 3 4 5" xfId="18202" xr:uid="{00000000-0005-0000-0000-00002F470000}"/>
    <cellStyle name="Normal 78 2 3 5" xfId="4757" xr:uid="{00000000-0005-0000-0000-0000A6120000}"/>
    <cellStyle name="Normal 78 2 3 5 2" xfId="14809" xr:uid="{00000000-0005-0000-0000-0000EA390000}"/>
    <cellStyle name="Normal 78 2 3 5 2 3" xfId="29903" xr:uid="{00000000-0005-0000-0000-0000E4740000}"/>
    <cellStyle name="Normal 78 2 3 5 3" xfId="9789" xr:uid="{00000000-0005-0000-0000-00004E260000}"/>
    <cellStyle name="Normal 78 2 3 5 3 3" xfId="24886" xr:uid="{00000000-0005-0000-0000-00004B610000}"/>
    <cellStyle name="Normal 78 2 3 5 5" xfId="19873" xr:uid="{00000000-0005-0000-0000-0000B64D0000}"/>
    <cellStyle name="Normal 78 2 3 6" xfId="11467" xr:uid="{00000000-0005-0000-0000-0000DC2C0000}"/>
    <cellStyle name="Normal 78 2 3 6 3" xfId="26561" xr:uid="{00000000-0005-0000-0000-0000D6670000}"/>
    <cellStyle name="Normal 78 2 3 7" xfId="6446" xr:uid="{00000000-0005-0000-0000-00003F190000}"/>
    <cellStyle name="Normal 78 2 3 7 3" xfId="21544" xr:uid="{00000000-0005-0000-0000-00003D540000}"/>
    <cellStyle name="Normal 78 2 3 9" xfId="16531" xr:uid="{00000000-0005-0000-0000-0000A8400000}"/>
    <cellStyle name="Normal 78 2 4" xfId="1583" xr:uid="{00000000-0005-0000-0000-00003F060000}"/>
    <cellStyle name="Normal 78 2 4 2" xfId="2422" xr:uid="{00000000-0005-0000-0000-000086090000}"/>
    <cellStyle name="Normal 78 2 4 2 2" xfId="4111" xr:uid="{00000000-0005-0000-0000-000020100000}"/>
    <cellStyle name="Normal 78 2 4 2 2 2" xfId="14184" xr:uid="{00000000-0005-0000-0000-000079370000}"/>
    <cellStyle name="Normal 78 2 4 2 2 2 3" xfId="29278" xr:uid="{00000000-0005-0000-0000-000073720000}"/>
    <cellStyle name="Normal 78 2 4 2 2 3" xfId="9164" xr:uid="{00000000-0005-0000-0000-0000DD230000}"/>
    <cellStyle name="Normal 78 2 4 2 2 3 3" xfId="24261" xr:uid="{00000000-0005-0000-0000-0000DA5E0000}"/>
    <cellStyle name="Normal 78 2 4 2 2 5" xfId="19248" xr:uid="{00000000-0005-0000-0000-0000454B0000}"/>
    <cellStyle name="Normal 78 2 4 2 3" xfId="5803" xr:uid="{00000000-0005-0000-0000-0000BC160000}"/>
    <cellStyle name="Normal 78 2 4 2 3 2" xfId="15855" xr:uid="{00000000-0005-0000-0000-0000003E0000}"/>
    <cellStyle name="Normal 78 2 4 2 3 2 3" xfId="30949" xr:uid="{00000000-0005-0000-0000-0000FA780000}"/>
    <cellStyle name="Normal 78 2 4 2 3 3" xfId="10835" xr:uid="{00000000-0005-0000-0000-0000642A0000}"/>
    <cellStyle name="Normal 78 2 4 2 3 3 3" xfId="25932" xr:uid="{00000000-0005-0000-0000-000061650000}"/>
    <cellStyle name="Normal 78 2 4 2 3 5" xfId="20919" xr:uid="{00000000-0005-0000-0000-0000CC510000}"/>
    <cellStyle name="Normal 78 2 4 2 4" xfId="12513" xr:uid="{00000000-0005-0000-0000-0000F2300000}"/>
    <cellStyle name="Normal 78 2 4 2 4 3" xfId="27607" xr:uid="{00000000-0005-0000-0000-0000EC6B0000}"/>
    <cellStyle name="Normal 78 2 4 2 5" xfId="7492" xr:uid="{00000000-0005-0000-0000-0000551D0000}"/>
    <cellStyle name="Normal 78 2 4 2 5 3" xfId="22590" xr:uid="{00000000-0005-0000-0000-000053580000}"/>
    <cellStyle name="Normal 78 2 4 2 7" xfId="17577" xr:uid="{00000000-0005-0000-0000-0000BE440000}"/>
    <cellStyle name="Normal 78 2 4 3" xfId="3274" xr:uid="{00000000-0005-0000-0000-0000DB0C0000}"/>
    <cellStyle name="Normal 78 2 4 3 2" xfId="13348" xr:uid="{00000000-0005-0000-0000-000035340000}"/>
    <cellStyle name="Normal 78 2 4 3 2 3" xfId="28442" xr:uid="{00000000-0005-0000-0000-00002F6F0000}"/>
    <cellStyle name="Normal 78 2 4 3 3" xfId="8328" xr:uid="{00000000-0005-0000-0000-000099200000}"/>
    <cellStyle name="Normal 78 2 4 3 3 3" xfId="23425" xr:uid="{00000000-0005-0000-0000-0000965B0000}"/>
    <cellStyle name="Normal 78 2 4 3 5" xfId="18412" xr:uid="{00000000-0005-0000-0000-000001480000}"/>
    <cellStyle name="Normal 78 2 4 4" xfId="4967" xr:uid="{00000000-0005-0000-0000-000078130000}"/>
    <cellStyle name="Normal 78 2 4 4 2" xfId="15019" xr:uid="{00000000-0005-0000-0000-0000BC3A0000}"/>
    <cellStyle name="Normal 78 2 4 4 2 3" xfId="30113" xr:uid="{00000000-0005-0000-0000-0000B6750000}"/>
    <cellStyle name="Normal 78 2 4 4 3" xfId="9999" xr:uid="{00000000-0005-0000-0000-000020270000}"/>
    <cellStyle name="Normal 78 2 4 4 3 3" xfId="25096" xr:uid="{00000000-0005-0000-0000-00001D620000}"/>
    <cellStyle name="Normal 78 2 4 4 5" xfId="20083" xr:uid="{00000000-0005-0000-0000-0000884E0000}"/>
    <cellStyle name="Normal 78 2 4 5" xfId="11677" xr:uid="{00000000-0005-0000-0000-0000AE2D0000}"/>
    <cellStyle name="Normal 78 2 4 5 3" xfId="26771" xr:uid="{00000000-0005-0000-0000-0000A8680000}"/>
    <cellStyle name="Normal 78 2 4 6" xfId="6656" xr:uid="{00000000-0005-0000-0000-0000111A0000}"/>
    <cellStyle name="Normal 78 2 4 6 3" xfId="21754" xr:uid="{00000000-0005-0000-0000-00000F550000}"/>
    <cellStyle name="Normal 78 2 4 8" xfId="16741" xr:uid="{00000000-0005-0000-0000-00007A410000}"/>
    <cellStyle name="Normal 78 2 5" xfId="2004" xr:uid="{00000000-0005-0000-0000-0000E4070000}"/>
    <cellStyle name="Normal 78 2 5 2" xfId="3693" xr:uid="{00000000-0005-0000-0000-00007E0E0000}"/>
    <cellStyle name="Normal 78 2 5 2 2" xfId="13766" xr:uid="{00000000-0005-0000-0000-0000D7350000}"/>
    <cellStyle name="Normal 78 2 5 2 2 3" xfId="28860" xr:uid="{00000000-0005-0000-0000-0000D1700000}"/>
    <cellStyle name="Normal 78 2 5 2 3" xfId="8746" xr:uid="{00000000-0005-0000-0000-00003B220000}"/>
    <cellStyle name="Normal 78 2 5 2 3 3" xfId="23843" xr:uid="{00000000-0005-0000-0000-0000385D0000}"/>
    <cellStyle name="Normal 78 2 5 2 5" xfId="18830" xr:uid="{00000000-0005-0000-0000-0000A3490000}"/>
    <cellStyle name="Normal 78 2 5 3" xfId="5385" xr:uid="{00000000-0005-0000-0000-00001A150000}"/>
    <cellStyle name="Normal 78 2 5 3 2" xfId="15437" xr:uid="{00000000-0005-0000-0000-00005E3C0000}"/>
    <cellStyle name="Normal 78 2 5 3 2 3" xfId="30531" xr:uid="{00000000-0005-0000-0000-000058770000}"/>
    <cellStyle name="Normal 78 2 5 3 3" xfId="10417" xr:uid="{00000000-0005-0000-0000-0000C2280000}"/>
    <cellStyle name="Normal 78 2 5 3 3 3" xfId="25514" xr:uid="{00000000-0005-0000-0000-0000BF630000}"/>
    <cellStyle name="Normal 78 2 5 3 5" xfId="20501" xr:uid="{00000000-0005-0000-0000-00002A500000}"/>
    <cellStyle name="Normal 78 2 5 4" xfId="12095" xr:uid="{00000000-0005-0000-0000-0000502F0000}"/>
    <cellStyle name="Normal 78 2 5 4 3" xfId="27189" xr:uid="{00000000-0005-0000-0000-00004A6A0000}"/>
    <cellStyle name="Normal 78 2 5 5" xfId="7074" xr:uid="{00000000-0005-0000-0000-0000B31B0000}"/>
    <cellStyle name="Normal 78 2 5 5 3" xfId="22172" xr:uid="{00000000-0005-0000-0000-0000B1560000}"/>
    <cellStyle name="Normal 78 2 5 7" xfId="17159" xr:uid="{00000000-0005-0000-0000-00001C430000}"/>
    <cellStyle name="Normal 78 2 6" xfId="2856" xr:uid="{00000000-0005-0000-0000-0000390B0000}"/>
    <cellStyle name="Normal 78 2 6 2" xfId="12930" xr:uid="{00000000-0005-0000-0000-000093320000}"/>
    <cellStyle name="Normal 78 2 6 2 3" xfId="28024" xr:uid="{00000000-0005-0000-0000-00008D6D0000}"/>
    <cellStyle name="Normal 78 2 6 3" xfId="7910" xr:uid="{00000000-0005-0000-0000-0000F71E0000}"/>
    <cellStyle name="Normal 78 2 6 3 3" xfId="23007" xr:uid="{00000000-0005-0000-0000-0000F4590000}"/>
    <cellStyle name="Normal 78 2 6 5" xfId="17994" xr:uid="{00000000-0005-0000-0000-00005F460000}"/>
    <cellStyle name="Normal 78 2 7" xfId="4549" xr:uid="{00000000-0005-0000-0000-0000D6110000}"/>
    <cellStyle name="Normal 78 2 7 2" xfId="14601" xr:uid="{00000000-0005-0000-0000-00001A390000}"/>
    <cellStyle name="Normal 78 2 7 2 3" xfId="29695" xr:uid="{00000000-0005-0000-0000-000014740000}"/>
    <cellStyle name="Normal 78 2 7 3" xfId="9581" xr:uid="{00000000-0005-0000-0000-00007E250000}"/>
    <cellStyle name="Normal 78 2 7 3 3" xfId="24678" xr:uid="{00000000-0005-0000-0000-00007B600000}"/>
    <cellStyle name="Normal 78 2 7 5" xfId="19665" xr:uid="{00000000-0005-0000-0000-0000E64C0000}"/>
    <cellStyle name="Normal 78 2 8" xfId="11259" xr:uid="{00000000-0005-0000-0000-00000C2C0000}"/>
    <cellStyle name="Normal 78 2 8 3" xfId="26353" xr:uid="{00000000-0005-0000-0000-000006670000}"/>
    <cellStyle name="Normal 78 2 9" xfId="6238" xr:uid="{00000000-0005-0000-0000-00006F180000}"/>
    <cellStyle name="Normal 78 2 9 3" xfId="21336" xr:uid="{00000000-0005-0000-0000-00006D530000}"/>
    <cellStyle name="Normal 78 3" xfId="1203" xr:uid="{00000000-0005-0000-0000-0000C3040000}"/>
    <cellStyle name="Normal 78 3 10" xfId="16375" xr:uid="{00000000-0005-0000-0000-00000C400000}"/>
    <cellStyle name="Normal 78 3 2" xfId="1422" xr:uid="{00000000-0005-0000-0000-00009E050000}"/>
    <cellStyle name="Normal 78 3 2 2" xfId="1843" xr:uid="{00000000-0005-0000-0000-000043070000}"/>
    <cellStyle name="Normal 78 3 2 2 2" xfId="2682" xr:uid="{00000000-0005-0000-0000-00008A0A0000}"/>
    <cellStyle name="Normal 78 3 2 2 2 2" xfId="4371" xr:uid="{00000000-0005-0000-0000-000024110000}"/>
    <cellStyle name="Normal 78 3 2 2 2 2 2" xfId="14444" xr:uid="{00000000-0005-0000-0000-00007D380000}"/>
    <cellStyle name="Normal 78 3 2 2 2 2 2 3" xfId="29538" xr:uid="{00000000-0005-0000-0000-000077730000}"/>
    <cellStyle name="Normal 78 3 2 2 2 2 3" xfId="9424" xr:uid="{00000000-0005-0000-0000-0000E1240000}"/>
    <cellStyle name="Normal 78 3 2 2 2 2 3 3" xfId="24521" xr:uid="{00000000-0005-0000-0000-0000DE5F0000}"/>
    <cellStyle name="Normal 78 3 2 2 2 2 5" xfId="19508" xr:uid="{00000000-0005-0000-0000-0000494C0000}"/>
    <cellStyle name="Normal 78 3 2 2 2 3" xfId="6063" xr:uid="{00000000-0005-0000-0000-0000C0170000}"/>
    <cellStyle name="Normal 78 3 2 2 2 3 2" xfId="16115" xr:uid="{00000000-0005-0000-0000-0000043F0000}"/>
    <cellStyle name="Normal 78 3 2 2 2 3 2 3" xfId="31209" xr:uid="{00000000-0005-0000-0000-0000FE790000}"/>
    <cellStyle name="Normal 78 3 2 2 2 3 3" xfId="11095" xr:uid="{00000000-0005-0000-0000-0000682B0000}"/>
    <cellStyle name="Normal 78 3 2 2 2 3 3 3" xfId="26192" xr:uid="{00000000-0005-0000-0000-000065660000}"/>
    <cellStyle name="Normal 78 3 2 2 2 3 5" xfId="21179" xr:uid="{00000000-0005-0000-0000-0000D0520000}"/>
    <cellStyle name="Normal 78 3 2 2 2 4" xfId="12773" xr:uid="{00000000-0005-0000-0000-0000F6310000}"/>
    <cellStyle name="Normal 78 3 2 2 2 4 3" xfId="27867" xr:uid="{00000000-0005-0000-0000-0000F06C0000}"/>
    <cellStyle name="Normal 78 3 2 2 2 5" xfId="7752" xr:uid="{00000000-0005-0000-0000-0000591E0000}"/>
    <cellStyle name="Normal 78 3 2 2 2 5 3" xfId="22850" xr:uid="{00000000-0005-0000-0000-000057590000}"/>
    <cellStyle name="Normal 78 3 2 2 2 7" xfId="17837" xr:uid="{00000000-0005-0000-0000-0000C2450000}"/>
    <cellStyle name="Normal 78 3 2 2 3" xfId="3534" xr:uid="{00000000-0005-0000-0000-0000DF0D0000}"/>
    <cellStyle name="Normal 78 3 2 2 3 2" xfId="13608" xr:uid="{00000000-0005-0000-0000-000039350000}"/>
    <cellStyle name="Normal 78 3 2 2 3 2 3" xfId="28702" xr:uid="{00000000-0005-0000-0000-000033700000}"/>
    <cellStyle name="Normal 78 3 2 2 3 3" xfId="8588" xr:uid="{00000000-0005-0000-0000-00009D210000}"/>
    <cellStyle name="Normal 78 3 2 2 3 3 3" xfId="23685" xr:uid="{00000000-0005-0000-0000-00009A5C0000}"/>
    <cellStyle name="Normal 78 3 2 2 3 5" xfId="18672" xr:uid="{00000000-0005-0000-0000-000005490000}"/>
    <cellStyle name="Normal 78 3 2 2 4" xfId="5227" xr:uid="{00000000-0005-0000-0000-00007C140000}"/>
    <cellStyle name="Normal 78 3 2 2 4 2" xfId="15279" xr:uid="{00000000-0005-0000-0000-0000C03B0000}"/>
    <cellStyle name="Normal 78 3 2 2 4 2 3" xfId="30373" xr:uid="{00000000-0005-0000-0000-0000BA760000}"/>
    <cellStyle name="Normal 78 3 2 2 4 3" xfId="10259" xr:uid="{00000000-0005-0000-0000-000024280000}"/>
    <cellStyle name="Normal 78 3 2 2 4 3 3" xfId="25356" xr:uid="{00000000-0005-0000-0000-000021630000}"/>
    <cellStyle name="Normal 78 3 2 2 4 5" xfId="20343" xr:uid="{00000000-0005-0000-0000-00008C4F0000}"/>
    <cellStyle name="Normal 78 3 2 2 5" xfId="11937" xr:uid="{00000000-0005-0000-0000-0000B22E0000}"/>
    <cellStyle name="Normal 78 3 2 2 5 3" xfId="27031" xr:uid="{00000000-0005-0000-0000-0000AC690000}"/>
    <cellStyle name="Normal 78 3 2 2 6" xfId="6916" xr:uid="{00000000-0005-0000-0000-0000151B0000}"/>
    <cellStyle name="Normal 78 3 2 2 6 3" xfId="22014" xr:uid="{00000000-0005-0000-0000-000013560000}"/>
    <cellStyle name="Normal 78 3 2 2 8" xfId="17001" xr:uid="{00000000-0005-0000-0000-00007E420000}"/>
    <cellStyle name="Normal 78 3 2 3" xfId="2264" xr:uid="{00000000-0005-0000-0000-0000E8080000}"/>
    <cellStyle name="Normal 78 3 2 3 2" xfId="3953" xr:uid="{00000000-0005-0000-0000-0000820F0000}"/>
    <cellStyle name="Normal 78 3 2 3 2 2" xfId="14026" xr:uid="{00000000-0005-0000-0000-0000DB360000}"/>
    <cellStyle name="Normal 78 3 2 3 2 2 3" xfId="29120" xr:uid="{00000000-0005-0000-0000-0000D5710000}"/>
    <cellStyle name="Normal 78 3 2 3 2 3" xfId="9006" xr:uid="{00000000-0005-0000-0000-00003F230000}"/>
    <cellStyle name="Normal 78 3 2 3 2 3 3" xfId="24103" xr:uid="{00000000-0005-0000-0000-00003C5E0000}"/>
    <cellStyle name="Normal 78 3 2 3 2 5" xfId="19090" xr:uid="{00000000-0005-0000-0000-0000A74A0000}"/>
    <cellStyle name="Normal 78 3 2 3 3" xfId="5645" xr:uid="{00000000-0005-0000-0000-00001E160000}"/>
    <cellStyle name="Normal 78 3 2 3 3 2" xfId="15697" xr:uid="{00000000-0005-0000-0000-0000623D0000}"/>
    <cellStyle name="Normal 78 3 2 3 3 2 3" xfId="30791" xr:uid="{00000000-0005-0000-0000-00005C780000}"/>
    <cellStyle name="Normal 78 3 2 3 3 3" xfId="10677" xr:uid="{00000000-0005-0000-0000-0000C6290000}"/>
    <cellStyle name="Normal 78 3 2 3 3 3 3" xfId="25774" xr:uid="{00000000-0005-0000-0000-0000C3640000}"/>
    <cellStyle name="Normal 78 3 2 3 3 5" xfId="20761" xr:uid="{00000000-0005-0000-0000-00002E510000}"/>
    <cellStyle name="Normal 78 3 2 3 4" xfId="12355" xr:uid="{00000000-0005-0000-0000-000054300000}"/>
    <cellStyle name="Normal 78 3 2 3 4 3" xfId="27449" xr:uid="{00000000-0005-0000-0000-00004E6B0000}"/>
    <cellStyle name="Normal 78 3 2 3 5" xfId="7334" xr:uid="{00000000-0005-0000-0000-0000B71C0000}"/>
    <cellStyle name="Normal 78 3 2 3 5 3" xfId="22432" xr:uid="{00000000-0005-0000-0000-0000B5570000}"/>
    <cellStyle name="Normal 78 3 2 3 7" xfId="17419" xr:uid="{00000000-0005-0000-0000-000020440000}"/>
    <cellStyle name="Normal 78 3 2 4" xfId="3116" xr:uid="{00000000-0005-0000-0000-00003D0C0000}"/>
    <cellStyle name="Normal 78 3 2 4 2" xfId="13190" xr:uid="{00000000-0005-0000-0000-000097330000}"/>
    <cellStyle name="Normal 78 3 2 4 2 3" xfId="28284" xr:uid="{00000000-0005-0000-0000-0000916E0000}"/>
    <cellStyle name="Normal 78 3 2 4 3" xfId="8170" xr:uid="{00000000-0005-0000-0000-0000FB1F0000}"/>
    <cellStyle name="Normal 78 3 2 4 3 3" xfId="23267" xr:uid="{00000000-0005-0000-0000-0000F85A0000}"/>
    <cellStyle name="Normal 78 3 2 4 5" xfId="18254" xr:uid="{00000000-0005-0000-0000-000063470000}"/>
    <cellStyle name="Normal 78 3 2 5" xfId="4809" xr:uid="{00000000-0005-0000-0000-0000DA120000}"/>
    <cellStyle name="Normal 78 3 2 5 2" xfId="14861" xr:uid="{00000000-0005-0000-0000-00001E3A0000}"/>
    <cellStyle name="Normal 78 3 2 5 2 3" xfId="29955" xr:uid="{00000000-0005-0000-0000-000018750000}"/>
    <cellStyle name="Normal 78 3 2 5 3" xfId="9841" xr:uid="{00000000-0005-0000-0000-000082260000}"/>
    <cellStyle name="Normal 78 3 2 5 3 3" xfId="24938" xr:uid="{00000000-0005-0000-0000-00007F610000}"/>
    <cellStyle name="Normal 78 3 2 5 5" xfId="19925" xr:uid="{00000000-0005-0000-0000-0000EA4D0000}"/>
    <cellStyle name="Normal 78 3 2 6" xfId="11519" xr:uid="{00000000-0005-0000-0000-0000102D0000}"/>
    <cellStyle name="Normal 78 3 2 6 3" xfId="26613" xr:uid="{00000000-0005-0000-0000-00000A680000}"/>
    <cellStyle name="Normal 78 3 2 7" xfId="6498" xr:uid="{00000000-0005-0000-0000-000073190000}"/>
    <cellStyle name="Normal 78 3 2 7 3" xfId="21596" xr:uid="{00000000-0005-0000-0000-000071540000}"/>
    <cellStyle name="Normal 78 3 2 9" xfId="16583" xr:uid="{00000000-0005-0000-0000-0000DC400000}"/>
    <cellStyle name="Normal 78 3 3" xfId="1635" xr:uid="{00000000-0005-0000-0000-000073060000}"/>
    <cellStyle name="Normal 78 3 3 2" xfId="2474" xr:uid="{00000000-0005-0000-0000-0000BA090000}"/>
    <cellStyle name="Normal 78 3 3 2 2" xfId="4163" xr:uid="{00000000-0005-0000-0000-000054100000}"/>
    <cellStyle name="Normal 78 3 3 2 2 2" xfId="14236" xr:uid="{00000000-0005-0000-0000-0000AD370000}"/>
    <cellStyle name="Normal 78 3 3 2 2 2 3" xfId="29330" xr:uid="{00000000-0005-0000-0000-0000A7720000}"/>
    <cellStyle name="Normal 78 3 3 2 2 3" xfId="9216" xr:uid="{00000000-0005-0000-0000-000011240000}"/>
    <cellStyle name="Normal 78 3 3 2 2 3 3" xfId="24313" xr:uid="{00000000-0005-0000-0000-00000E5F0000}"/>
    <cellStyle name="Normal 78 3 3 2 2 5" xfId="19300" xr:uid="{00000000-0005-0000-0000-0000794B0000}"/>
    <cellStyle name="Normal 78 3 3 2 3" xfId="5855" xr:uid="{00000000-0005-0000-0000-0000F0160000}"/>
    <cellStyle name="Normal 78 3 3 2 3 2" xfId="15907" xr:uid="{00000000-0005-0000-0000-0000343E0000}"/>
    <cellStyle name="Normal 78 3 3 2 3 2 3" xfId="31001" xr:uid="{00000000-0005-0000-0000-00002E790000}"/>
    <cellStyle name="Normal 78 3 3 2 3 3" xfId="10887" xr:uid="{00000000-0005-0000-0000-0000982A0000}"/>
    <cellStyle name="Normal 78 3 3 2 3 3 3" xfId="25984" xr:uid="{00000000-0005-0000-0000-000095650000}"/>
    <cellStyle name="Normal 78 3 3 2 3 5" xfId="20971" xr:uid="{00000000-0005-0000-0000-000000520000}"/>
    <cellStyle name="Normal 78 3 3 2 4" xfId="12565" xr:uid="{00000000-0005-0000-0000-000026310000}"/>
    <cellStyle name="Normal 78 3 3 2 4 3" xfId="27659" xr:uid="{00000000-0005-0000-0000-0000206C0000}"/>
    <cellStyle name="Normal 78 3 3 2 5" xfId="7544" xr:uid="{00000000-0005-0000-0000-0000891D0000}"/>
    <cellStyle name="Normal 78 3 3 2 5 3" xfId="22642" xr:uid="{00000000-0005-0000-0000-000087580000}"/>
    <cellStyle name="Normal 78 3 3 2 7" xfId="17629" xr:uid="{00000000-0005-0000-0000-0000F2440000}"/>
    <cellStyle name="Normal 78 3 3 3" xfId="3326" xr:uid="{00000000-0005-0000-0000-00000F0D0000}"/>
    <cellStyle name="Normal 78 3 3 3 2" xfId="13400" xr:uid="{00000000-0005-0000-0000-000069340000}"/>
    <cellStyle name="Normal 78 3 3 3 2 3" xfId="28494" xr:uid="{00000000-0005-0000-0000-0000636F0000}"/>
    <cellStyle name="Normal 78 3 3 3 3" xfId="8380" xr:uid="{00000000-0005-0000-0000-0000CD200000}"/>
    <cellStyle name="Normal 78 3 3 3 3 3" xfId="23477" xr:uid="{00000000-0005-0000-0000-0000CA5B0000}"/>
    <cellStyle name="Normal 78 3 3 3 5" xfId="18464" xr:uid="{00000000-0005-0000-0000-000035480000}"/>
    <cellStyle name="Normal 78 3 3 4" xfId="5019" xr:uid="{00000000-0005-0000-0000-0000AC130000}"/>
    <cellStyle name="Normal 78 3 3 4 2" xfId="15071" xr:uid="{00000000-0005-0000-0000-0000F03A0000}"/>
    <cellStyle name="Normal 78 3 3 4 2 3" xfId="30165" xr:uid="{00000000-0005-0000-0000-0000EA750000}"/>
    <cellStyle name="Normal 78 3 3 4 3" xfId="10051" xr:uid="{00000000-0005-0000-0000-000054270000}"/>
    <cellStyle name="Normal 78 3 3 4 3 3" xfId="25148" xr:uid="{00000000-0005-0000-0000-000051620000}"/>
    <cellStyle name="Normal 78 3 3 4 5" xfId="20135" xr:uid="{00000000-0005-0000-0000-0000BC4E0000}"/>
    <cellStyle name="Normal 78 3 3 5" xfId="11729" xr:uid="{00000000-0005-0000-0000-0000E22D0000}"/>
    <cellStyle name="Normal 78 3 3 5 3" xfId="26823" xr:uid="{00000000-0005-0000-0000-0000DC680000}"/>
    <cellStyle name="Normal 78 3 3 6" xfId="6708" xr:uid="{00000000-0005-0000-0000-0000451A0000}"/>
    <cellStyle name="Normal 78 3 3 6 3" xfId="21806" xr:uid="{00000000-0005-0000-0000-000043550000}"/>
    <cellStyle name="Normal 78 3 3 8" xfId="16793" xr:uid="{00000000-0005-0000-0000-0000AE410000}"/>
    <cellStyle name="Normal 78 3 4" xfId="2056" xr:uid="{00000000-0005-0000-0000-000018080000}"/>
    <cellStyle name="Normal 78 3 4 2" xfId="3745" xr:uid="{00000000-0005-0000-0000-0000B20E0000}"/>
    <cellStyle name="Normal 78 3 4 2 2" xfId="13818" xr:uid="{00000000-0005-0000-0000-00000B360000}"/>
    <cellStyle name="Normal 78 3 4 2 2 3" xfId="28912" xr:uid="{00000000-0005-0000-0000-000005710000}"/>
    <cellStyle name="Normal 78 3 4 2 3" xfId="8798" xr:uid="{00000000-0005-0000-0000-00006F220000}"/>
    <cellStyle name="Normal 78 3 4 2 3 3" xfId="23895" xr:uid="{00000000-0005-0000-0000-00006C5D0000}"/>
    <cellStyle name="Normal 78 3 4 2 5" xfId="18882" xr:uid="{00000000-0005-0000-0000-0000D7490000}"/>
    <cellStyle name="Normal 78 3 4 3" xfId="5437" xr:uid="{00000000-0005-0000-0000-00004E150000}"/>
    <cellStyle name="Normal 78 3 4 3 2" xfId="15489" xr:uid="{00000000-0005-0000-0000-0000923C0000}"/>
    <cellStyle name="Normal 78 3 4 3 2 3" xfId="30583" xr:uid="{00000000-0005-0000-0000-00008C770000}"/>
    <cellStyle name="Normal 78 3 4 3 3" xfId="10469" xr:uid="{00000000-0005-0000-0000-0000F6280000}"/>
    <cellStyle name="Normal 78 3 4 3 3 3" xfId="25566" xr:uid="{00000000-0005-0000-0000-0000F3630000}"/>
    <cellStyle name="Normal 78 3 4 3 5" xfId="20553" xr:uid="{00000000-0005-0000-0000-00005E500000}"/>
    <cellStyle name="Normal 78 3 4 4" xfId="12147" xr:uid="{00000000-0005-0000-0000-0000842F0000}"/>
    <cellStyle name="Normal 78 3 4 4 3" xfId="27241" xr:uid="{00000000-0005-0000-0000-00007E6A0000}"/>
    <cellStyle name="Normal 78 3 4 5" xfId="7126" xr:uid="{00000000-0005-0000-0000-0000E71B0000}"/>
    <cellStyle name="Normal 78 3 4 5 3" xfId="22224" xr:uid="{00000000-0005-0000-0000-0000E5560000}"/>
    <cellStyle name="Normal 78 3 4 7" xfId="17211" xr:uid="{00000000-0005-0000-0000-000050430000}"/>
    <cellStyle name="Normal 78 3 5" xfId="2908" xr:uid="{00000000-0005-0000-0000-00006D0B0000}"/>
    <cellStyle name="Normal 78 3 5 2" xfId="12982" xr:uid="{00000000-0005-0000-0000-0000C7320000}"/>
    <cellStyle name="Normal 78 3 5 2 3" xfId="28076" xr:uid="{00000000-0005-0000-0000-0000C16D0000}"/>
    <cellStyle name="Normal 78 3 5 3" xfId="7962" xr:uid="{00000000-0005-0000-0000-00002B1F0000}"/>
    <cellStyle name="Normal 78 3 5 3 3" xfId="23059" xr:uid="{00000000-0005-0000-0000-0000285A0000}"/>
    <cellStyle name="Normal 78 3 5 5" xfId="18046" xr:uid="{00000000-0005-0000-0000-000093460000}"/>
    <cellStyle name="Normal 78 3 6" xfId="4601" xr:uid="{00000000-0005-0000-0000-00000A120000}"/>
    <cellStyle name="Normal 78 3 6 2" xfId="14653" xr:uid="{00000000-0005-0000-0000-00004E390000}"/>
    <cellStyle name="Normal 78 3 6 2 3" xfId="29747" xr:uid="{00000000-0005-0000-0000-000048740000}"/>
    <cellStyle name="Normal 78 3 6 3" xfId="9633" xr:uid="{00000000-0005-0000-0000-0000B2250000}"/>
    <cellStyle name="Normal 78 3 6 3 3" xfId="24730" xr:uid="{00000000-0005-0000-0000-0000AF600000}"/>
    <cellStyle name="Normal 78 3 6 5" xfId="19717" xr:uid="{00000000-0005-0000-0000-00001A4D0000}"/>
    <cellStyle name="Normal 78 3 7" xfId="11311" xr:uid="{00000000-0005-0000-0000-0000402C0000}"/>
    <cellStyle name="Normal 78 3 7 3" xfId="26405" xr:uid="{00000000-0005-0000-0000-00003A670000}"/>
    <cellStyle name="Normal 78 3 8" xfId="6290" xr:uid="{00000000-0005-0000-0000-0000A3180000}"/>
    <cellStyle name="Normal 78 3 8 3" xfId="21388" xr:uid="{00000000-0005-0000-0000-0000A1530000}"/>
    <cellStyle name="Normal 78 4" xfId="1316" xr:uid="{00000000-0005-0000-0000-000034050000}"/>
    <cellStyle name="Normal 78 4 2" xfId="1739" xr:uid="{00000000-0005-0000-0000-0000DB060000}"/>
    <cellStyle name="Normal 78 4 2 2" xfId="2578" xr:uid="{00000000-0005-0000-0000-0000220A0000}"/>
    <cellStyle name="Normal 78 4 2 2 2" xfId="4267" xr:uid="{00000000-0005-0000-0000-0000BC100000}"/>
    <cellStyle name="Normal 78 4 2 2 2 2" xfId="14340" xr:uid="{00000000-0005-0000-0000-000015380000}"/>
    <cellStyle name="Normal 78 4 2 2 2 2 3" xfId="29434" xr:uid="{00000000-0005-0000-0000-00000F730000}"/>
    <cellStyle name="Normal 78 4 2 2 2 3" xfId="9320" xr:uid="{00000000-0005-0000-0000-000079240000}"/>
    <cellStyle name="Normal 78 4 2 2 2 3 3" xfId="24417" xr:uid="{00000000-0005-0000-0000-0000765F0000}"/>
    <cellStyle name="Normal 78 4 2 2 2 5" xfId="19404" xr:uid="{00000000-0005-0000-0000-0000E14B0000}"/>
    <cellStyle name="Normal 78 4 2 2 3" xfId="5959" xr:uid="{00000000-0005-0000-0000-000058170000}"/>
    <cellStyle name="Normal 78 4 2 2 3 2" xfId="16011" xr:uid="{00000000-0005-0000-0000-00009C3E0000}"/>
    <cellStyle name="Normal 78 4 2 2 3 2 3" xfId="31105" xr:uid="{00000000-0005-0000-0000-000096790000}"/>
    <cellStyle name="Normal 78 4 2 2 3 3" xfId="10991" xr:uid="{00000000-0005-0000-0000-0000002B0000}"/>
    <cellStyle name="Normal 78 4 2 2 3 3 3" xfId="26088" xr:uid="{00000000-0005-0000-0000-0000FD650000}"/>
    <cellStyle name="Normal 78 4 2 2 3 5" xfId="21075" xr:uid="{00000000-0005-0000-0000-000068520000}"/>
    <cellStyle name="Normal 78 4 2 2 4" xfId="12669" xr:uid="{00000000-0005-0000-0000-00008E310000}"/>
    <cellStyle name="Normal 78 4 2 2 4 3" xfId="27763" xr:uid="{00000000-0005-0000-0000-0000886C0000}"/>
    <cellStyle name="Normal 78 4 2 2 5" xfId="7648" xr:uid="{00000000-0005-0000-0000-0000F11D0000}"/>
    <cellStyle name="Normal 78 4 2 2 5 3" xfId="22746" xr:uid="{00000000-0005-0000-0000-0000EF580000}"/>
    <cellStyle name="Normal 78 4 2 2 7" xfId="17733" xr:uid="{00000000-0005-0000-0000-00005A450000}"/>
    <cellStyle name="Normal 78 4 2 3" xfId="3430" xr:uid="{00000000-0005-0000-0000-0000770D0000}"/>
    <cellStyle name="Normal 78 4 2 3 2" xfId="13504" xr:uid="{00000000-0005-0000-0000-0000D1340000}"/>
    <cellStyle name="Normal 78 4 2 3 2 3" xfId="28598" xr:uid="{00000000-0005-0000-0000-0000CB6F0000}"/>
    <cellStyle name="Normal 78 4 2 3 3" xfId="8484" xr:uid="{00000000-0005-0000-0000-000035210000}"/>
    <cellStyle name="Normal 78 4 2 3 3 3" xfId="23581" xr:uid="{00000000-0005-0000-0000-0000325C0000}"/>
    <cellStyle name="Normal 78 4 2 3 5" xfId="18568" xr:uid="{00000000-0005-0000-0000-00009D480000}"/>
    <cellStyle name="Normal 78 4 2 4" xfId="5123" xr:uid="{00000000-0005-0000-0000-000014140000}"/>
    <cellStyle name="Normal 78 4 2 4 2" xfId="15175" xr:uid="{00000000-0005-0000-0000-0000583B0000}"/>
    <cellStyle name="Normal 78 4 2 4 2 3" xfId="30269" xr:uid="{00000000-0005-0000-0000-000052760000}"/>
    <cellStyle name="Normal 78 4 2 4 3" xfId="10155" xr:uid="{00000000-0005-0000-0000-0000BC270000}"/>
    <cellStyle name="Normal 78 4 2 4 3 3" xfId="25252" xr:uid="{00000000-0005-0000-0000-0000B9620000}"/>
    <cellStyle name="Normal 78 4 2 4 5" xfId="20239" xr:uid="{00000000-0005-0000-0000-0000244F0000}"/>
    <cellStyle name="Normal 78 4 2 5" xfId="11833" xr:uid="{00000000-0005-0000-0000-00004A2E0000}"/>
    <cellStyle name="Normal 78 4 2 5 3" xfId="26927" xr:uid="{00000000-0005-0000-0000-000044690000}"/>
    <cellStyle name="Normal 78 4 2 6" xfId="6812" xr:uid="{00000000-0005-0000-0000-0000AD1A0000}"/>
    <cellStyle name="Normal 78 4 2 6 3" xfId="21910" xr:uid="{00000000-0005-0000-0000-0000AB550000}"/>
    <cellStyle name="Normal 78 4 2 8" xfId="16897" xr:uid="{00000000-0005-0000-0000-000016420000}"/>
    <cellStyle name="Normal 78 4 3" xfId="2160" xr:uid="{00000000-0005-0000-0000-000080080000}"/>
    <cellStyle name="Normal 78 4 3 2" xfId="3849" xr:uid="{00000000-0005-0000-0000-00001A0F0000}"/>
    <cellStyle name="Normal 78 4 3 2 2" xfId="13922" xr:uid="{00000000-0005-0000-0000-000073360000}"/>
    <cellStyle name="Normal 78 4 3 2 2 3" xfId="29016" xr:uid="{00000000-0005-0000-0000-00006D710000}"/>
    <cellStyle name="Normal 78 4 3 2 3" xfId="8902" xr:uid="{00000000-0005-0000-0000-0000D7220000}"/>
    <cellStyle name="Normal 78 4 3 2 3 3" xfId="23999" xr:uid="{00000000-0005-0000-0000-0000D45D0000}"/>
    <cellStyle name="Normal 78 4 3 2 5" xfId="18986" xr:uid="{00000000-0005-0000-0000-00003F4A0000}"/>
    <cellStyle name="Normal 78 4 3 3" xfId="5541" xr:uid="{00000000-0005-0000-0000-0000B6150000}"/>
    <cellStyle name="Normal 78 4 3 3 2" xfId="15593" xr:uid="{00000000-0005-0000-0000-0000FA3C0000}"/>
    <cellStyle name="Normal 78 4 3 3 2 3" xfId="30687" xr:uid="{00000000-0005-0000-0000-0000F4770000}"/>
    <cellStyle name="Normal 78 4 3 3 3" xfId="10573" xr:uid="{00000000-0005-0000-0000-00005E290000}"/>
    <cellStyle name="Normal 78 4 3 3 3 3" xfId="25670" xr:uid="{00000000-0005-0000-0000-00005B640000}"/>
    <cellStyle name="Normal 78 4 3 3 5" xfId="20657" xr:uid="{00000000-0005-0000-0000-0000C6500000}"/>
    <cellStyle name="Normal 78 4 3 4" xfId="12251" xr:uid="{00000000-0005-0000-0000-0000EC2F0000}"/>
    <cellStyle name="Normal 78 4 3 4 3" xfId="27345" xr:uid="{00000000-0005-0000-0000-0000E66A0000}"/>
    <cellStyle name="Normal 78 4 3 5" xfId="7230" xr:uid="{00000000-0005-0000-0000-00004F1C0000}"/>
    <cellStyle name="Normal 78 4 3 5 3" xfId="22328" xr:uid="{00000000-0005-0000-0000-00004D570000}"/>
    <cellStyle name="Normal 78 4 3 7" xfId="17315" xr:uid="{00000000-0005-0000-0000-0000B8430000}"/>
    <cellStyle name="Normal 78 4 4" xfId="3012" xr:uid="{00000000-0005-0000-0000-0000D50B0000}"/>
    <cellStyle name="Normal 78 4 4 2" xfId="13086" xr:uid="{00000000-0005-0000-0000-00002F330000}"/>
    <cellStyle name="Normal 78 4 4 2 3" xfId="28180" xr:uid="{00000000-0005-0000-0000-0000296E0000}"/>
    <cellStyle name="Normal 78 4 4 3" xfId="8066" xr:uid="{00000000-0005-0000-0000-0000931F0000}"/>
    <cellStyle name="Normal 78 4 4 3 3" xfId="23163" xr:uid="{00000000-0005-0000-0000-0000905A0000}"/>
    <cellStyle name="Normal 78 4 4 5" xfId="18150" xr:uid="{00000000-0005-0000-0000-0000FB460000}"/>
    <cellStyle name="Normal 78 4 5" xfId="4705" xr:uid="{00000000-0005-0000-0000-000072120000}"/>
    <cellStyle name="Normal 78 4 5 2" xfId="14757" xr:uid="{00000000-0005-0000-0000-0000B6390000}"/>
    <cellStyle name="Normal 78 4 5 2 3" xfId="29851" xr:uid="{00000000-0005-0000-0000-0000B0740000}"/>
    <cellStyle name="Normal 78 4 5 3" xfId="9737" xr:uid="{00000000-0005-0000-0000-00001A260000}"/>
    <cellStyle name="Normal 78 4 5 3 3" xfId="24834" xr:uid="{00000000-0005-0000-0000-000017610000}"/>
    <cellStyle name="Normal 78 4 5 5" xfId="19821" xr:uid="{00000000-0005-0000-0000-0000824D0000}"/>
    <cellStyle name="Normal 78 4 6" xfId="11415" xr:uid="{00000000-0005-0000-0000-0000A82C0000}"/>
    <cellStyle name="Normal 78 4 6 3" xfId="26509" xr:uid="{00000000-0005-0000-0000-0000A2670000}"/>
    <cellStyle name="Normal 78 4 7" xfId="6394" xr:uid="{00000000-0005-0000-0000-00000B190000}"/>
    <cellStyle name="Normal 78 4 7 3" xfId="21492" xr:uid="{00000000-0005-0000-0000-000009540000}"/>
    <cellStyle name="Normal 78 4 9" xfId="16479" xr:uid="{00000000-0005-0000-0000-000074400000}"/>
    <cellStyle name="Normal 78 5" xfId="1528" xr:uid="{00000000-0005-0000-0000-000008060000}"/>
    <cellStyle name="Normal 78 5 2" xfId="2369" xr:uid="{00000000-0005-0000-0000-000051090000}"/>
    <cellStyle name="Normal 78 5 2 2" xfId="4058" xr:uid="{00000000-0005-0000-0000-0000EB0F0000}"/>
    <cellStyle name="Normal 78 5 2 2 2" xfId="14131" xr:uid="{00000000-0005-0000-0000-000044370000}"/>
    <cellStyle name="Normal 78 5 2 2 2 3" xfId="29225" xr:uid="{00000000-0005-0000-0000-00003E720000}"/>
    <cellStyle name="Normal 78 5 2 2 3" xfId="9111" xr:uid="{00000000-0005-0000-0000-0000A8230000}"/>
    <cellStyle name="Normal 78 5 2 2 3 3" xfId="24208" xr:uid="{00000000-0005-0000-0000-0000A55E0000}"/>
    <cellStyle name="Normal 78 5 2 2 5" xfId="19195" xr:uid="{00000000-0005-0000-0000-0000104B0000}"/>
    <cellStyle name="Normal 78 5 2 3" xfId="5750" xr:uid="{00000000-0005-0000-0000-000087160000}"/>
    <cellStyle name="Normal 78 5 2 3 2" xfId="15802" xr:uid="{00000000-0005-0000-0000-0000CB3D0000}"/>
    <cellStyle name="Normal 78 5 2 3 2 3" xfId="30896" xr:uid="{00000000-0005-0000-0000-0000C5780000}"/>
    <cellStyle name="Normal 78 5 2 3 3" xfId="10782" xr:uid="{00000000-0005-0000-0000-00002F2A0000}"/>
    <cellStyle name="Normal 78 5 2 3 3 3" xfId="25879" xr:uid="{00000000-0005-0000-0000-00002C650000}"/>
    <cellStyle name="Normal 78 5 2 3 5" xfId="20866" xr:uid="{00000000-0005-0000-0000-000097510000}"/>
    <cellStyle name="Normal 78 5 2 4" xfId="12460" xr:uid="{00000000-0005-0000-0000-0000BD300000}"/>
    <cellStyle name="Normal 78 5 2 4 3" xfId="27554" xr:uid="{00000000-0005-0000-0000-0000B76B0000}"/>
    <cellStyle name="Normal 78 5 2 5" xfId="7439" xr:uid="{00000000-0005-0000-0000-0000201D0000}"/>
    <cellStyle name="Normal 78 5 2 5 3" xfId="22537" xr:uid="{00000000-0005-0000-0000-00001E580000}"/>
    <cellStyle name="Normal 78 5 2 7" xfId="17524" xr:uid="{00000000-0005-0000-0000-000089440000}"/>
    <cellStyle name="Normal 78 5 3" xfId="3221" xr:uid="{00000000-0005-0000-0000-0000A60C0000}"/>
    <cellStyle name="Normal 78 5 3 2" xfId="13295" xr:uid="{00000000-0005-0000-0000-000000340000}"/>
    <cellStyle name="Normal 78 5 3 2 3" xfId="28389" xr:uid="{00000000-0005-0000-0000-0000FA6E0000}"/>
    <cellStyle name="Normal 78 5 3 3" xfId="8275" xr:uid="{00000000-0005-0000-0000-000064200000}"/>
    <cellStyle name="Normal 78 5 3 3 3" xfId="23372" xr:uid="{00000000-0005-0000-0000-0000615B0000}"/>
    <cellStyle name="Normal 78 5 3 5" xfId="18359" xr:uid="{00000000-0005-0000-0000-0000CC470000}"/>
    <cellStyle name="Normal 78 5 4" xfId="4914" xr:uid="{00000000-0005-0000-0000-000043130000}"/>
    <cellStyle name="Normal 78 5 4 2" xfId="14966" xr:uid="{00000000-0005-0000-0000-0000873A0000}"/>
    <cellStyle name="Normal 78 5 4 2 3" xfId="30060" xr:uid="{00000000-0005-0000-0000-000081750000}"/>
    <cellStyle name="Normal 78 5 4 3" xfId="9946" xr:uid="{00000000-0005-0000-0000-0000EB260000}"/>
    <cellStyle name="Normal 78 5 4 3 3" xfId="25043" xr:uid="{00000000-0005-0000-0000-0000E8610000}"/>
    <cellStyle name="Normal 78 5 4 5" xfId="20030" xr:uid="{00000000-0005-0000-0000-0000534E0000}"/>
    <cellStyle name="Normal 78 5 5" xfId="11624" xr:uid="{00000000-0005-0000-0000-0000792D0000}"/>
    <cellStyle name="Normal 78 5 5 3" xfId="26718" xr:uid="{00000000-0005-0000-0000-000073680000}"/>
    <cellStyle name="Normal 78 5 6" xfId="6603" xr:uid="{00000000-0005-0000-0000-0000DC190000}"/>
    <cellStyle name="Normal 78 5 6 3" xfId="21701" xr:uid="{00000000-0005-0000-0000-0000DA540000}"/>
    <cellStyle name="Normal 78 5 8" xfId="16688" xr:uid="{00000000-0005-0000-0000-000045410000}"/>
    <cellStyle name="Normal 78 6" xfId="1949" xr:uid="{00000000-0005-0000-0000-0000AD070000}"/>
    <cellStyle name="Normal 78 6 2" xfId="3640" xr:uid="{00000000-0005-0000-0000-0000490E0000}"/>
    <cellStyle name="Normal 78 6 2 2" xfId="13713" xr:uid="{00000000-0005-0000-0000-0000A2350000}"/>
    <cellStyle name="Normal 78 6 2 2 3" xfId="28807" xr:uid="{00000000-0005-0000-0000-00009C700000}"/>
    <cellStyle name="Normal 78 6 2 3" xfId="8693" xr:uid="{00000000-0005-0000-0000-000006220000}"/>
    <cellStyle name="Normal 78 6 2 3 3" xfId="23790" xr:uid="{00000000-0005-0000-0000-0000035D0000}"/>
    <cellStyle name="Normal 78 6 2 5" xfId="18777" xr:uid="{00000000-0005-0000-0000-00006E490000}"/>
    <cellStyle name="Normal 78 6 3" xfId="5332" xr:uid="{00000000-0005-0000-0000-0000E5140000}"/>
    <cellStyle name="Normal 78 6 3 2" xfId="15384" xr:uid="{00000000-0005-0000-0000-0000293C0000}"/>
    <cellStyle name="Normal 78 6 3 2 3" xfId="30478" xr:uid="{00000000-0005-0000-0000-000023770000}"/>
    <cellStyle name="Normal 78 6 3 3" xfId="10364" xr:uid="{00000000-0005-0000-0000-00008D280000}"/>
    <cellStyle name="Normal 78 6 3 3 3" xfId="25461" xr:uid="{00000000-0005-0000-0000-00008A630000}"/>
    <cellStyle name="Normal 78 6 3 5" xfId="20448" xr:uid="{00000000-0005-0000-0000-0000F54F0000}"/>
    <cellStyle name="Normal 78 6 4" xfId="12042" xr:uid="{00000000-0005-0000-0000-00001B2F0000}"/>
    <cellStyle name="Normal 78 6 4 3" xfId="27136" xr:uid="{00000000-0005-0000-0000-0000156A0000}"/>
    <cellStyle name="Normal 78 6 5" xfId="7021" xr:uid="{00000000-0005-0000-0000-00007E1B0000}"/>
    <cellStyle name="Normal 78 6 5 3" xfId="22119" xr:uid="{00000000-0005-0000-0000-00007C560000}"/>
    <cellStyle name="Normal 78 6 7" xfId="17106" xr:uid="{00000000-0005-0000-0000-0000E7420000}"/>
    <cellStyle name="Normal 78 7" xfId="2795" xr:uid="{00000000-0005-0000-0000-0000FC0A0000}"/>
    <cellStyle name="Normal 78 7 2" xfId="12878" xr:uid="{00000000-0005-0000-0000-00005F320000}"/>
    <cellStyle name="Normal 78 7 2 3" xfId="27972" xr:uid="{00000000-0005-0000-0000-0000596D0000}"/>
    <cellStyle name="Normal 78 7 3" xfId="7857" xr:uid="{00000000-0005-0000-0000-0000C21E0000}"/>
    <cellStyle name="Normal 78 7 3 3" xfId="22955" xr:uid="{00000000-0005-0000-0000-0000C0590000}"/>
    <cellStyle name="Normal 78 7 5" xfId="17942" xr:uid="{00000000-0005-0000-0000-00002B460000}"/>
    <cellStyle name="Normal 78 8" xfId="4493" xr:uid="{00000000-0005-0000-0000-00009E110000}"/>
    <cellStyle name="Normal 78 8 2" xfId="14549" xr:uid="{00000000-0005-0000-0000-0000E6380000}"/>
    <cellStyle name="Normal 78 8 2 3" xfId="29643" xr:uid="{00000000-0005-0000-0000-0000E0730000}"/>
    <cellStyle name="Normal 78 8 3" xfId="9529" xr:uid="{00000000-0005-0000-0000-00004A250000}"/>
    <cellStyle name="Normal 78 8 3 3" xfId="24626" xr:uid="{00000000-0005-0000-0000-000047600000}"/>
    <cellStyle name="Normal 78 8 5" xfId="19613" xr:uid="{00000000-0005-0000-0000-0000B24C0000}"/>
    <cellStyle name="Normal 78 9" xfId="11204" xr:uid="{00000000-0005-0000-0000-0000D52B0000}"/>
    <cellStyle name="Normal 78 9 3" xfId="26300" xr:uid="{00000000-0005-0000-0000-0000D1660000}"/>
    <cellStyle name="Normal 79" xfId="423" xr:uid="{00000000-0005-0000-0000-0000B2010000}"/>
    <cellStyle name="Normal 79 10" xfId="6186" xr:uid="{00000000-0005-0000-0000-00003B180000}"/>
    <cellStyle name="Normal 79 10 3" xfId="21287" xr:uid="{00000000-0005-0000-0000-00003C530000}"/>
    <cellStyle name="Normal 79 12" xfId="16272" xr:uid="{00000000-0005-0000-0000-0000A53F0000}"/>
    <cellStyle name="Normal 79 2" xfId="1151" xr:uid="{00000000-0005-0000-0000-00008F040000}"/>
    <cellStyle name="Normal 79 2 11" xfId="16326" xr:uid="{00000000-0005-0000-0000-0000DB3F0000}"/>
    <cellStyle name="Normal 79 2 2" xfId="1260" xr:uid="{00000000-0005-0000-0000-0000FC040000}"/>
    <cellStyle name="Normal 79 2 2 10" xfId="16430" xr:uid="{00000000-0005-0000-0000-000043400000}"/>
    <cellStyle name="Normal 79 2 2 2" xfId="1477" xr:uid="{00000000-0005-0000-0000-0000D5050000}"/>
    <cellStyle name="Normal 79 2 2 2 2" xfId="1898" xr:uid="{00000000-0005-0000-0000-00007A070000}"/>
    <cellStyle name="Normal 79 2 2 2 2 2" xfId="2737" xr:uid="{00000000-0005-0000-0000-0000C10A0000}"/>
    <cellStyle name="Normal 79 2 2 2 2 2 2" xfId="4426" xr:uid="{00000000-0005-0000-0000-00005B110000}"/>
    <cellStyle name="Normal 79 2 2 2 2 2 2 2" xfId="14499" xr:uid="{00000000-0005-0000-0000-0000B4380000}"/>
    <cellStyle name="Normal 79 2 2 2 2 2 2 2 3" xfId="29593" xr:uid="{00000000-0005-0000-0000-0000AE730000}"/>
    <cellStyle name="Normal 79 2 2 2 2 2 2 3" xfId="9479" xr:uid="{00000000-0005-0000-0000-000018250000}"/>
    <cellStyle name="Normal 79 2 2 2 2 2 2 3 3" xfId="24576" xr:uid="{00000000-0005-0000-0000-000015600000}"/>
    <cellStyle name="Normal 79 2 2 2 2 2 2 5" xfId="19563" xr:uid="{00000000-0005-0000-0000-0000804C0000}"/>
    <cellStyle name="Normal 79 2 2 2 2 2 3" xfId="6118" xr:uid="{00000000-0005-0000-0000-0000F7170000}"/>
    <cellStyle name="Normal 79 2 2 2 2 2 3 2" xfId="16170" xr:uid="{00000000-0005-0000-0000-00003B3F0000}"/>
    <cellStyle name="Normal 79 2 2 2 2 2 3 2 3" xfId="31264" xr:uid="{00000000-0005-0000-0000-0000357A0000}"/>
    <cellStyle name="Normal 79 2 2 2 2 2 3 3" xfId="11150" xr:uid="{00000000-0005-0000-0000-00009F2B0000}"/>
    <cellStyle name="Normal 79 2 2 2 2 2 3 3 3" xfId="26247" xr:uid="{00000000-0005-0000-0000-00009C660000}"/>
    <cellStyle name="Normal 79 2 2 2 2 2 3 5" xfId="21234" xr:uid="{00000000-0005-0000-0000-000007530000}"/>
    <cellStyle name="Normal 79 2 2 2 2 2 4" xfId="12828" xr:uid="{00000000-0005-0000-0000-00002D320000}"/>
    <cellStyle name="Normal 79 2 2 2 2 2 4 3" xfId="27922" xr:uid="{00000000-0005-0000-0000-0000276D0000}"/>
    <cellStyle name="Normal 79 2 2 2 2 2 5" xfId="7807" xr:uid="{00000000-0005-0000-0000-0000901E0000}"/>
    <cellStyle name="Normal 79 2 2 2 2 2 5 3" xfId="22905" xr:uid="{00000000-0005-0000-0000-00008E590000}"/>
    <cellStyle name="Normal 79 2 2 2 2 2 7" xfId="17892" xr:uid="{00000000-0005-0000-0000-0000F9450000}"/>
    <cellStyle name="Normal 79 2 2 2 2 3" xfId="3589" xr:uid="{00000000-0005-0000-0000-0000160E0000}"/>
    <cellStyle name="Normal 79 2 2 2 2 3 2" xfId="13663" xr:uid="{00000000-0005-0000-0000-000070350000}"/>
    <cellStyle name="Normal 79 2 2 2 2 3 2 3" xfId="28757" xr:uid="{00000000-0005-0000-0000-00006A700000}"/>
    <cellStyle name="Normal 79 2 2 2 2 3 3" xfId="8643" xr:uid="{00000000-0005-0000-0000-0000D4210000}"/>
    <cellStyle name="Normal 79 2 2 2 2 3 3 3" xfId="23740" xr:uid="{00000000-0005-0000-0000-0000D15C0000}"/>
    <cellStyle name="Normal 79 2 2 2 2 3 5" xfId="18727" xr:uid="{00000000-0005-0000-0000-00003C490000}"/>
    <cellStyle name="Normal 79 2 2 2 2 4" xfId="5282" xr:uid="{00000000-0005-0000-0000-0000B3140000}"/>
    <cellStyle name="Normal 79 2 2 2 2 4 2" xfId="15334" xr:uid="{00000000-0005-0000-0000-0000F73B0000}"/>
    <cellStyle name="Normal 79 2 2 2 2 4 2 3" xfId="30428" xr:uid="{00000000-0005-0000-0000-0000F1760000}"/>
    <cellStyle name="Normal 79 2 2 2 2 4 3" xfId="10314" xr:uid="{00000000-0005-0000-0000-00005B280000}"/>
    <cellStyle name="Normal 79 2 2 2 2 4 3 3" xfId="25411" xr:uid="{00000000-0005-0000-0000-000058630000}"/>
    <cellStyle name="Normal 79 2 2 2 2 4 5" xfId="20398" xr:uid="{00000000-0005-0000-0000-0000C34F0000}"/>
    <cellStyle name="Normal 79 2 2 2 2 5" xfId="11992" xr:uid="{00000000-0005-0000-0000-0000E92E0000}"/>
    <cellStyle name="Normal 79 2 2 2 2 5 3" xfId="27086" xr:uid="{00000000-0005-0000-0000-0000E3690000}"/>
    <cellStyle name="Normal 79 2 2 2 2 6" xfId="6971" xr:uid="{00000000-0005-0000-0000-00004C1B0000}"/>
    <cellStyle name="Normal 79 2 2 2 2 6 3" xfId="22069" xr:uid="{00000000-0005-0000-0000-00004A560000}"/>
    <cellStyle name="Normal 79 2 2 2 2 8" xfId="17056" xr:uid="{00000000-0005-0000-0000-0000B5420000}"/>
    <cellStyle name="Normal 79 2 2 2 3" xfId="2319" xr:uid="{00000000-0005-0000-0000-00001F090000}"/>
    <cellStyle name="Normal 79 2 2 2 3 2" xfId="4008" xr:uid="{00000000-0005-0000-0000-0000B90F0000}"/>
    <cellStyle name="Normal 79 2 2 2 3 2 2" xfId="14081" xr:uid="{00000000-0005-0000-0000-000012370000}"/>
    <cellStyle name="Normal 79 2 2 2 3 2 2 3" xfId="29175" xr:uid="{00000000-0005-0000-0000-00000C720000}"/>
    <cellStyle name="Normal 79 2 2 2 3 2 3" xfId="9061" xr:uid="{00000000-0005-0000-0000-000076230000}"/>
    <cellStyle name="Normal 79 2 2 2 3 2 3 3" xfId="24158" xr:uid="{00000000-0005-0000-0000-0000735E0000}"/>
    <cellStyle name="Normal 79 2 2 2 3 2 5" xfId="19145" xr:uid="{00000000-0005-0000-0000-0000DE4A0000}"/>
    <cellStyle name="Normal 79 2 2 2 3 3" xfId="5700" xr:uid="{00000000-0005-0000-0000-000055160000}"/>
    <cellStyle name="Normal 79 2 2 2 3 3 2" xfId="15752" xr:uid="{00000000-0005-0000-0000-0000993D0000}"/>
    <cellStyle name="Normal 79 2 2 2 3 3 2 3" xfId="30846" xr:uid="{00000000-0005-0000-0000-000093780000}"/>
    <cellStyle name="Normal 79 2 2 2 3 3 3" xfId="10732" xr:uid="{00000000-0005-0000-0000-0000FD290000}"/>
    <cellStyle name="Normal 79 2 2 2 3 3 3 3" xfId="25829" xr:uid="{00000000-0005-0000-0000-0000FA640000}"/>
    <cellStyle name="Normal 79 2 2 2 3 3 5" xfId="20816" xr:uid="{00000000-0005-0000-0000-000065510000}"/>
    <cellStyle name="Normal 79 2 2 2 3 4" xfId="12410" xr:uid="{00000000-0005-0000-0000-00008B300000}"/>
    <cellStyle name="Normal 79 2 2 2 3 4 3" xfId="27504" xr:uid="{00000000-0005-0000-0000-0000856B0000}"/>
    <cellStyle name="Normal 79 2 2 2 3 5" xfId="7389" xr:uid="{00000000-0005-0000-0000-0000EE1C0000}"/>
    <cellStyle name="Normal 79 2 2 2 3 5 3" xfId="22487" xr:uid="{00000000-0005-0000-0000-0000EC570000}"/>
    <cellStyle name="Normal 79 2 2 2 3 7" xfId="17474" xr:uid="{00000000-0005-0000-0000-000057440000}"/>
    <cellStyle name="Normal 79 2 2 2 4" xfId="3171" xr:uid="{00000000-0005-0000-0000-0000740C0000}"/>
    <cellStyle name="Normal 79 2 2 2 4 2" xfId="13245" xr:uid="{00000000-0005-0000-0000-0000CE330000}"/>
    <cellStyle name="Normal 79 2 2 2 4 2 3" xfId="28339" xr:uid="{00000000-0005-0000-0000-0000C86E0000}"/>
    <cellStyle name="Normal 79 2 2 2 4 3" xfId="8225" xr:uid="{00000000-0005-0000-0000-000032200000}"/>
    <cellStyle name="Normal 79 2 2 2 4 3 3" xfId="23322" xr:uid="{00000000-0005-0000-0000-00002F5B0000}"/>
    <cellStyle name="Normal 79 2 2 2 4 5" xfId="18309" xr:uid="{00000000-0005-0000-0000-00009A470000}"/>
    <cellStyle name="Normal 79 2 2 2 5" xfId="4864" xr:uid="{00000000-0005-0000-0000-000011130000}"/>
    <cellStyle name="Normal 79 2 2 2 5 2" xfId="14916" xr:uid="{00000000-0005-0000-0000-0000553A0000}"/>
    <cellStyle name="Normal 79 2 2 2 5 2 3" xfId="30010" xr:uid="{00000000-0005-0000-0000-00004F750000}"/>
    <cellStyle name="Normal 79 2 2 2 5 3" xfId="9896" xr:uid="{00000000-0005-0000-0000-0000B9260000}"/>
    <cellStyle name="Normal 79 2 2 2 5 3 3" xfId="24993" xr:uid="{00000000-0005-0000-0000-0000B6610000}"/>
    <cellStyle name="Normal 79 2 2 2 5 5" xfId="19980" xr:uid="{00000000-0005-0000-0000-0000214E0000}"/>
    <cellStyle name="Normal 79 2 2 2 6" xfId="11574" xr:uid="{00000000-0005-0000-0000-0000472D0000}"/>
    <cellStyle name="Normal 79 2 2 2 6 3" xfId="26668" xr:uid="{00000000-0005-0000-0000-000041680000}"/>
    <cellStyle name="Normal 79 2 2 2 7" xfId="6553" xr:uid="{00000000-0005-0000-0000-0000AA190000}"/>
    <cellStyle name="Normal 79 2 2 2 7 3" xfId="21651" xr:uid="{00000000-0005-0000-0000-0000A8540000}"/>
    <cellStyle name="Normal 79 2 2 2 9" xfId="16638" xr:uid="{00000000-0005-0000-0000-000013410000}"/>
    <cellStyle name="Normal 79 2 2 3" xfId="1690" xr:uid="{00000000-0005-0000-0000-0000AA060000}"/>
    <cellStyle name="Normal 79 2 2 3 2" xfId="2529" xr:uid="{00000000-0005-0000-0000-0000F1090000}"/>
    <cellStyle name="Normal 79 2 2 3 2 2" xfId="4218" xr:uid="{00000000-0005-0000-0000-00008B100000}"/>
    <cellStyle name="Normal 79 2 2 3 2 2 2" xfId="14291" xr:uid="{00000000-0005-0000-0000-0000E4370000}"/>
    <cellStyle name="Normal 79 2 2 3 2 2 2 3" xfId="29385" xr:uid="{00000000-0005-0000-0000-0000DE720000}"/>
    <cellStyle name="Normal 79 2 2 3 2 2 3" xfId="9271" xr:uid="{00000000-0005-0000-0000-000048240000}"/>
    <cellStyle name="Normal 79 2 2 3 2 2 3 3" xfId="24368" xr:uid="{00000000-0005-0000-0000-0000455F0000}"/>
    <cellStyle name="Normal 79 2 2 3 2 2 5" xfId="19355" xr:uid="{00000000-0005-0000-0000-0000B04B0000}"/>
    <cellStyle name="Normal 79 2 2 3 2 3" xfId="5910" xr:uid="{00000000-0005-0000-0000-000027170000}"/>
    <cellStyle name="Normal 79 2 2 3 2 3 2" xfId="15962" xr:uid="{00000000-0005-0000-0000-00006B3E0000}"/>
    <cellStyle name="Normal 79 2 2 3 2 3 2 3" xfId="31056" xr:uid="{00000000-0005-0000-0000-000065790000}"/>
    <cellStyle name="Normal 79 2 2 3 2 3 3" xfId="10942" xr:uid="{00000000-0005-0000-0000-0000CF2A0000}"/>
    <cellStyle name="Normal 79 2 2 3 2 3 3 3" xfId="26039" xr:uid="{00000000-0005-0000-0000-0000CC650000}"/>
    <cellStyle name="Normal 79 2 2 3 2 3 5" xfId="21026" xr:uid="{00000000-0005-0000-0000-000037520000}"/>
    <cellStyle name="Normal 79 2 2 3 2 4" xfId="12620" xr:uid="{00000000-0005-0000-0000-00005D310000}"/>
    <cellStyle name="Normal 79 2 2 3 2 4 3" xfId="27714" xr:uid="{00000000-0005-0000-0000-0000576C0000}"/>
    <cellStyle name="Normal 79 2 2 3 2 5" xfId="7599" xr:uid="{00000000-0005-0000-0000-0000C01D0000}"/>
    <cellStyle name="Normal 79 2 2 3 2 5 3" xfId="22697" xr:uid="{00000000-0005-0000-0000-0000BE580000}"/>
    <cellStyle name="Normal 79 2 2 3 2 7" xfId="17684" xr:uid="{00000000-0005-0000-0000-000029450000}"/>
    <cellStyle name="Normal 79 2 2 3 3" xfId="3381" xr:uid="{00000000-0005-0000-0000-0000460D0000}"/>
    <cellStyle name="Normal 79 2 2 3 3 2" xfId="13455" xr:uid="{00000000-0005-0000-0000-0000A0340000}"/>
    <cellStyle name="Normal 79 2 2 3 3 2 3" xfId="28549" xr:uid="{00000000-0005-0000-0000-00009A6F0000}"/>
    <cellStyle name="Normal 79 2 2 3 3 3" xfId="8435" xr:uid="{00000000-0005-0000-0000-000004210000}"/>
    <cellStyle name="Normal 79 2 2 3 3 3 3" xfId="23532" xr:uid="{00000000-0005-0000-0000-0000015C0000}"/>
    <cellStyle name="Normal 79 2 2 3 3 5" xfId="18519" xr:uid="{00000000-0005-0000-0000-00006C480000}"/>
    <cellStyle name="Normal 79 2 2 3 4" xfId="5074" xr:uid="{00000000-0005-0000-0000-0000E3130000}"/>
    <cellStyle name="Normal 79 2 2 3 4 2" xfId="15126" xr:uid="{00000000-0005-0000-0000-0000273B0000}"/>
    <cellStyle name="Normal 79 2 2 3 4 2 3" xfId="30220" xr:uid="{00000000-0005-0000-0000-000021760000}"/>
    <cellStyle name="Normal 79 2 2 3 4 3" xfId="10106" xr:uid="{00000000-0005-0000-0000-00008B270000}"/>
    <cellStyle name="Normal 79 2 2 3 4 3 3" xfId="25203" xr:uid="{00000000-0005-0000-0000-000088620000}"/>
    <cellStyle name="Normal 79 2 2 3 4 5" xfId="20190" xr:uid="{00000000-0005-0000-0000-0000F34E0000}"/>
    <cellStyle name="Normal 79 2 2 3 5" xfId="11784" xr:uid="{00000000-0005-0000-0000-0000192E0000}"/>
    <cellStyle name="Normal 79 2 2 3 5 3" xfId="26878" xr:uid="{00000000-0005-0000-0000-000013690000}"/>
    <cellStyle name="Normal 79 2 2 3 6" xfId="6763" xr:uid="{00000000-0005-0000-0000-00007C1A0000}"/>
    <cellStyle name="Normal 79 2 2 3 6 3" xfId="21861" xr:uid="{00000000-0005-0000-0000-00007A550000}"/>
    <cellStyle name="Normal 79 2 2 3 8" xfId="16848" xr:uid="{00000000-0005-0000-0000-0000E5410000}"/>
    <cellStyle name="Normal 79 2 2 4" xfId="2111" xr:uid="{00000000-0005-0000-0000-00004F080000}"/>
    <cellStyle name="Normal 79 2 2 4 2" xfId="3800" xr:uid="{00000000-0005-0000-0000-0000E90E0000}"/>
    <cellStyle name="Normal 79 2 2 4 2 2" xfId="13873" xr:uid="{00000000-0005-0000-0000-000042360000}"/>
    <cellStyle name="Normal 79 2 2 4 2 2 3" xfId="28967" xr:uid="{00000000-0005-0000-0000-00003C710000}"/>
    <cellStyle name="Normal 79 2 2 4 2 3" xfId="8853" xr:uid="{00000000-0005-0000-0000-0000A6220000}"/>
    <cellStyle name="Normal 79 2 2 4 2 3 3" xfId="23950" xr:uid="{00000000-0005-0000-0000-0000A35D0000}"/>
    <cellStyle name="Normal 79 2 2 4 2 5" xfId="18937" xr:uid="{00000000-0005-0000-0000-00000E4A0000}"/>
    <cellStyle name="Normal 79 2 2 4 3" xfId="5492" xr:uid="{00000000-0005-0000-0000-000085150000}"/>
    <cellStyle name="Normal 79 2 2 4 3 2" xfId="15544" xr:uid="{00000000-0005-0000-0000-0000C93C0000}"/>
    <cellStyle name="Normal 79 2 2 4 3 2 3" xfId="30638" xr:uid="{00000000-0005-0000-0000-0000C3770000}"/>
    <cellStyle name="Normal 79 2 2 4 3 3" xfId="10524" xr:uid="{00000000-0005-0000-0000-00002D290000}"/>
    <cellStyle name="Normal 79 2 2 4 3 3 3" xfId="25621" xr:uid="{00000000-0005-0000-0000-00002A640000}"/>
    <cellStyle name="Normal 79 2 2 4 3 5" xfId="20608" xr:uid="{00000000-0005-0000-0000-000095500000}"/>
    <cellStyle name="Normal 79 2 2 4 4" xfId="12202" xr:uid="{00000000-0005-0000-0000-0000BB2F0000}"/>
    <cellStyle name="Normal 79 2 2 4 4 3" xfId="27296" xr:uid="{00000000-0005-0000-0000-0000B56A0000}"/>
    <cellStyle name="Normal 79 2 2 4 5" xfId="7181" xr:uid="{00000000-0005-0000-0000-00001E1C0000}"/>
    <cellStyle name="Normal 79 2 2 4 5 3" xfId="22279" xr:uid="{00000000-0005-0000-0000-00001C570000}"/>
    <cellStyle name="Normal 79 2 2 4 7" xfId="17266" xr:uid="{00000000-0005-0000-0000-000087430000}"/>
    <cellStyle name="Normal 79 2 2 5" xfId="2963" xr:uid="{00000000-0005-0000-0000-0000A40B0000}"/>
    <cellStyle name="Normal 79 2 2 5 2" xfId="13037" xr:uid="{00000000-0005-0000-0000-0000FE320000}"/>
    <cellStyle name="Normal 79 2 2 5 2 3" xfId="28131" xr:uid="{00000000-0005-0000-0000-0000F86D0000}"/>
    <cellStyle name="Normal 79 2 2 5 3" xfId="8017" xr:uid="{00000000-0005-0000-0000-0000621F0000}"/>
    <cellStyle name="Normal 79 2 2 5 3 3" xfId="23114" xr:uid="{00000000-0005-0000-0000-00005F5A0000}"/>
    <cellStyle name="Normal 79 2 2 5 5" xfId="18101" xr:uid="{00000000-0005-0000-0000-0000CA460000}"/>
    <cellStyle name="Normal 79 2 2 6" xfId="4656" xr:uid="{00000000-0005-0000-0000-000041120000}"/>
    <cellStyle name="Normal 79 2 2 6 2" xfId="14708" xr:uid="{00000000-0005-0000-0000-000085390000}"/>
    <cellStyle name="Normal 79 2 2 6 2 3" xfId="29802" xr:uid="{00000000-0005-0000-0000-00007F740000}"/>
    <cellStyle name="Normal 79 2 2 6 3" xfId="9688" xr:uid="{00000000-0005-0000-0000-0000E9250000}"/>
    <cellStyle name="Normal 79 2 2 6 3 3" xfId="24785" xr:uid="{00000000-0005-0000-0000-0000E6600000}"/>
    <cellStyle name="Normal 79 2 2 6 5" xfId="19772" xr:uid="{00000000-0005-0000-0000-0000514D0000}"/>
    <cellStyle name="Normal 79 2 2 7" xfId="11366" xr:uid="{00000000-0005-0000-0000-0000772C0000}"/>
    <cellStyle name="Normal 79 2 2 7 3" xfId="26460" xr:uid="{00000000-0005-0000-0000-000071670000}"/>
    <cellStyle name="Normal 79 2 2 8" xfId="6345" xr:uid="{00000000-0005-0000-0000-0000DA180000}"/>
    <cellStyle name="Normal 79 2 2 8 3" xfId="21443" xr:uid="{00000000-0005-0000-0000-0000D8530000}"/>
    <cellStyle name="Normal 79 2 3" xfId="1373" xr:uid="{00000000-0005-0000-0000-00006D050000}"/>
    <cellStyle name="Normal 79 2 3 2" xfId="1794" xr:uid="{00000000-0005-0000-0000-000012070000}"/>
    <cellStyle name="Normal 79 2 3 2 2" xfId="2633" xr:uid="{00000000-0005-0000-0000-0000590A0000}"/>
    <cellStyle name="Normal 79 2 3 2 2 2" xfId="4322" xr:uid="{00000000-0005-0000-0000-0000F3100000}"/>
    <cellStyle name="Normal 79 2 3 2 2 2 2" xfId="14395" xr:uid="{00000000-0005-0000-0000-00004C380000}"/>
    <cellStyle name="Normal 79 2 3 2 2 2 2 3" xfId="29489" xr:uid="{00000000-0005-0000-0000-000046730000}"/>
    <cellStyle name="Normal 79 2 3 2 2 2 3" xfId="9375" xr:uid="{00000000-0005-0000-0000-0000B0240000}"/>
    <cellStyle name="Normal 79 2 3 2 2 2 3 3" xfId="24472" xr:uid="{00000000-0005-0000-0000-0000AD5F0000}"/>
    <cellStyle name="Normal 79 2 3 2 2 2 5" xfId="19459" xr:uid="{00000000-0005-0000-0000-0000184C0000}"/>
    <cellStyle name="Normal 79 2 3 2 2 3" xfId="6014" xr:uid="{00000000-0005-0000-0000-00008F170000}"/>
    <cellStyle name="Normal 79 2 3 2 2 3 2" xfId="16066" xr:uid="{00000000-0005-0000-0000-0000D33E0000}"/>
    <cellStyle name="Normal 79 2 3 2 2 3 2 3" xfId="31160" xr:uid="{00000000-0005-0000-0000-0000CD790000}"/>
    <cellStyle name="Normal 79 2 3 2 2 3 3" xfId="11046" xr:uid="{00000000-0005-0000-0000-0000372B0000}"/>
    <cellStyle name="Normal 79 2 3 2 2 3 3 3" xfId="26143" xr:uid="{00000000-0005-0000-0000-000034660000}"/>
    <cellStyle name="Normal 79 2 3 2 2 3 5" xfId="21130" xr:uid="{00000000-0005-0000-0000-00009F520000}"/>
    <cellStyle name="Normal 79 2 3 2 2 4" xfId="12724" xr:uid="{00000000-0005-0000-0000-0000C5310000}"/>
    <cellStyle name="Normal 79 2 3 2 2 4 3" xfId="27818" xr:uid="{00000000-0005-0000-0000-0000BF6C0000}"/>
    <cellStyle name="Normal 79 2 3 2 2 5" xfId="7703" xr:uid="{00000000-0005-0000-0000-0000281E0000}"/>
    <cellStyle name="Normal 79 2 3 2 2 5 3" xfId="22801" xr:uid="{00000000-0005-0000-0000-000026590000}"/>
    <cellStyle name="Normal 79 2 3 2 2 7" xfId="17788" xr:uid="{00000000-0005-0000-0000-000091450000}"/>
    <cellStyle name="Normal 79 2 3 2 3" xfId="3485" xr:uid="{00000000-0005-0000-0000-0000AE0D0000}"/>
    <cellStyle name="Normal 79 2 3 2 3 2" xfId="13559" xr:uid="{00000000-0005-0000-0000-000008350000}"/>
    <cellStyle name="Normal 79 2 3 2 3 2 3" xfId="28653" xr:uid="{00000000-0005-0000-0000-000002700000}"/>
    <cellStyle name="Normal 79 2 3 2 3 3" xfId="8539" xr:uid="{00000000-0005-0000-0000-00006C210000}"/>
    <cellStyle name="Normal 79 2 3 2 3 3 3" xfId="23636" xr:uid="{00000000-0005-0000-0000-0000695C0000}"/>
    <cellStyle name="Normal 79 2 3 2 3 5" xfId="18623" xr:uid="{00000000-0005-0000-0000-0000D4480000}"/>
    <cellStyle name="Normal 79 2 3 2 4" xfId="5178" xr:uid="{00000000-0005-0000-0000-00004B140000}"/>
    <cellStyle name="Normal 79 2 3 2 4 2" xfId="15230" xr:uid="{00000000-0005-0000-0000-00008F3B0000}"/>
    <cellStyle name="Normal 79 2 3 2 4 2 3" xfId="30324" xr:uid="{00000000-0005-0000-0000-000089760000}"/>
    <cellStyle name="Normal 79 2 3 2 4 3" xfId="10210" xr:uid="{00000000-0005-0000-0000-0000F3270000}"/>
    <cellStyle name="Normal 79 2 3 2 4 3 3" xfId="25307" xr:uid="{00000000-0005-0000-0000-0000F0620000}"/>
    <cellStyle name="Normal 79 2 3 2 4 5" xfId="20294" xr:uid="{00000000-0005-0000-0000-00005B4F0000}"/>
    <cellStyle name="Normal 79 2 3 2 5" xfId="11888" xr:uid="{00000000-0005-0000-0000-0000812E0000}"/>
    <cellStyle name="Normal 79 2 3 2 5 3" xfId="26982" xr:uid="{00000000-0005-0000-0000-00007B690000}"/>
    <cellStyle name="Normal 79 2 3 2 6" xfId="6867" xr:uid="{00000000-0005-0000-0000-0000E41A0000}"/>
    <cellStyle name="Normal 79 2 3 2 6 3" xfId="21965" xr:uid="{00000000-0005-0000-0000-0000E2550000}"/>
    <cellStyle name="Normal 79 2 3 2 8" xfId="16952" xr:uid="{00000000-0005-0000-0000-00004D420000}"/>
    <cellStyle name="Normal 79 2 3 3" xfId="2215" xr:uid="{00000000-0005-0000-0000-0000B7080000}"/>
    <cellStyle name="Normal 79 2 3 3 2" xfId="3904" xr:uid="{00000000-0005-0000-0000-0000510F0000}"/>
    <cellStyle name="Normal 79 2 3 3 2 2" xfId="13977" xr:uid="{00000000-0005-0000-0000-0000AA360000}"/>
    <cellStyle name="Normal 79 2 3 3 2 2 3" xfId="29071" xr:uid="{00000000-0005-0000-0000-0000A4710000}"/>
    <cellStyle name="Normal 79 2 3 3 2 3" xfId="8957" xr:uid="{00000000-0005-0000-0000-00000E230000}"/>
    <cellStyle name="Normal 79 2 3 3 2 3 3" xfId="24054" xr:uid="{00000000-0005-0000-0000-00000B5E0000}"/>
    <cellStyle name="Normal 79 2 3 3 2 5" xfId="19041" xr:uid="{00000000-0005-0000-0000-0000764A0000}"/>
    <cellStyle name="Normal 79 2 3 3 3" xfId="5596" xr:uid="{00000000-0005-0000-0000-0000ED150000}"/>
    <cellStyle name="Normal 79 2 3 3 3 2" xfId="15648" xr:uid="{00000000-0005-0000-0000-0000313D0000}"/>
    <cellStyle name="Normal 79 2 3 3 3 2 3" xfId="30742" xr:uid="{00000000-0005-0000-0000-00002B780000}"/>
    <cellStyle name="Normal 79 2 3 3 3 3" xfId="10628" xr:uid="{00000000-0005-0000-0000-000095290000}"/>
    <cellStyle name="Normal 79 2 3 3 3 3 3" xfId="25725" xr:uid="{00000000-0005-0000-0000-000092640000}"/>
    <cellStyle name="Normal 79 2 3 3 3 5" xfId="20712" xr:uid="{00000000-0005-0000-0000-0000FD500000}"/>
    <cellStyle name="Normal 79 2 3 3 4" xfId="12306" xr:uid="{00000000-0005-0000-0000-000023300000}"/>
    <cellStyle name="Normal 79 2 3 3 4 3" xfId="27400" xr:uid="{00000000-0005-0000-0000-00001D6B0000}"/>
    <cellStyle name="Normal 79 2 3 3 5" xfId="7285" xr:uid="{00000000-0005-0000-0000-0000861C0000}"/>
    <cellStyle name="Normal 79 2 3 3 5 3" xfId="22383" xr:uid="{00000000-0005-0000-0000-000084570000}"/>
    <cellStyle name="Normal 79 2 3 3 7" xfId="17370" xr:uid="{00000000-0005-0000-0000-0000EF430000}"/>
    <cellStyle name="Normal 79 2 3 4" xfId="3067" xr:uid="{00000000-0005-0000-0000-00000C0C0000}"/>
    <cellStyle name="Normal 79 2 3 4 2" xfId="13141" xr:uid="{00000000-0005-0000-0000-000066330000}"/>
    <cellStyle name="Normal 79 2 3 4 2 3" xfId="28235" xr:uid="{00000000-0005-0000-0000-0000606E0000}"/>
    <cellStyle name="Normal 79 2 3 4 3" xfId="8121" xr:uid="{00000000-0005-0000-0000-0000CA1F0000}"/>
    <cellStyle name="Normal 79 2 3 4 3 3" xfId="23218" xr:uid="{00000000-0005-0000-0000-0000C75A0000}"/>
    <cellStyle name="Normal 79 2 3 4 5" xfId="18205" xr:uid="{00000000-0005-0000-0000-000032470000}"/>
    <cellStyle name="Normal 79 2 3 5" xfId="4760" xr:uid="{00000000-0005-0000-0000-0000A9120000}"/>
    <cellStyle name="Normal 79 2 3 5 2" xfId="14812" xr:uid="{00000000-0005-0000-0000-0000ED390000}"/>
    <cellStyle name="Normal 79 2 3 5 2 3" xfId="29906" xr:uid="{00000000-0005-0000-0000-0000E7740000}"/>
    <cellStyle name="Normal 79 2 3 5 3" xfId="9792" xr:uid="{00000000-0005-0000-0000-000051260000}"/>
    <cellStyle name="Normal 79 2 3 5 3 3" xfId="24889" xr:uid="{00000000-0005-0000-0000-00004E610000}"/>
    <cellStyle name="Normal 79 2 3 5 5" xfId="19876" xr:uid="{00000000-0005-0000-0000-0000B94D0000}"/>
    <cellStyle name="Normal 79 2 3 6" xfId="11470" xr:uid="{00000000-0005-0000-0000-0000DF2C0000}"/>
    <cellStyle name="Normal 79 2 3 6 3" xfId="26564" xr:uid="{00000000-0005-0000-0000-0000D9670000}"/>
    <cellStyle name="Normal 79 2 3 7" xfId="6449" xr:uid="{00000000-0005-0000-0000-000042190000}"/>
    <cellStyle name="Normal 79 2 3 7 3" xfId="21547" xr:uid="{00000000-0005-0000-0000-000040540000}"/>
    <cellStyle name="Normal 79 2 3 9" xfId="16534" xr:uid="{00000000-0005-0000-0000-0000AB400000}"/>
    <cellStyle name="Normal 79 2 4" xfId="1586" xr:uid="{00000000-0005-0000-0000-000042060000}"/>
    <cellStyle name="Normal 79 2 4 2" xfId="2425" xr:uid="{00000000-0005-0000-0000-000089090000}"/>
    <cellStyle name="Normal 79 2 4 2 2" xfId="4114" xr:uid="{00000000-0005-0000-0000-000023100000}"/>
    <cellStyle name="Normal 79 2 4 2 2 2" xfId="14187" xr:uid="{00000000-0005-0000-0000-00007C370000}"/>
    <cellStyle name="Normal 79 2 4 2 2 2 3" xfId="29281" xr:uid="{00000000-0005-0000-0000-000076720000}"/>
    <cellStyle name="Normal 79 2 4 2 2 3" xfId="9167" xr:uid="{00000000-0005-0000-0000-0000E0230000}"/>
    <cellStyle name="Normal 79 2 4 2 2 3 3" xfId="24264" xr:uid="{00000000-0005-0000-0000-0000DD5E0000}"/>
    <cellStyle name="Normal 79 2 4 2 2 5" xfId="19251" xr:uid="{00000000-0005-0000-0000-0000484B0000}"/>
    <cellStyle name="Normal 79 2 4 2 3" xfId="5806" xr:uid="{00000000-0005-0000-0000-0000BF160000}"/>
    <cellStyle name="Normal 79 2 4 2 3 2" xfId="15858" xr:uid="{00000000-0005-0000-0000-0000033E0000}"/>
    <cellStyle name="Normal 79 2 4 2 3 2 3" xfId="30952" xr:uid="{00000000-0005-0000-0000-0000FD780000}"/>
    <cellStyle name="Normal 79 2 4 2 3 3" xfId="10838" xr:uid="{00000000-0005-0000-0000-0000672A0000}"/>
    <cellStyle name="Normal 79 2 4 2 3 3 3" xfId="25935" xr:uid="{00000000-0005-0000-0000-000064650000}"/>
    <cellStyle name="Normal 79 2 4 2 3 5" xfId="20922" xr:uid="{00000000-0005-0000-0000-0000CF510000}"/>
    <cellStyle name="Normal 79 2 4 2 4" xfId="12516" xr:uid="{00000000-0005-0000-0000-0000F5300000}"/>
    <cellStyle name="Normal 79 2 4 2 4 3" xfId="27610" xr:uid="{00000000-0005-0000-0000-0000EF6B0000}"/>
    <cellStyle name="Normal 79 2 4 2 5" xfId="7495" xr:uid="{00000000-0005-0000-0000-0000581D0000}"/>
    <cellStyle name="Normal 79 2 4 2 5 3" xfId="22593" xr:uid="{00000000-0005-0000-0000-000056580000}"/>
    <cellStyle name="Normal 79 2 4 2 7" xfId="17580" xr:uid="{00000000-0005-0000-0000-0000C1440000}"/>
    <cellStyle name="Normal 79 2 4 3" xfId="3277" xr:uid="{00000000-0005-0000-0000-0000DE0C0000}"/>
    <cellStyle name="Normal 79 2 4 3 2" xfId="13351" xr:uid="{00000000-0005-0000-0000-000038340000}"/>
    <cellStyle name="Normal 79 2 4 3 2 3" xfId="28445" xr:uid="{00000000-0005-0000-0000-0000326F0000}"/>
    <cellStyle name="Normal 79 2 4 3 3" xfId="8331" xr:uid="{00000000-0005-0000-0000-00009C200000}"/>
    <cellStyle name="Normal 79 2 4 3 3 3" xfId="23428" xr:uid="{00000000-0005-0000-0000-0000995B0000}"/>
    <cellStyle name="Normal 79 2 4 3 5" xfId="18415" xr:uid="{00000000-0005-0000-0000-000004480000}"/>
    <cellStyle name="Normal 79 2 4 4" xfId="4970" xr:uid="{00000000-0005-0000-0000-00007B130000}"/>
    <cellStyle name="Normal 79 2 4 4 2" xfId="15022" xr:uid="{00000000-0005-0000-0000-0000BF3A0000}"/>
    <cellStyle name="Normal 79 2 4 4 2 3" xfId="30116" xr:uid="{00000000-0005-0000-0000-0000B9750000}"/>
    <cellStyle name="Normal 79 2 4 4 3" xfId="10002" xr:uid="{00000000-0005-0000-0000-000023270000}"/>
    <cellStyle name="Normal 79 2 4 4 3 3" xfId="25099" xr:uid="{00000000-0005-0000-0000-000020620000}"/>
    <cellStyle name="Normal 79 2 4 4 5" xfId="20086" xr:uid="{00000000-0005-0000-0000-00008B4E0000}"/>
    <cellStyle name="Normal 79 2 4 5" xfId="11680" xr:uid="{00000000-0005-0000-0000-0000B12D0000}"/>
    <cellStyle name="Normal 79 2 4 5 3" xfId="26774" xr:uid="{00000000-0005-0000-0000-0000AB680000}"/>
    <cellStyle name="Normal 79 2 4 6" xfId="6659" xr:uid="{00000000-0005-0000-0000-0000141A0000}"/>
    <cellStyle name="Normal 79 2 4 6 3" xfId="21757" xr:uid="{00000000-0005-0000-0000-000012550000}"/>
    <cellStyle name="Normal 79 2 4 8" xfId="16744" xr:uid="{00000000-0005-0000-0000-00007D410000}"/>
    <cellStyle name="Normal 79 2 5" xfId="2007" xr:uid="{00000000-0005-0000-0000-0000E7070000}"/>
    <cellStyle name="Normal 79 2 5 2" xfId="3696" xr:uid="{00000000-0005-0000-0000-0000810E0000}"/>
    <cellStyle name="Normal 79 2 5 2 2" xfId="13769" xr:uid="{00000000-0005-0000-0000-0000DA350000}"/>
    <cellStyle name="Normal 79 2 5 2 2 3" xfId="28863" xr:uid="{00000000-0005-0000-0000-0000D4700000}"/>
    <cellStyle name="Normal 79 2 5 2 3" xfId="8749" xr:uid="{00000000-0005-0000-0000-00003E220000}"/>
    <cellStyle name="Normal 79 2 5 2 3 3" xfId="23846" xr:uid="{00000000-0005-0000-0000-00003B5D0000}"/>
    <cellStyle name="Normal 79 2 5 2 5" xfId="18833" xr:uid="{00000000-0005-0000-0000-0000A6490000}"/>
    <cellStyle name="Normal 79 2 5 3" xfId="5388" xr:uid="{00000000-0005-0000-0000-00001D150000}"/>
    <cellStyle name="Normal 79 2 5 3 2" xfId="15440" xr:uid="{00000000-0005-0000-0000-0000613C0000}"/>
    <cellStyle name="Normal 79 2 5 3 2 3" xfId="30534" xr:uid="{00000000-0005-0000-0000-00005B770000}"/>
    <cellStyle name="Normal 79 2 5 3 3" xfId="10420" xr:uid="{00000000-0005-0000-0000-0000C5280000}"/>
    <cellStyle name="Normal 79 2 5 3 3 3" xfId="25517" xr:uid="{00000000-0005-0000-0000-0000C2630000}"/>
    <cellStyle name="Normal 79 2 5 3 5" xfId="20504" xr:uid="{00000000-0005-0000-0000-00002D500000}"/>
    <cellStyle name="Normal 79 2 5 4" xfId="12098" xr:uid="{00000000-0005-0000-0000-0000532F0000}"/>
    <cellStyle name="Normal 79 2 5 4 3" xfId="27192" xr:uid="{00000000-0005-0000-0000-00004D6A0000}"/>
    <cellStyle name="Normal 79 2 5 5" xfId="7077" xr:uid="{00000000-0005-0000-0000-0000B61B0000}"/>
    <cellStyle name="Normal 79 2 5 5 3" xfId="22175" xr:uid="{00000000-0005-0000-0000-0000B4560000}"/>
    <cellStyle name="Normal 79 2 5 7" xfId="17162" xr:uid="{00000000-0005-0000-0000-00001F430000}"/>
    <cellStyle name="Normal 79 2 6" xfId="2859" xr:uid="{00000000-0005-0000-0000-00003C0B0000}"/>
    <cellStyle name="Normal 79 2 6 2" xfId="12933" xr:uid="{00000000-0005-0000-0000-000096320000}"/>
    <cellStyle name="Normal 79 2 6 2 3" xfId="28027" xr:uid="{00000000-0005-0000-0000-0000906D0000}"/>
    <cellStyle name="Normal 79 2 6 3" xfId="7913" xr:uid="{00000000-0005-0000-0000-0000FA1E0000}"/>
    <cellStyle name="Normal 79 2 6 3 3" xfId="23010" xr:uid="{00000000-0005-0000-0000-0000F7590000}"/>
    <cellStyle name="Normal 79 2 6 5" xfId="17997" xr:uid="{00000000-0005-0000-0000-000062460000}"/>
    <cellStyle name="Normal 79 2 7" xfId="4552" xr:uid="{00000000-0005-0000-0000-0000D9110000}"/>
    <cellStyle name="Normal 79 2 7 2" xfId="14604" xr:uid="{00000000-0005-0000-0000-00001D390000}"/>
    <cellStyle name="Normal 79 2 7 2 3" xfId="29698" xr:uid="{00000000-0005-0000-0000-000017740000}"/>
    <cellStyle name="Normal 79 2 7 3" xfId="9584" xr:uid="{00000000-0005-0000-0000-000081250000}"/>
    <cellStyle name="Normal 79 2 7 3 3" xfId="24681" xr:uid="{00000000-0005-0000-0000-00007E600000}"/>
    <cellStyle name="Normal 79 2 7 5" xfId="19668" xr:uid="{00000000-0005-0000-0000-0000E94C0000}"/>
    <cellStyle name="Normal 79 2 8" xfId="11262" xr:uid="{00000000-0005-0000-0000-00000F2C0000}"/>
    <cellStyle name="Normal 79 2 8 3" xfId="26356" xr:uid="{00000000-0005-0000-0000-000009670000}"/>
    <cellStyle name="Normal 79 2 9" xfId="6241" xr:uid="{00000000-0005-0000-0000-000072180000}"/>
    <cellStyle name="Normal 79 2 9 3" xfId="21339" xr:uid="{00000000-0005-0000-0000-000070530000}"/>
    <cellStyle name="Normal 79 3" xfId="1206" xr:uid="{00000000-0005-0000-0000-0000C6040000}"/>
    <cellStyle name="Normal 79 3 10" xfId="16378" xr:uid="{00000000-0005-0000-0000-00000F400000}"/>
    <cellStyle name="Normal 79 3 2" xfId="1425" xr:uid="{00000000-0005-0000-0000-0000A1050000}"/>
    <cellStyle name="Normal 79 3 2 2" xfId="1846" xr:uid="{00000000-0005-0000-0000-000046070000}"/>
    <cellStyle name="Normal 79 3 2 2 2" xfId="2685" xr:uid="{00000000-0005-0000-0000-00008D0A0000}"/>
    <cellStyle name="Normal 79 3 2 2 2 2" xfId="4374" xr:uid="{00000000-0005-0000-0000-000027110000}"/>
    <cellStyle name="Normal 79 3 2 2 2 2 2" xfId="14447" xr:uid="{00000000-0005-0000-0000-000080380000}"/>
    <cellStyle name="Normal 79 3 2 2 2 2 2 3" xfId="29541" xr:uid="{00000000-0005-0000-0000-00007A730000}"/>
    <cellStyle name="Normal 79 3 2 2 2 2 3" xfId="9427" xr:uid="{00000000-0005-0000-0000-0000E4240000}"/>
    <cellStyle name="Normal 79 3 2 2 2 2 3 3" xfId="24524" xr:uid="{00000000-0005-0000-0000-0000E15F0000}"/>
    <cellStyle name="Normal 79 3 2 2 2 2 5" xfId="19511" xr:uid="{00000000-0005-0000-0000-00004C4C0000}"/>
    <cellStyle name="Normal 79 3 2 2 2 3" xfId="6066" xr:uid="{00000000-0005-0000-0000-0000C3170000}"/>
    <cellStyle name="Normal 79 3 2 2 2 3 2" xfId="16118" xr:uid="{00000000-0005-0000-0000-0000073F0000}"/>
    <cellStyle name="Normal 79 3 2 2 2 3 2 3" xfId="31212" xr:uid="{00000000-0005-0000-0000-0000017A0000}"/>
    <cellStyle name="Normal 79 3 2 2 2 3 3" xfId="11098" xr:uid="{00000000-0005-0000-0000-00006B2B0000}"/>
    <cellStyle name="Normal 79 3 2 2 2 3 3 3" xfId="26195" xr:uid="{00000000-0005-0000-0000-000068660000}"/>
    <cellStyle name="Normal 79 3 2 2 2 3 5" xfId="21182" xr:uid="{00000000-0005-0000-0000-0000D3520000}"/>
    <cellStyle name="Normal 79 3 2 2 2 4" xfId="12776" xr:uid="{00000000-0005-0000-0000-0000F9310000}"/>
    <cellStyle name="Normal 79 3 2 2 2 4 3" xfId="27870" xr:uid="{00000000-0005-0000-0000-0000F36C0000}"/>
    <cellStyle name="Normal 79 3 2 2 2 5" xfId="7755" xr:uid="{00000000-0005-0000-0000-00005C1E0000}"/>
    <cellStyle name="Normal 79 3 2 2 2 5 3" xfId="22853" xr:uid="{00000000-0005-0000-0000-00005A590000}"/>
    <cellStyle name="Normal 79 3 2 2 2 7" xfId="17840" xr:uid="{00000000-0005-0000-0000-0000C5450000}"/>
    <cellStyle name="Normal 79 3 2 2 3" xfId="3537" xr:uid="{00000000-0005-0000-0000-0000E20D0000}"/>
    <cellStyle name="Normal 79 3 2 2 3 2" xfId="13611" xr:uid="{00000000-0005-0000-0000-00003C350000}"/>
    <cellStyle name="Normal 79 3 2 2 3 2 3" xfId="28705" xr:uid="{00000000-0005-0000-0000-000036700000}"/>
    <cellStyle name="Normal 79 3 2 2 3 3" xfId="8591" xr:uid="{00000000-0005-0000-0000-0000A0210000}"/>
    <cellStyle name="Normal 79 3 2 2 3 3 3" xfId="23688" xr:uid="{00000000-0005-0000-0000-00009D5C0000}"/>
    <cellStyle name="Normal 79 3 2 2 3 5" xfId="18675" xr:uid="{00000000-0005-0000-0000-000008490000}"/>
    <cellStyle name="Normal 79 3 2 2 4" xfId="5230" xr:uid="{00000000-0005-0000-0000-00007F140000}"/>
    <cellStyle name="Normal 79 3 2 2 4 2" xfId="15282" xr:uid="{00000000-0005-0000-0000-0000C33B0000}"/>
    <cellStyle name="Normal 79 3 2 2 4 2 3" xfId="30376" xr:uid="{00000000-0005-0000-0000-0000BD760000}"/>
    <cellStyle name="Normal 79 3 2 2 4 3" xfId="10262" xr:uid="{00000000-0005-0000-0000-000027280000}"/>
    <cellStyle name="Normal 79 3 2 2 4 3 3" xfId="25359" xr:uid="{00000000-0005-0000-0000-000024630000}"/>
    <cellStyle name="Normal 79 3 2 2 4 5" xfId="20346" xr:uid="{00000000-0005-0000-0000-00008F4F0000}"/>
    <cellStyle name="Normal 79 3 2 2 5" xfId="11940" xr:uid="{00000000-0005-0000-0000-0000B52E0000}"/>
    <cellStyle name="Normal 79 3 2 2 5 3" xfId="27034" xr:uid="{00000000-0005-0000-0000-0000AF690000}"/>
    <cellStyle name="Normal 79 3 2 2 6" xfId="6919" xr:uid="{00000000-0005-0000-0000-0000181B0000}"/>
    <cellStyle name="Normal 79 3 2 2 6 3" xfId="22017" xr:uid="{00000000-0005-0000-0000-000016560000}"/>
    <cellStyle name="Normal 79 3 2 2 8" xfId="17004" xr:uid="{00000000-0005-0000-0000-000081420000}"/>
    <cellStyle name="Normal 79 3 2 3" xfId="2267" xr:uid="{00000000-0005-0000-0000-0000EB080000}"/>
    <cellStyle name="Normal 79 3 2 3 2" xfId="3956" xr:uid="{00000000-0005-0000-0000-0000850F0000}"/>
    <cellStyle name="Normal 79 3 2 3 2 2" xfId="14029" xr:uid="{00000000-0005-0000-0000-0000DE360000}"/>
    <cellStyle name="Normal 79 3 2 3 2 2 3" xfId="29123" xr:uid="{00000000-0005-0000-0000-0000D8710000}"/>
    <cellStyle name="Normal 79 3 2 3 2 3" xfId="9009" xr:uid="{00000000-0005-0000-0000-000042230000}"/>
    <cellStyle name="Normal 79 3 2 3 2 3 3" xfId="24106" xr:uid="{00000000-0005-0000-0000-00003F5E0000}"/>
    <cellStyle name="Normal 79 3 2 3 2 5" xfId="19093" xr:uid="{00000000-0005-0000-0000-0000AA4A0000}"/>
    <cellStyle name="Normal 79 3 2 3 3" xfId="5648" xr:uid="{00000000-0005-0000-0000-000021160000}"/>
    <cellStyle name="Normal 79 3 2 3 3 2" xfId="15700" xr:uid="{00000000-0005-0000-0000-0000653D0000}"/>
    <cellStyle name="Normal 79 3 2 3 3 2 3" xfId="30794" xr:uid="{00000000-0005-0000-0000-00005F780000}"/>
    <cellStyle name="Normal 79 3 2 3 3 3" xfId="10680" xr:uid="{00000000-0005-0000-0000-0000C9290000}"/>
    <cellStyle name="Normal 79 3 2 3 3 3 3" xfId="25777" xr:uid="{00000000-0005-0000-0000-0000C6640000}"/>
    <cellStyle name="Normal 79 3 2 3 3 5" xfId="20764" xr:uid="{00000000-0005-0000-0000-000031510000}"/>
    <cellStyle name="Normal 79 3 2 3 4" xfId="12358" xr:uid="{00000000-0005-0000-0000-000057300000}"/>
    <cellStyle name="Normal 79 3 2 3 4 3" xfId="27452" xr:uid="{00000000-0005-0000-0000-0000516B0000}"/>
    <cellStyle name="Normal 79 3 2 3 5" xfId="7337" xr:uid="{00000000-0005-0000-0000-0000BA1C0000}"/>
    <cellStyle name="Normal 79 3 2 3 5 3" xfId="22435" xr:uid="{00000000-0005-0000-0000-0000B8570000}"/>
    <cellStyle name="Normal 79 3 2 3 7" xfId="17422" xr:uid="{00000000-0005-0000-0000-000023440000}"/>
    <cellStyle name="Normal 79 3 2 4" xfId="3119" xr:uid="{00000000-0005-0000-0000-0000400C0000}"/>
    <cellStyle name="Normal 79 3 2 4 2" xfId="13193" xr:uid="{00000000-0005-0000-0000-00009A330000}"/>
    <cellStyle name="Normal 79 3 2 4 2 3" xfId="28287" xr:uid="{00000000-0005-0000-0000-0000946E0000}"/>
    <cellStyle name="Normal 79 3 2 4 3" xfId="8173" xr:uid="{00000000-0005-0000-0000-0000FE1F0000}"/>
    <cellStyle name="Normal 79 3 2 4 3 3" xfId="23270" xr:uid="{00000000-0005-0000-0000-0000FB5A0000}"/>
    <cellStyle name="Normal 79 3 2 4 5" xfId="18257" xr:uid="{00000000-0005-0000-0000-000066470000}"/>
    <cellStyle name="Normal 79 3 2 5" xfId="4812" xr:uid="{00000000-0005-0000-0000-0000DD120000}"/>
    <cellStyle name="Normal 79 3 2 5 2" xfId="14864" xr:uid="{00000000-0005-0000-0000-0000213A0000}"/>
    <cellStyle name="Normal 79 3 2 5 2 3" xfId="29958" xr:uid="{00000000-0005-0000-0000-00001B750000}"/>
    <cellStyle name="Normal 79 3 2 5 3" xfId="9844" xr:uid="{00000000-0005-0000-0000-000085260000}"/>
    <cellStyle name="Normal 79 3 2 5 3 3" xfId="24941" xr:uid="{00000000-0005-0000-0000-000082610000}"/>
    <cellStyle name="Normal 79 3 2 5 5" xfId="19928" xr:uid="{00000000-0005-0000-0000-0000ED4D0000}"/>
    <cellStyle name="Normal 79 3 2 6" xfId="11522" xr:uid="{00000000-0005-0000-0000-0000132D0000}"/>
    <cellStyle name="Normal 79 3 2 6 3" xfId="26616" xr:uid="{00000000-0005-0000-0000-00000D680000}"/>
    <cellStyle name="Normal 79 3 2 7" xfId="6501" xr:uid="{00000000-0005-0000-0000-000076190000}"/>
    <cellStyle name="Normal 79 3 2 7 3" xfId="21599" xr:uid="{00000000-0005-0000-0000-000074540000}"/>
    <cellStyle name="Normal 79 3 2 9" xfId="16586" xr:uid="{00000000-0005-0000-0000-0000DF400000}"/>
    <cellStyle name="Normal 79 3 3" xfId="1638" xr:uid="{00000000-0005-0000-0000-000076060000}"/>
    <cellStyle name="Normal 79 3 3 2" xfId="2477" xr:uid="{00000000-0005-0000-0000-0000BD090000}"/>
    <cellStyle name="Normal 79 3 3 2 2" xfId="4166" xr:uid="{00000000-0005-0000-0000-000057100000}"/>
    <cellStyle name="Normal 79 3 3 2 2 2" xfId="14239" xr:uid="{00000000-0005-0000-0000-0000B0370000}"/>
    <cellStyle name="Normal 79 3 3 2 2 2 3" xfId="29333" xr:uid="{00000000-0005-0000-0000-0000AA720000}"/>
    <cellStyle name="Normal 79 3 3 2 2 3" xfId="9219" xr:uid="{00000000-0005-0000-0000-000014240000}"/>
    <cellStyle name="Normal 79 3 3 2 2 3 3" xfId="24316" xr:uid="{00000000-0005-0000-0000-0000115F0000}"/>
    <cellStyle name="Normal 79 3 3 2 2 5" xfId="19303" xr:uid="{00000000-0005-0000-0000-00007C4B0000}"/>
    <cellStyle name="Normal 79 3 3 2 3" xfId="5858" xr:uid="{00000000-0005-0000-0000-0000F3160000}"/>
    <cellStyle name="Normal 79 3 3 2 3 2" xfId="15910" xr:uid="{00000000-0005-0000-0000-0000373E0000}"/>
    <cellStyle name="Normal 79 3 3 2 3 2 3" xfId="31004" xr:uid="{00000000-0005-0000-0000-000031790000}"/>
    <cellStyle name="Normal 79 3 3 2 3 3" xfId="10890" xr:uid="{00000000-0005-0000-0000-00009B2A0000}"/>
    <cellStyle name="Normal 79 3 3 2 3 3 3" xfId="25987" xr:uid="{00000000-0005-0000-0000-000098650000}"/>
    <cellStyle name="Normal 79 3 3 2 3 5" xfId="20974" xr:uid="{00000000-0005-0000-0000-000003520000}"/>
    <cellStyle name="Normal 79 3 3 2 4" xfId="12568" xr:uid="{00000000-0005-0000-0000-000029310000}"/>
    <cellStyle name="Normal 79 3 3 2 4 3" xfId="27662" xr:uid="{00000000-0005-0000-0000-0000236C0000}"/>
    <cellStyle name="Normal 79 3 3 2 5" xfId="7547" xr:uid="{00000000-0005-0000-0000-00008C1D0000}"/>
    <cellStyle name="Normal 79 3 3 2 5 3" xfId="22645" xr:uid="{00000000-0005-0000-0000-00008A580000}"/>
    <cellStyle name="Normal 79 3 3 2 7" xfId="17632" xr:uid="{00000000-0005-0000-0000-0000F5440000}"/>
    <cellStyle name="Normal 79 3 3 3" xfId="3329" xr:uid="{00000000-0005-0000-0000-0000120D0000}"/>
    <cellStyle name="Normal 79 3 3 3 2" xfId="13403" xr:uid="{00000000-0005-0000-0000-00006C340000}"/>
    <cellStyle name="Normal 79 3 3 3 2 3" xfId="28497" xr:uid="{00000000-0005-0000-0000-0000666F0000}"/>
    <cellStyle name="Normal 79 3 3 3 3" xfId="8383" xr:uid="{00000000-0005-0000-0000-0000D0200000}"/>
    <cellStyle name="Normal 79 3 3 3 3 3" xfId="23480" xr:uid="{00000000-0005-0000-0000-0000CD5B0000}"/>
    <cellStyle name="Normal 79 3 3 3 5" xfId="18467" xr:uid="{00000000-0005-0000-0000-000038480000}"/>
    <cellStyle name="Normal 79 3 3 4" xfId="5022" xr:uid="{00000000-0005-0000-0000-0000AF130000}"/>
    <cellStyle name="Normal 79 3 3 4 2" xfId="15074" xr:uid="{00000000-0005-0000-0000-0000F33A0000}"/>
    <cellStyle name="Normal 79 3 3 4 2 3" xfId="30168" xr:uid="{00000000-0005-0000-0000-0000ED750000}"/>
    <cellStyle name="Normal 79 3 3 4 3" xfId="10054" xr:uid="{00000000-0005-0000-0000-000057270000}"/>
    <cellStyle name="Normal 79 3 3 4 3 3" xfId="25151" xr:uid="{00000000-0005-0000-0000-000054620000}"/>
    <cellStyle name="Normal 79 3 3 4 5" xfId="20138" xr:uid="{00000000-0005-0000-0000-0000BF4E0000}"/>
    <cellStyle name="Normal 79 3 3 5" xfId="11732" xr:uid="{00000000-0005-0000-0000-0000E52D0000}"/>
    <cellStyle name="Normal 79 3 3 5 3" xfId="26826" xr:uid="{00000000-0005-0000-0000-0000DF680000}"/>
    <cellStyle name="Normal 79 3 3 6" xfId="6711" xr:uid="{00000000-0005-0000-0000-0000481A0000}"/>
    <cellStyle name="Normal 79 3 3 6 3" xfId="21809" xr:uid="{00000000-0005-0000-0000-000046550000}"/>
    <cellStyle name="Normal 79 3 3 8" xfId="16796" xr:uid="{00000000-0005-0000-0000-0000B1410000}"/>
    <cellStyle name="Normal 79 3 4" xfId="2059" xr:uid="{00000000-0005-0000-0000-00001B080000}"/>
    <cellStyle name="Normal 79 3 4 2" xfId="3748" xr:uid="{00000000-0005-0000-0000-0000B50E0000}"/>
    <cellStyle name="Normal 79 3 4 2 2" xfId="13821" xr:uid="{00000000-0005-0000-0000-00000E360000}"/>
    <cellStyle name="Normal 79 3 4 2 2 3" xfId="28915" xr:uid="{00000000-0005-0000-0000-000008710000}"/>
    <cellStyle name="Normal 79 3 4 2 3" xfId="8801" xr:uid="{00000000-0005-0000-0000-000072220000}"/>
    <cellStyle name="Normal 79 3 4 2 3 3" xfId="23898" xr:uid="{00000000-0005-0000-0000-00006F5D0000}"/>
    <cellStyle name="Normal 79 3 4 2 5" xfId="18885" xr:uid="{00000000-0005-0000-0000-0000DA490000}"/>
    <cellStyle name="Normal 79 3 4 3" xfId="5440" xr:uid="{00000000-0005-0000-0000-000051150000}"/>
    <cellStyle name="Normal 79 3 4 3 2" xfId="15492" xr:uid="{00000000-0005-0000-0000-0000953C0000}"/>
    <cellStyle name="Normal 79 3 4 3 2 3" xfId="30586" xr:uid="{00000000-0005-0000-0000-00008F770000}"/>
    <cellStyle name="Normal 79 3 4 3 3" xfId="10472" xr:uid="{00000000-0005-0000-0000-0000F9280000}"/>
    <cellStyle name="Normal 79 3 4 3 3 3" xfId="25569" xr:uid="{00000000-0005-0000-0000-0000F6630000}"/>
    <cellStyle name="Normal 79 3 4 3 5" xfId="20556" xr:uid="{00000000-0005-0000-0000-000061500000}"/>
    <cellStyle name="Normal 79 3 4 4" xfId="12150" xr:uid="{00000000-0005-0000-0000-0000872F0000}"/>
    <cellStyle name="Normal 79 3 4 4 3" xfId="27244" xr:uid="{00000000-0005-0000-0000-0000816A0000}"/>
    <cellStyle name="Normal 79 3 4 5" xfId="7129" xr:uid="{00000000-0005-0000-0000-0000EA1B0000}"/>
    <cellStyle name="Normal 79 3 4 5 3" xfId="22227" xr:uid="{00000000-0005-0000-0000-0000E8560000}"/>
    <cellStyle name="Normal 79 3 4 7" xfId="17214" xr:uid="{00000000-0005-0000-0000-000053430000}"/>
    <cellStyle name="Normal 79 3 5" xfId="2911" xr:uid="{00000000-0005-0000-0000-0000700B0000}"/>
    <cellStyle name="Normal 79 3 5 2" xfId="12985" xr:uid="{00000000-0005-0000-0000-0000CA320000}"/>
    <cellStyle name="Normal 79 3 5 2 3" xfId="28079" xr:uid="{00000000-0005-0000-0000-0000C46D0000}"/>
    <cellStyle name="Normal 79 3 5 3" xfId="7965" xr:uid="{00000000-0005-0000-0000-00002E1F0000}"/>
    <cellStyle name="Normal 79 3 5 3 3" xfId="23062" xr:uid="{00000000-0005-0000-0000-00002B5A0000}"/>
    <cellStyle name="Normal 79 3 5 5" xfId="18049" xr:uid="{00000000-0005-0000-0000-000096460000}"/>
    <cellStyle name="Normal 79 3 6" xfId="4604" xr:uid="{00000000-0005-0000-0000-00000D120000}"/>
    <cellStyle name="Normal 79 3 6 2" xfId="14656" xr:uid="{00000000-0005-0000-0000-000051390000}"/>
    <cellStyle name="Normal 79 3 6 2 3" xfId="29750" xr:uid="{00000000-0005-0000-0000-00004B740000}"/>
    <cellStyle name="Normal 79 3 6 3" xfId="9636" xr:uid="{00000000-0005-0000-0000-0000B5250000}"/>
    <cellStyle name="Normal 79 3 6 3 3" xfId="24733" xr:uid="{00000000-0005-0000-0000-0000B2600000}"/>
    <cellStyle name="Normal 79 3 6 5" xfId="19720" xr:uid="{00000000-0005-0000-0000-00001D4D0000}"/>
    <cellStyle name="Normal 79 3 7" xfId="11314" xr:uid="{00000000-0005-0000-0000-0000432C0000}"/>
    <cellStyle name="Normal 79 3 7 3" xfId="26408" xr:uid="{00000000-0005-0000-0000-00003D670000}"/>
    <cellStyle name="Normal 79 3 8" xfId="6293" xr:uid="{00000000-0005-0000-0000-0000A6180000}"/>
    <cellStyle name="Normal 79 3 8 3" xfId="21391" xr:uid="{00000000-0005-0000-0000-0000A4530000}"/>
    <cellStyle name="Normal 79 4" xfId="1319" xr:uid="{00000000-0005-0000-0000-000037050000}"/>
    <cellStyle name="Normal 79 4 2" xfId="1742" xr:uid="{00000000-0005-0000-0000-0000DE060000}"/>
    <cellStyle name="Normal 79 4 2 2" xfId="2581" xr:uid="{00000000-0005-0000-0000-0000250A0000}"/>
    <cellStyle name="Normal 79 4 2 2 2" xfId="4270" xr:uid="{00000000-0005-0000-0000-0000BF100000}"/>
    <cellStyle name="Normal 79 4 2 2 2 2" xfId="14343" xr:uid="{00000000-0005-0000-0000-000018380000}"/>
    <cellStyle name="Normal 79 4 2 2 2 2 3" xfId="29437" xr:uid="{00000000-0005-0000-0000-000012730000}"/>
    <cellStyle name="Normal 79 4 2 2 2 3" xfId="9323" xr:uid="{00000000-0005-0000-0000-00007C240000}"/>
    <cellStyle name="Normal 79 4 2 2 2 3 3" xfId="24420" xr:uid="{00000000-0005-0000-0000-0000795F0000}"/>
    <cellStyle name="Normal 79 4 2 2 2 5" xfId="19407" xr:uid="{00000000-0005-0000-0000-0000E44B0000}"/>
    <cellStyle name="Normal 79 4 2 2 3" xfId="5962" xr:uid="{00000000-0005-0000-0000-00005B170000}"/>
    <cellStyle name="Normal 79 4 2 2 3 2" xfId="16014" xr:uid="{00000000-0005-0000-0000-00009F3E0000}"/>
    <cellStyle name="Normal 79 4 2 2 3 2 3" xfId="31108" xr:uid="{00000000-0005-0000-0000-000099790000}"/>
    <cellStyle name="Normal 79 4 2 2 3 3" xfId="10994" xr:uid="{00000000-0005-0000-0000-0000032B0000}"/>
    <cellStyle name="Normal 79 4 2 2 3 3 3" xfId="26091" xr:uid="{00000000-0005-0000-0000-000000660000}"/>
    <cellStyle name="Normal 79 4 2 2 3 5" xfId="21078" xr:uid="{00000000-0005-0000-0000-00006B520000}"/>
    <cellStyle name="Normal 79 4 2 2 4" xfId="12672" xr:uid="{00000000-0005-0000-0000-000091310000}"/>
    <cellStyle name="Normal 79 4 2 2 4 3" xfId="27766" xr:uid="{00000000-0005-0000-0000-00008B6C0000}"/>
    <cellStyle name="Normal 79 4 2 2 5" xfId="7651" xr:uid="{00000000-0005-0000-0000-0000F41D0000}"/>
    <cellStyle name="Normal 79 4 2 2 5 3" xfId="22749" xr:uid="{00000000-0005-0000-0000-0000F2580000}"/>
    <cellStyle name="Normal 79 4 2 2 7" xfId="17736" xr:uid="{00000000-0005-0000-0000-00005D450000}"/>
    <cellStyle name="Normal 79 4 2 3" xfId="3433" xr:uid="{00000000-0005-0000-0000-00007A0D0000}"/>
    <cellStyle name="Normal 79 4 2 3 2" xfId="13507" xr:uid="{00000000-0005-0000-0000-0000D4340000}"/>
    <cellStyle name="Normal 79 4 2 3 2 3" xfId="28601" xr:uid="{00000000-0005-0000-0000-0000CE6F0000}"/>
    <cellStyle name="Normal 79 4 2 3 3" xfId="8487" xr:uid="{00000000-0005-0000-0000-000038210000}"/>
    <cellStyle name="Normal 79 4 2 3 3 3" xfId="23584" xr:uid="{00000000-0005-0000-0000-0000355C0000}"/>
    <cellStyle name="Normal 79 4 2 3 5" xfId="18571" xr:uid="{00000000-0005-0000-0000-0000A0480000}"/>
    <cellStyle name="Normal 79 4 2 4" xfId="5126" xr:uid="{00000000-0005-0000-0000-000017140000}"/>
    <cellStyle name="Normal 79 4 2 4 2" xfId="15178" xr:uid="{00000000-0005-0000-0000-00005B3B0000}"/>
    <cellStyle name="Normal 79 4 2 4 2 3" xfId="30272" xr:uid="{00000000-0005-0000-0000-000055760000}"/>
    <cellStyle name="Normal 79 4 2 4 3" xfId="10158" xr:uid="{00000000-0005-0000-0000-0000BF270000}"/>
    <cellStyle name="Normal 79 4 2 4 3 3" xfId="25255" xr:uid="{00000000-0005-0000-0000-0000BC620000}"/>
    <cellStyle name="Normal 79 4 2 4 5" xfId="20242" xr:uid="{00000000-0005-0000-0000-0000274F0000}"/>
    <cellStyle name="Normal 79 4 2 5" xfId="11836" xr:uid="{00000000-0005-0000-0000-00004D2E0000}"/>
    <cellStyle name="Normal 79 4 2 5 3" xfId="26930" xr:uid="{00000000-0005-0000-0000-000047690000}"/>
    <cellStyle name="Normal 79 4 2 6" xfId="6815" xr:uid="{00000000-0005-0000-0000-0000B01A0000}"/>
    <cellStyle name="Normal 79 4 2 6 3" xfId="21913" xr:uid="{00000000-0005-0000-0000-0000AE550000}"/>
    <cellStyle name="Normal 79 4 2 8" xfId="16900" xr:uid="{00000000-0005-0000-0000-000019420000}"/>
    <cellStyle name="Normal 79 4 3" xfId="2163" xr:uid="{00000000-0005-0000-0000-000083080000}"/>
    <cellStyle name="Normal 79 4 3 2" xfId="3852" xr:uid="{00000000-0005-0000-0000-00001D0F0000}"/>
    <cellStyle name="Normal 79 4 3 2 2" xfId="13925" xr:uid="{00000000-0005-0000-0000-000076360000}"/>
    <cellStyle name="Normal 79 4 3 2 2 3" xfId="29019" xr:uid="{00000000-0005-0000-0000-000070710000}"/>
    <cellStyle name="Normal 79 4 3 2 3" xfId="8905" xr:uid="{00000000-0005-0000-0000-0000DA220000}"/>
    <cellStyle name="Normal 79 4 3 2 3 3" xfId="24002" xr:uid="{00000000-0005-0000-0000-0000D75D0000}"/>
    <cellStyle name="Normal 79 4 3 2 5" xfId="18989" xr:uid="{00000000-0005-0000-0000-0000424A0000}"/>
    <cellStyle name="Normal 79 4 3 3" xfId="5544" xr:uid="{00000000-0005-0000-0000-0000B9150000}"/>
    <cellStyle name="Normal 79 4 3 3 2" xfId="15596" xr:uid="{00000000-0005-0000-0000-0000FD3C0000}"/>
    <cellStyle name="Normal 79 4 3 3 2 3" xfId="30690" xr:uid="{00000000-0005-0000-0000-0000F7770000}"/>
    <cellStyle name="Normal 79 4 3 3 3" xfId="10576" xr:uid="{00000000-0005-0000-0000-000061290000}"/>
    <cellStyle name="Normal 79 4 3 3 3 3" xfId="25673" xr:uid="{00000000-0005-0000-0000-00005E640000}"/>
    <cellStyle name="Normal 79 4 3 3 5" xfId="20660" xr:uid="{00000000-0005-0000-0000-0000C9500000}"/>
    <cellStyle name="Normal 79 4 3 4" xfId="12254" xr:uid="{00000000-0005-0000-0000-0000EF2F0000}"/>
    <cellStyle name="Normal 79 4 3 4 3" xfId="27348" xr:uid="{00000000-0005-0000-0000-0000E96A0000}"/>
    <cellStyle name="Normal 79 4 3 5" xfId="7233" xr:uid="{00000000-0005-0000-0000-0000521C0000}"/>
    <cellStyle name="Normal 79 4 3 5 3" xfId="22331" xr:uid="{00000000-0005-0000-0000-000050570000}"/>
    <cellStyle name="Normal 79 4 3 7" xfId="17318" xr:uid="{00000000-0005-0000-0000-0000BB430000}"/>
    <cellStyle name="Normal 79 4 4" xfId="3015" xr:uid="{00000000-0005-0000-0000-0000D80B0000}"/>
    <cellStyle name="Normal 79 4 4 2" xfId="13089" xr:uid="{00000000-0005-0000-0000-000032330000}"/>
    <cellStyle name="Normal 79 4 4 2 3" xfId="28183" xr:uid="{00000000-0005-0000-0000-00002C6E0000}"/>
    <cellStyle name="Normal 79 4 4 3" xfId="8069" xr:uid="{00000000-0005-0000-0000-0000961F0000}"/>
    <cellStyle name="Normal 79 4 4 3 3" xfId="23166" xr:uid="{00000000-0005-0000-0000-0000935A0000}"/>
    <cellStyle name="Normal 79 4 4 5" xfId="18153" xr:uid="{00000000-0005-0000-0000-0000FE460000}"/>
    <cellStyle name="Normal 79 4 5" xfId="4708" xr:uid="{00000000-0005-0000-0000-000075120000}"/>
    <cellStyle name="Normal 79 4 5 2" xfId="14760" xr:uid="{00000000-0005-0000-0000-0000B9390000}"/>
    <cellStyle name="Normal 79 4 5 2 3" xfId="29854" xr:uid="{00000000-0005-0000-0000-0000B3740000}"/>
    <cellStyle name="Normal 79 4 5 3" xfId="9740" xr:uid="{00000000-0005-0000-0000-00001D260000}"/>
    <cellStyle name="Normal 79 4 5 3 3" xfId="24837" xr:uid="{00000000-0005-0000-0000-00001A610000}"/>
    <cellStyle name="Normal 79 4 5 5" xfId="19824" xr:uid="{00000000-0005-0000-0000-0000854D0000}"/>
    <cellStyle name="Normal 79 4 6" xfId="11418" xr:uid="{00000000-0005-0000-0000-0000AB2C0000}"/>
    <cellStyle name="Normal 79 4 6 3" xfId="26512" xr:uid="{00000000-0005-0000-0000-0000A5670000}"/>
    <cellStyle name="Normal 79 4 7" xfId="6397" xr:uid="{00000000-0005-0000-0000-00000E190000}"/>
    <cellStyle name="Normal 79 4 7 3" xfId="21495" xr:uid="{00000000-0005-0000-0000-00000C540000}"/>
    <cellStyle name="Normal 79 4 9" xfId="16482" xr:uid="{00000000-0005-0000-0000-000077400000}"/>
    <cellStyle name="Normal 79 5" xfId="1532" xr:uid="{00000000-0005-0000-0000-00000C060000}"/>
    <cellStyle name="Normal 79 5 2" xfId="2373" xr:uid="{00000000-0005-0000-0000-000055090000}"/>
    <cellStyle name="Normal 79 5 2 2" xfId="4062" xr:uid="{00000000-0005-0000-0000-0000EF0F0000}"/>
    <cellStyle name="Normal 79 5 2 2 2" xfId="14135" xr:uid="{00000000-0005-0000-0000-000048370000}"/>
    <cellStyle name="Normal 79 5 2 2 2 3" xfId="29229" xr:uid="{00000000-0005-0000-0000-000042720000}"/>
    <cellStyle name="Normal 79 5 2 2 3" xfId="9115" xr:uid="{00000000-0005-0000-0000-0000AC230000}"/>
    <cellStyle name="Normal 79 5 2 2 3 3" xfId="24212" xr:uid="{00000000-0005-0000-0000-0000A95E0000}"/>
    <cellStyle name="Normal 79 5 2 2 5" xfId="19199" xr:uid="{00000000-0005-0000-0000-0000144B0000}"/>
    <cellStyle name="Normal 79 5 2 3" xfId="5754" xr:uid="{00000000-0005-0000-0000-00008B160000}"/>
    <cellStyle name="Normal 79 5 2 3 2" xfId="15806" xr:uid="{00000000-0005-0000-0000-0000CF3D0000}"/>
    <cellStyle name="Normal 79 5 2 3 2 3" xfId="30900" xr:uid="{00000000-0005-0000-0000-0000C9780000}"/>
    <cellStyle name="Normal 79 5 2 3 3" xfId="10786" xr:uid="{00000000-0005-0000-0000-0000332A0000}"/>
    <cellStyle name="Normal 79 5 2 3 3 3" xfId="25883" xr:uid="{00000000-0005-0000-0000-000030650000}"/>
    <cellStyle name="Normal 79 5 2 3 5" xfId="20870" xr:uid="{00000000-0005-0000-0000-00009B510000}"/>
    <cellStyle name="Normal 79 5 2 4" xfId="12464" xr:uid="{00000000-0005-0000-0000-0000C1300000}"/>
    <cellStyle name="Normal 79 5 2 4 3" xfId="27558" xr:uid="{00000000-0005-0000-0000-0000BB6B0000}"/>
    <cellStyle name="Normal 79 5 2 5" xfId="7443" xr:uid="{00000000-0005-0000-0000-0000241D0000}"/>
    <cellStyle name="Normal 79 5 2 5 3" xfId="22541" xr:uid="{00000000-0005-0000-0000-000022580000}"/>
    <cellStyle name="Normal 79 5 2 7" xfId="17528" xr:uid="{00000000-0005-0000-0000-00008D440000}"/>
    <cellStyle name="Normal 79 5 3" xfId="3225" xr:uid="{00000000-0005-0000-0000-0000AA0C0000}"/>
    <cellStyle name="Normal 79 5 3 2" xfId="13299" xr:uid="{00000000-0005-0000-0000-000004340000}"/>
    <cellStyle name="Normal 79 5 3 2 3" xfId="28393" xr:uid="{00000000-0005-0000-0000-0000FE6E0000}"/>
    <cellStyle name="Normal 79 5 3 3" xfId="8279" xr:uid="{00000000-0005-0000-0000-000068200000}"/>
    <cellStyle name="Normal 79 5 3 3 3" xfId="23376" xr:uid="{00000000-0005-0000-0000-0000655B0000}"/>
    <cellStyle name="Normal 79 5 3 5" xfId="18363" xr:uid="{00000000-0005-0000-0000-0000D0470000}"/>
    <cellStyle name="Normal 79 5 4" xfId="4918" xr:uid="{00000000-0005-0000-0000-000047130000}"/>
    <cellStyle name="Normal 79 5 4 2" xfId="14970" xr:uid="{00000000-0005-0000-0000-00008B3A0000}"/>
    <cellStyle name="Normal 79 5 4 2 3" xfId="30064" xr:uid="{00000000-0005-0000-0000-000085750000}"/>
    <cellStyle name="Normal 79 5 4 3" xfId="9950" xr:uid="{00000000-0005-0000-0000-0000EF260000}"/>
    <cellStyle name="Normal 79 5 4 3 3" xfId="25047" xr:uid="{00000000-0005-0000-0000-0000EC610000}"/>
    <cellStyle name="Normal 79 5 4 5" xfId="20034" xr:uid="{00000000-0005-0000-0000-0000574E0000}"/>
    <cellStyle name="Normal 79 5 5" xfId="11628" xr:uid="{00000000-0005-0000-0000-00007D2D0000}"/>
    <cellStyle name="Normal 79 5 5 3" xfId="26722" xr:uid="{00000000-0005-0000-0000-000077680000}"/>
    <cellStyle name="Normal 79 5 6" xfId="6607" xr:uid="{00000000-0005-0000-0000-0000E0190000}"/>
    <cellStyle name="Normal 79 5 6 3" xfId="21705" xr:uid="{00000000-0005-0000-0000-0000DE540000}"/>
    <cellStyle name="Normal 79 5 8" xfId="16692" xr:uid="{00000000-0005-0000-0000-000049410000}"/>
    <cellStyle name="Normal 79 6" xfId="1953" xr:uid="{00000000-0005-0000-0000-0000B1070000}"/>
    <cellStyle name="Normal 79 6 2" xfId="3644" xr:uid="{00000000-0005-0000-0000-00004D0E0000}"/>
    <cellStyle name="Normal 79 6 2 2" xfId="13717" xr:uid="{00000000-0005-0000-0000-0000A6350000}"/>
    <cellStyle name="Normal 79 6 2 2 3" xfId="28811" xr:uid="{00000000-0005-0000-0000-0000A0700000}"/>
    <cellStyle name="Normal 79 6 2 3" xfId="8697" xr:uid="{00000000-0005-0000-0000-00000A220000}"/>
    <cellStyle name="Normal 79 6 2 3 3" xfId="23794" xr:uid="{00000000-0005-0000-0000-0000075D0000}"/>
    <cellStyle name="Normal 79 6 2 5" xfId="18781" xr:uid="{00000000-0005-0000-0000-000072490000}"/>
    <cellStyle name="Normal 79 6 3" xfId="5336" xr:uid="{00000000-0005-0000-0000-0000E9140000}"/>
    <cellStyle name="Normal 79 6 3 2" xfId="15388" xr:uid="{00000000-0005-0000-0000-00002D3C0000}"/>
    <cellStyle name="Normal 79 6 3 2 3" xfId="30482" xr:uid="{00000000-0005-0000-0000-000027770000}"/>
    <cellStyle name="Normal 79 6 3 3" xfId="10368" xr:uid="{00000000-0005-0000-0000-000091280000}"/>
    <cellStyle name="Normal 79 6 3 3 3" xfId="25465" xr:uid="{00000000-0005-0000-0000-00008E630000}"/>
    <cellStyle name="Normal 79 6 3 5" xfId="20452" xr:uid="{00000000-0005-0000-0000-0000F94F0000}"/>
    <cellStyle name="Normal 79 6 4" xfId="12046" xr:uid="{00000000-0005-0000-0000-00001F2F0000}"/>
    <cellStyle name="Normal 79 6 4 3" xfId="27140" xr:uid="{00000000-0005-0000-0000-0000196A0000}"/>
    <cellStyle name="Normal 79 6 5" xfId="7025" xr:uid="{00000000-0005-0000-0000-0000821B0000}"/>
    <cellStyle name="Normal 79 6 5 3" xfId="22123" xr:uid="{00000000-0005-0000-0000-000080560000}"/>
    <cellStyle name="Normal 79 6 7" xfId="17110" xr:uid="{00000000-0005-0000-0000-0000EB420000}"/>
    <cellStyle name="Normal 79 7" xfId="2798" xr:uid="{00000000-0005-0000-0000-0000FF0A0000}"/>
    <cellStyle name="Normal 79 7 2" xfId="12881" xr:uid="{00000000-0005-0000-0000-000062320000}"/>
    <cellStyle name="Normal 79 7 2 3" xfId="27975" xr:uid="{00000000-0005-0000-0000-00005C6D0000}"/>
    <cellStyle name="Normal 79 7 3" xfId="7860" xr:uid="{00000000-0005-0000-0000-0000C51E0000}"/>
    <cellStyle name="Normal 79 7 3 3" xfId="22958" xr:uid="{00000000-0005-0000-0000-0000C3590000}"/>
    <cellStyle name="Normal 79 7 5" xfId="17945" xr:uid="{00000000-0005-0000-0000-00002E460000}"/>
    <cellStyle name="Normal 79 8" xfId="4496" xr:uid="{00000000-0005-0000-0000-0000A1110000}"/>
    <cellStyle name="Normal 79 8 2" xfId="14552" xr:uid="{00000000-0005-0000-0000-0000E9380000}"/>
    <cellStyle name="Normal 79 8 2 3" xfId="29646" xr:uid="{00000000-0005-0000-0000-0000E3730000}"/>
    <cellStyle name="Normal 79 8 3" xfId="9532" xr:uid="{00000000-0005-0000-0000-00004D250000}"/>
    <cellStyle name="Normal 79 8 3 3" xfId="24629" xr:uid="{00000000-0005-0000-0000-00004A600000}"/>
    <cellStyle name="Normal 79 8 5" xfId="19616" xr:uid="{00000000-0005-0000-0000-0000B54C0000}"/>
    <cellStyle name="Normal 79 9" xfId="11208" xr:uid="{00000000-0005-0000-0000-0000D92B0000}"/>
    <cellStyle name="Normal 79 9 3" xfId="26304" xr:uid="{00000000-0005-0000-0000-0000D5660000}"/>
    <cellStyle name="Normal 8" xfId="172" xr:uid="{00000000-0005-0000-0000-0000B3000000}"/>
    <cellStyle name="Normal 8 2" xfId="519" xr:uid="{00000000-0005-0000-0000-000014020000}"/>
    <cellStyle name="Normal 8 3" xfId="903" xr:uid="{00000000-0005-0000-0000-000096030000}"/>
    <cellStyle name="Normal 8 3 10" xfId="6234" xr:uid="{00000000-0005-0000-0000-00006B180000}"/>
    <cellStyle name="Normal 8 3 10 3" xfId="21334" xr:uid="{00000000-0005-0000-0000-00006B530000}"/>
    <cellStyle name="Normal 8 3 12" xfId="16319" xr:uid="{00000000-0005-0000-0000-0000D43F0000}"/>
    <cellStyle name="Normal 8 3 2" xfId="1199" xr:uid="{00000000-0005-0000-0000-0000BF040000}"/>
    <cellStyle name="Normal 8 3 2 11" xfId="16373" xr:uid="{00000000-0005-0000-0000-00000A400000}"/>
    <cellStyle name="Normal 8 3 2 2" xfId="1307" xr:uid="{00000000-0005-0000-0000-00002B050000}"/>
    <cellStyle name="Normal 8 3 2 2 10" xfId="16477" xr:uid="{00000000-0005-0000-0000-000072400000}"/>
    <cellStyle name="Normal 8 3 2 2 2" xfId="1524" xr:uid="{00000000-0005-0000-0000-000004060000}"/>
    <cellStyle name="Normal 8 3 2 2 2 2" xfId="1945" xr:uid="{00000000-0005-0000-0000-0000A9070000}"/>
    <cellStyle name="Normal 8 3 2 2 2 2 2" xfId="2784" xr:uid="{00000000-0005-0000-0000-0000F00A0000}"/>
    <cellStyle name="Normal 8 3 2 2 2 2 2 2" xfId="4473" xr:uid="{00000000-0005-0000-0000-00008A110000}"/>
    <cellStyle name="Normal 8 3 2 2 2 2 2 2 2" xfId="14546" xr:uid="{00000000-0005-0000-0000-0000E3380000}"/>
    <cellStyle name="Normal 8 3 2 2 2 2 2 2 2 3" xfId="29640" xr:uid="{00000000-0005-0000-0000-0000DD730000}"/>
    <cellStyle name="Normal 8 3 2 2 2 2 2 2 3" xfId="9526" xr:uid="{00000000-0005-0000-0000-000047250000}"/>
    <cellStyle name="Normal 8 3 2 2 2 2 2 2 3 3" xfId="24623" xr:uid="{00000000-0005-0000-0000-000044600000}"/>
    <cellStyle name="Normal 8 3 2 2 2 2 2 2 5" xfId="19610" xr:uid="{00000000-0005-0000-0000-0000AF4C0000}"/>
    <cellStyle name="Normal 8 3 2 2 2 2 2 3" xfId="6165" xr:uid="{00000000-0005-0000-0000-000026180000}"/>
    <cellStyle name="Normal 8 3 2 2 2 2 2 3 2" xfId="16217" xr:uid="{00000000-0005-0000-0000-00006A3F0000}"/>
    <cellStyle name="Normal 8 3 2 2 2 2 2 3 3" xfId="11197" xr:uid="{00000000-0005-0000-0000-0000CE2B0000}"/>
    <cellStyle name="Normal 8 3 2 2 2 2 2 3 3 3" xfId="26294" xr:uid="{00000000-0005-0000-0000-0000CB660000}"/>
    <cellStyle name="Normal 8 3 2 2 2 2 2 3 5" xfId="21281" xr:uid="{00000000-0005-0000-0000-000036530000}"/>
    <cellStyle name="Normal 8 3 2 2 2 2 2 4" xfId="12875" xr:uid="{00000000-0005-0000-0000-00005C320000}"/>
    <cellStyle name="Normal 8 3 2 2 2 2 2 4 3" xfId="27969" xr:uid="{00000000-0005-0000-0000-0000566D0000}"/>
    <cellStyle name="Normal 8 3 2 2 2 2 2 5" xfId="7854" xr:uid="{00000000-0005-0000-0000-0000BF1E0000}"/>
    <cellStyle name="Normal 8 3 2 2 2 2 2 5 3" xfId="22952" xr:uid="{00000000-0005-0000-0000-0000BD590000}"/>
    <cellStyle name="Normal 8 3 2 2 2 2 2 7" xfId="17939" xr:uid="{00000000-0005-0000-0000-000028460000}"/>
    <cellStyle name="Normal 8 3 2 2 2 2 3" xfId="3636" xr:uid="{00000000-0005-0000-0000-0000450E0000}"/>
    <cellStyle name="Normal 8 3 2 2 2 2 3 2" xfId="13710" xr:uid="{00000000-0005-0000-0000-00009F350000}"/>
    <cellStyle name="Normal 8 3 2 2 2 2 3 2 3" xfId="28804" xr:uid="{00000000-0005-0000-0000-000099700000}"/>
    <cellStyle name="Normal 8 3 2 2 2 2 3 3" xfId="8690" xr:uid="{00000000-0005-0000-0000-000003220000}"/>
    <cellStyle name="Normal 8 3 2 2 2 2 3 3 3" xfId="23787" xr:uid="{00000000-0005-0000-0000-0000005D0000}"/>
    <cellStyle name="Normal 8 3 2 2 2 2 3 5" xfId="18774" xr:uid="{00000000-0005-0000-0000-00006B490000}"/>
    <cellStyle name="Normal 8 3 2 2 2 2 4" xfId="5329" xr:uid="{00000000-0005-0000-0000-0000E2140000}"/>
    <cellStyle name="Normal 8 3 2 2 2 2 4 2" xfId="15381" xr:uid="{00000000-0005-0000-0000-0000263C0000}"/>
    <cellStyle name="Normal 8 3 2 2 2 2 4 2 3" xfId="30475" xr:uid="{00000000-0005-0000-0000-000020770000}"/>
    <cellStyle name="Normal 8 3 2 2 2 2 4 3" xfId="10361" xr:uid="{00000000-0005-0000-0000-00008A280000}"/>
    <cellStyle name="Normal 8 3 2 2 2 2 4 3 3" xfId="25458" xr:uid="{00000000-0005-0000-0000-000087630000}"/>
    <cellStyle name="Normal 8 3 2 2 2 2 4 5" xfId="20445" xr:uid="{00000000-0005-0000-0000-0000F24F0000}"/>
    <cellStyle name="Normal 8 3 2 2 2 2 5" xfId="12039" xr:uid="{00000000-0005-0000-0000-0000182F0000}"/>
    <cellStyle name="Normal 8 3 2 2 2 2 5 3" xfId="27133" xr:uid="{00000000-0005-0000-0000-0000126A0000}"/>
    <cellStyle name="Normal 8 3 2 2 2 2 6" xfId="7018" xr:uid="{00000000-0005-0000-0000-00007B1B0000}"/>
    <cellStyle name="Normal 8 3 2 2 2 2 6 3" xfId="22116" xr:uid="{00000000-0005-0000-0000-000079560000}"/>
    <cellStyle name="Normal 8 3 2 2 2 2 8" xfId="17103" xr:uid="{00000000-0005-0000-0000-0000E4420000}"/>
    <cellStyle name="Normal 8 3 2 2 2 3" xfId="2366" xr:uid="{00000000-0005-0000-0000-00004E090000}"/>
    <cellStyle name="Normal 8 3 2 2 2 3 2" xfId="4055" xr:uid="{00000000-0005-0000-0000-0000E80F0000}"/>
    <cellStyle name="Normal 8 3 2 2 2 3 2 2" xfId="14128" xr:uid="{00000000-0005-0000-0000-000041370000}"/>
    <cellStyle name="Normal 8 3 2 2 2 3 2 2 3" xfId="29222" xr:uid="{00000000-0005-0000-0000-00003B720000}"/>
    <cellStyle name="Normal 8 3 2 2 2 3 2 3" xfId="9108" xr:uid="{00000000-0005-0000-0000-0000A5230000}"/>
    <cellStyle name="Normal 8 3 2 2 2 3 2 3 3" xfId="24205" xr:uid="{00000000-0005-0000-0000-0000A25E0000}"/>
    <cellStyle name="Normal 8 3 2 2 2 3 2 5" xfId="19192" xr:uid="{00000000-0005-0000-0000-00000D4B0000}"/>
    <cellStyle name="Normal 8 3 2 2 2 3 3" xfId="5747" xr:uid="{00000000-0005-0000-0000-000084160000}"/>
    <cellStyle name="Normal 8 3 2 2 2 3 3 2" xfId="15799" xr:uid="{00000000-0005-0000-0000-0000C83D0000}"/>
    <cellStyle name="Normal 8 3 2 2 2 3 3 2 3" xfId="30893" xr:uid="{00000000-0005-0000-0000-0000C2780000}"/>
    <cellStyle name="Normal 8 3 2 2 2 3 3 3" xfId="10779" xr:uid="{00000000-0005-0000-0000-00002C2A0000}"/>
    <cellStyle name="Normal 8 3 2 2 2 3 3 3 3" xfId="25876" xr:uid="{00000000-0005-0000-0000-000029650000}"/>
    <cellStyle name="Normal 8 3 2 2 2 3 3 5" xfId="20863" xr:uid="{00000000-0005-0000-0000-000094510000}"/>
    <cellStyle name="Normal 8 3 2 2 2 3 4" xfId="12457" xr:uid="{00000000-0005-0000-0000-0000BA300000}"/>
    <cellStyle name="Normal 8 3 2 2 2 3 4 3" xfId="27551" xr:uid="{00000000-0005-0000-0000-0000B46B0000}"/>
    <cellStyle name="Normal 8 3 2 2 2 3 5" xfId="7436" xr:uid="{00000000-0005-0000-0000-00001D1D0000}"/>
    <cellStyle name="Normal 8 3 2 2 2 3 5 3" xfId="22534" xr:uid="{00000000-0005-0000-0000-00001B580000}"/>
    <cellStyle name="Normal 8 3 2 2 2 3 7" xfId="17521" xr:uid="{00000000-0005-0000-0000-000086440000}"/>
    <cellStyle name="Normal 8 3 2 2 2 4" xfId="3218" xr:uid="{00000000-0005-0000-0000-0000A30C0000}"/>
    <cellStyle name="Normal 8 3 2 2 2 4 2" xfId="13292" xr:uid="{00000000-0005-0000-0000-0000FD330000}"/>
    <cellStyle name="Normal 8 3 2 2 2 4 2 3" xfId="28386" xr:uid="{00000000-0005-0000-0000-0000F76E0000}"/>
    <cellStyle name="Normal 8 3 2 2 2 4 3" xfId="8272" xr:uid="{00000000-0005-0000-0000-000061200000}"/>
    <cellStyle name="Normal 8 3 2 2 2 4 3 3" xfId="23369" xr:uid="{00000000-0005-0000-0000-00005E5B0000}"/>
    <cellStyle name="Normal 8 3 2 2 2 4 5" xfId="18356" xr:uid="{00000000-0005-0000-0000-0000C9470000}"/>
    <cellStyle name="Normal 8 3 2 2 2 5" xfId="4911" xr:uid="{00000000-0005-0000-0000-000040130000}"/>
    <cellStyle name="Normal 8 3 2 2 2 5 2" xfId="14963" xr:uid="{00000000-0005-0000-0000-0000843A0000}"/>
    <cellStyle name="Normal 8 3 2 2 2 5 2 3" xfId="30057" xr:uid="{00000000-0005-0000-0000-00007E750000}"/>
    <cellStyle name="Normal 8 3 2 2 2 5 3" xfId="9943" xr:uid="{00000000-0005-0000-0000-0000E8260000}"/>
    <cellStyle name="Normal 8 3 2 2 2 5 3 3" xfId="25040" xr:uid="{00000000-0005-0000-0000-0000E5610000}"/>
    <cellStyle name="Normal 8 3 2 2 2 5 5" xfId="20027" xr:uid="{00000000-0005-0000-0000-0000504E0000}"/>
    <cellStyle name="Normal 8 3 2 2 2 6" xfId="11621" xr:uid="{00000000-0005-0000-0000-0000762D0000}"/>
    <cellStyle name="Normal 8 3 2 2 2 6 3" xfId="26715" xr:uid="{00000000-0005-0000-0000-000070680000}"/>
    <cellStyle name="Normal 8 3 2 2 2 7" xfId="6600" xr:uid="{00000000-0005-0000-0000-0000D9190000}"/>
    <cellStyle name="Normal 8 3 2 2 2 7 3" xfId="21698" xr:uid="{00000000-0005-0000-0000-0000D7540000}"/>
    <cellStyle name="Normal 8 3 2 2 2 9" xfId="16685" xr:uid="{00000000-0005-0000-0000-000042410000}"/>
    <cellStyle name="Normal 8 3 2 2 3" xfId="1737" xr:uid="{00000000-0005-0000-0000-0000D9060000}"/>
    <cellStyle name="Normal 8 3 2 2 3 2" xfId="2576" xr:uid="{00000000-0005-0000-0000-0000200A0000}"/>
    <cellStyle name="Normal 8 3 2 2 3 2 2" xfId="4265" xr:uid="{00000000-0005-0000-0000-0000BA100000}"/>
    <cellStyle name="Normal 8 3 2 2 3 2 2 2" xfId="14338" xr:uid="{00000000-0005-0000-0000-000013380000}"/>
    <cellStyle name="Normal 8 3 2 2 3 2 2 2 3" xfId="29432" xr:uid="{00000000-0005-0000-0000-00000D730000}"/>
    <cellStyle name="Normal 8 3 2 2 3 2 2 3" xfId="9318" xr:uid="{00000000-0005-0000-0000-000077240000}"/>
    <cellStyle name="Normal 8 3 2 2 3 2 2 3 3" xfId="24415" xr:uid="{00000000-0005-0000-0000-0000745F0000}"/>
    <cellStyle name="Normal 8 3 2 2 3 2 2 5" xfId="19402" xr:uid="{00000000-0005-0000-0000-0000DF4B0000}"/>
    <cellStyle name="Normal 8 3 2 2 3 2 3" xfId="5957" xr:uid="{00000000-0005-0000-0000-000056170000}"/>
    <cellStyle name="Normal 8 3 2 2 3 2 3 2" xfId="16009" xr:uid="{00000000-0005-0000-0000-00009A3E0000}"/>
    <cellStyle name="Normal 8 3 2 2 3 2 3 2 3" xfId="31103" xr:uid="{00000000-0005-0000-0000-000094790000}"/>
    <cellStyle name="Normal 8 3 2 2 3 2 3 3" xfId="10989" xr:uid="{00000000-0005-0000-0000-0000FE2A0000}"/>
    <cellStyle name="Normal 8 3 2 2 3 2 3 3 3" xfId="26086" xr:uid="{00000000-0005-0000-0000-0000FB650000}"/>
    <cellStyle name="Normal 8 3 2 2 3 2 3 5" xfId="21073" xr:uid="{00000000-0005-0000-0000-000066520000}"/>
    <cellStyle name="Normal 8 3 2 2 3 2 4" xfId="12667" xr:uid="{00000000-0005-0000-0000-00008C310000}"/>
    <cellStyle name="Normal 8 3 2 2 3 2 4 3" xfId="27761" xr:uid="{00000000-0005-0000-0000-0000866C0000}"/>
    <cellStyle name="Normal 8 3 2 2 3 2 5" xfId="7646" xr:uid="{00000000-0005-0000-0000-0000EF1D0000}"/>
    <cellStyle name="Normal 8 3 2 2 3 2 5 3" xfId="22744" xr:uid="{00000000-0005-0000-0000-0000ED580000}"/>
    <cellStyle name="Normal 8 3 2 2 3 2 7" xfId="17731" xr:uid="{00000000-0005-0000-0000-000058450000}"/>
    <cellStyle name="Normal 8 3 2 2 3 3" xfId="3428" xr:uid="{00000000-0005-0000-0000-0000750D0000}"/>
    <cellStyle name="Normal 8 3 2 2 3 3 2" xfId="13502" xr:uid="{00000000-0005-0000-0000-0000CF340000}"/>
    <cellStyle name="Normal 8 3 2 2 3 3 2 3" xfId="28596" xr:uid="{00000000-0005-0000-0000-0000C96F0000}"/>
    <cellStyle name="Normal 8 3 2 2 3 3 3" xfId="8482" xr:uid="{00000000-0005-0000-0000-000033210000}"/>
    <cellStyle name="Normal 8 3 2 2 3 3 3 3" xfId="23579" xr:uid="{00000000-0005-0000-0000-0000305C0000}"/>
    <cellStyle name="Normal 8 3 2 2 3 3 5" xfId="18566" xr:uid="{00000000-0005-0000-0000-00009B480000}"/>
    <cellStyle name="Normal 8 3 2 2 3 4" xfId="5121" xr:uid="{00000000-0005-0000-0000-000012140000}"/>
    <cellStyle name="Normal 8 3 2 2 3 4 2" xfId="15173" xr:uid="{00000000-0005-0000-0000-0000563B0000}"/>
    <cellStyle name="Normal 8 3 2 2 3 4 2 3" xfId="30267" xr:uid="{00000000-0005-0000-0000-000050760000}"/>
    <cellStyle name="Normal 8 3 2 2 3 4 3" xfId="10153" xr:uid="{00000000-0005-0000-0000-0000BA270000}"/>
    <cellStyle name="Normal 8 3 2 2 3 4 3 3" xfId="25250" xr:uid="{00000000-0005-0000-0000-0000B7620000}"/>
    <cellStyle name="Normal 8 3 2 2 3 4 5" xfId="20237" xr:uid="{00000000-0005-0000-0000-0000224F0000}"/>
    <cellStyle name="Normal 8 3 2 2 3 5" xfId="11831" xr:uid="{00000000-0005-0000-0000-0000482E0000}"/>
    <cellStyle name="Normal 8 3 2 2 3 5 3" xfId="26925" xr:uid="{00000000-0005-0000-0000-000042690000}"/>
    <cellStyle name="Normal 8 3 2 2 3 6" xfId="6810" xr:uid="{00000000-0005-0000-0000-0000AB1A0000}"/>
    <cellStyle name="Normal 8 3 2 2 3 6 3" xfId="21908" xr:uid="{00000000-0005-0000-0000-0000A9550000}"/>
    <cellStyle name="Normal 8 3 2 2 3 8" xfId="16895" xr:uid="{00000000-0005-0000-0000-000014420000}"/>
    <cellStyle name="Normal 8 3 2 2 4" xfId="2158" xr:uid="{00000000-0005-0000-0000-00007E080000}"/>
    <cellStyle name="Normal 8 3 2 2 4 2" xfId="3847" xr:uid="{00000000-0005-0000-0000-0000180F0000}"/>
    <cellStyle name="Normal 8 3 2 2 4 2 2" xfId="13920" xr:uid="{00000000-0005-0000-0000-000071360000}"/>
    <cellStyle name="Normal 8 3 2 2 4 2 2 3" xfId="29014" xr:uid="{00000000-0005-0000-0000-00006B710000}"/>
    <cellStyle name="Normal 8 3 2 2 4 2 3" xfId="8900" xr:uid="{00000000-0005-0000-0000-0000D5220000}"/>
    <cellStyle name="Normal 8 3 2 2 4 2 3 3" xfId="23997" xr:uid="{00000000-0005-0000-0000-0000D25D0000}"/>
    <cellStyle name="Normal 8 3 2 2 4 2 5" xfId="18984" xr:uid="{00000000-0005-0000-0000-00003D4A0000}"/>
    <cellStyle name="Normal 8 3 2 2 4 3" xfId="5539" xr:uid="{00000000-0005-0000-0000-0000B4150000}"/>
    <cellStyle name="Normal 8 3 2 2 4 3 2" xfId="15591" xr:uid="{00000000-0005-0000-0000-0000F83C0000}"/>
    <cellStyle name="Normal 8 3 2 2 4 3 2 3" xfId="30685" xr:uid="{00000000-0005-0000-0000-0000F2770000}"/>
    <cellStyle name="Normal 8 3 2 2 4 3 3" xfId="10571" xr:uid="{00000000-0005-0000-0000-00005C290000}"/>
    <cellStyle name="Normal 8 3 2 2 4 3 3 3" xfId="25668" xr:uid="{00000000-0005-0000-0000-000059640000}"/>
    <cellStyle name="Normal 8 3 2 2 4 3 5" xfId="20655" xr:uid="{00000000-0005-0000-0000-0000C4500000}"/>
    <cellStyle name="Normal 8 3 2 2 4 4" xfId="12249" xr:uid="{00000000-0005-0000-0000-0000EA2F0000}"/>
    <cellStyle name="Normal 8 3 2 2 4 4 3" xfId="27343" xr:uid="{00000000-0005-0000-0000-0000E46A0000}"/>
    <cellStyle name="Normal 8 3 2 2 4 5" xfId="7228" xr:uid="{00000000-0005-0000-0000-00004D1C0000}"/>
    <cellStyle name="Normal 8 3 2 2 4 5 3" xfId="22326" xr:uid="{00000000-0005-0000-0000-00004B570000}"/>
    <cellStyle name="Normal 8 3 2 2 4 7" xfId="17313" xr:uid="{00000000-0005-0000-0000-0000B6430000}"/>
    <cellStyle name="Normal 8 3 2 2 5" xfId="3010" xr:uid="{00000000-0005-0000-0000-0000D30B0000}"/>
    <cellStyle name="Normal 8 3 2 2 5 2" xfId="13084" xr:uid="{00000000-0005-0000-0000-00002D330000}"/>
    <cellStyle name="Normal 8 3 2 2 5 2 3" xfId="28178" xr:uid="{00000000-0005-0000-0000-0000276E0000}"/>
    <cellStyle name="Normal 8 3 2 2 5 3" xfId="8064" xr:uid="{00000000-0005-0000-0000-0000911F0000}"/>
    <cellStyle name="Normal 8 3 2 2 5 3 3" xfId="23161" xr:uid="{00000000-0005-0000-0000-00008E5A0000}"/>
    <cellStyle name="Normal 8 3 2 2 5 5" xfId="18148" xr:uid="{00000000-0005-0000-0000-0000F9460000}"/>
    <cellStyle name="Normal 8 3 2 2 6" xfId="4703" xr:uid="{00000000-0005-0000-0000-000070120000}"/>
    <cellStyle name="Normal 8 3 2 2 6 2" xfId="14755" xr:uid="{00000000-0005-0000-0000-0000B4390000}"/>
    <cellStyle name="Normal 8 3 2 2 6 2 3" xfId="29849" xr:uid="{00000000-0005-0000-0000-0000AE740000}"/>
    <cellStyle name="Normal 8 3 2 2 6 3" xfId="9735" xr:uid="{00000000-0005-0000-0000-000018260000}"/>
    <cellStyle name="Normal 8 3 2 2 6 3 3" xfId="24832" xr:uid="{00000000-0005-0000-0000-000015610000}"/>
    <cellStyle name="Normal 8 3 2 2 6 5" xfId="19819" xr:uid="{00000000-0005-0000-0000-0000804D0000}"/>
    <cellStyle name="Normal 8 3 2 2 7" xfId="11413" xr:uid="{00000000-0005-0000-0000-0000A62C0000}"/>
    <cellStyle name="Normal 8 3 2 2 7 3" xfId="26507" xr:uid="{00000000-0005-0000-0000-0000A0670000}"/>
    <cellStyle name="Normal 8 3 2 2 8" xfId="6392" xr:uid="{00000000-0005-0000-0000-000009190000}"/>
    <cellStyle name="Normal 8 3 2 2 8 3" xfId="21490" xr:uid="{00000000-0005-0000-0000-000007540000}"/>
    <cellStyle name="Normal 8 3 2 3" xfId="1420" xr:uid="{00000000-0005-0000-0000-00009C050000}"/>
    <cellStyle name="Normal 8 3 2 3 2" xfId="1841" xr:uid="{00000000-0005-0000-0000-000041070000}"/>
    <cellStyle name="Normal 8 3 2 3 2 2" xfId="2680" xr:uid="{00000000-0005-0000-0000-0000880A0000}"/>
    <cellStyle name="Normal 8 3 2 3 2 2 2" xfId="4369" xr:uid="{00000000-0005-0000-0000-000022110000}"/>
    <cellStyle name="Normal 8 3 2 3 2 2 2 2" xfId="14442" xr:uid="{00000000-0005-0000-0000-00007B380000}"/>
    <cellStyle name="Normal 8 3 2 3 2 2 2 2 3" xfId="29536" xr:uid="{00000000-0005-0000-0000-000075730000}"/>
    <cellStyle name="Normal 8 3 2 3 2 2 2 3" xfId="9422" xr:uid="{00000000-0005-0000-0000-0000DF240000}"/>
    <cellStyle name="Normal 8 3 2 3 2 2 2 3 3" xfId="24519" xr:uid="{00000000-0005-0000-0000-0000DC5F0000}"/>
    <cellStyle name="Normal 8 3 2 3 2 2 2 5" xfId="19506" xr:uid="{00000000-0005-0000-0000-0000474C0000}"/>
    <cellStyle name="Normal 8 3 2 3 2 2 3" xfId="6061" xr:uid="{00000000-0005-0000-0000-0000BE170000}"/>
    <cellStyle name="Normal 8 3 2 3 2 2 3 2" xfId="16113" xr:uid="{00000000-0005-0000-0000-0000023F0000}"/>
    <cellStyle name="Normal 8 3 2 3 2 2 3 2 3" xfId="31207" xr:uid="{00000000-0005-0000-0000-0000FC790000}"/>
    <cellStyle name="Normal 8 3 2 3 2 2 3 3" xfId="11093" xr:uid="{00000000-0005-0000-0000-0000662B0000}"/>
    <cellStyle name="Normal 8 3 2 3 2 2 3 3 3" xfId="26190" xr:uid="{00000000-0005-0000-0000-000063660000}"/>
    <cellStyle name="Normal 8 3 2 3 2 2 3 5" xfId="21177" xr:uid="{00000000-0005-0000-0000-0000CE520000}"/>
    <cellStyle name="Normal 8 3 2 3 2 2 4" xfId="12771" xr:uid="{00000000-0005-0000-0000-0000F4310000}"/>
    <cellStyle name="Normal 8 3 2 3 2 2 4 3" xfId="27865" xr:uid="{00000000-0005-0000-0000-0000EE6C0000}"/>
    <cellStyle name="Normal 8 3 2 3 2 2 5" xfId="7750" xr:uid="{00000000-0005-0000-0000-0000571E0000}"/>
    <cellStyle name="Normal 8 3 2 3 2 2 5 3" xfId="22848" xr:uid="{00000000-0005-0000-0000-000055590000}"/>
    <cellStyle name="Normal 8 3 2 3 2 2 7" xfId="17835" xr:uid="{00000000-0005-0000-0000-0000C0450000}"/>
    <cellStyle name="Normal 8 3 2 3 2 3" xfId="3532" xr:uid="{00000000-0005-0000-0000-0000DD0D0000}"/>
    <cellStyle name="Normal 8 3 2 3 2 3 2" xfId="13606" xr:uid="{00000000-0005-0000-0000-000037350000}"/>
    <cellStyle name="Normal 8 3 2 3 2 3 2 3" xfId="28700" xr:uid="{00000000-0005-0000-0000-000031700000}"/>
    <cellStyle name="Normal 8 3 2 3 2 3 3" xfId="8586" xr:uid="{00000000-0005-0000-0000-00009B210000}"/>
    <cellStyle name="Normal 8 3 2 3 2 3 3 3" xfId="23683" xr:uid="{00000000-0005-0000-0000-0000985C0000}"/>
    <cellStyle name="Normal 8 3 2 3 2 3 5" xfId="18670" xr:uid="{00000000-0005-0000-0000-000003490000}"/>
    <cellStyle name="Normal 8 3 2 3 2 4" xfId="5225" xr:uid="{00000000-0005-0000-0000-00007A140000}"/>
    <cellStyle name="Normal 8 3 2 3 2 4 2" xfId="15277" xr:uid="{00000000-0005-0000-0000-0000BE3B0000}"/>
    <cellStyle name="Normal 8 3 2 3 2 4 2 3" xfId="30371" xr:uid="{00000000-0005-0000-0000-0000B8760000}"/>
    <cellStyle name="Normal 8 3 2 3 2 4 3" xfId="10257" xr:uid="{00000000-0005-0000-0000-000022280000}"/>
    <cellStyle name="Normal 8 3 2 3 2 4 3 3" xfId="25354" xr:uid="{00000000-0005-0000-0000-00001F630000}"/>
    <cellStyle name="Normal 8 3 2 3 2 4 5" xfId="20341" xr:uid="{00000000-0005-0000-0000-00008A4F0000}"/>
    <cellStyle name="Normal 8 3 2 3 2 5" xfId="11935" xr:uid="{00000000-0005-0000-0000-0000B02E0000}"/>
    <cellStyle name="Normal 8 3 2 3 2 5 3" xfId="27029" xr:uid="{00000000-0005-0000-0000-0000AA690000}"/>
    <cellStyle name="Normal 8 3 2 3 2 6" xfId="6914" xr:uid="{00000000-0005-0000-0000-0000131B0000}"/>
    <cellStyle name="Normal 8 3 2 3 2 6 3" xfId="22012" xr:uid="{00000000-0005-0000-0000-000011560000}"/>
    <cellStyle name="Normal 8 3 2 3 2 8" xfId="16999" xr:uid="{00000000-0005-0000-0000-00007C420000}"/>
    <cellStyle name="Normal 8 3 2 3 3" xfId="2262" xr:uid="{00000000-0005-0000-0000-0000E6080000}"/>
    <cellStyle name="Normal 8 3 2 3 3 2" xfId="3951" xr:uid="{00000000-0005-0000-0000-0000800F0000}"/>
    <cellStyle name="Normal 8 3 2 3 3 2 2" xfId="14024" xr:uid="{00000000-0005-0000-0000-0000D9360000}"/>
    <cellStyle name="Normal 8 3 2 3 3 2 2 3" xfId="29118" xr:uid="{00000000-0005-0000-0000-0000D3710000}"/>
    <cellStyle name="Normal 8 3 2 3 3 2 3" xfId="9004" xr:uid="{00000000-0005-0000-0000-00003D230000}"/>
    <cellStyle name="Normal 8 3 2 3 3 2 3 3" xfId="24101" xr:uid="{00000000-0005-0000-0000-00003A5E0000}"/>
    <cellStyle name="Normal 8 3 2 3 3 2 5" xfId="19088" xr:uid="{00000000-0005-0000-0000-0000A54A0000}"/>
    <cellStyle name="Normal 8 3 2 3 3 3" xfId="5643" xr:uid="{00000000-0005-0000-0000-00001C160000}"/>
    <cellStyle name="Normal 8 3 2 3 3 3 2" xfId="15695" xr:uid="{00000000-0005-0000-0000-0000603D0000}"/>
    <cellStyle name="Normal 8 3 2 3 3 3 2 3" xfId="30789" xr:uid="{00000000-0005-0000-0000-00005A780000}"/>
    <cellStyle name="Normal 8 3 2 3 3 3 3" xfId="10675" xr:uid="{00000000-0005-0000-0000-0000C4290000}"/>
    <cellStyle name="Normal 8 3 2 3 3 3 3 3" xfId="25772" xr:uid="{00000000-0005-0000-0000-0000C1640000}"/>
    <cellStyle name="Normal 8 3 2 3 3 3 5" xfId="20759" xr:uid="{00000000-0005-0000-0000-00002C510000}"/>
    <cellStyle name="Normal 8 3 2 3 3 4" xfId="12353" xr:uid="{00000000-0005-0000-0000-000052300000}"/>
    <cellStyle name="Normal 8 3 2 3 3 4 3" xfId="27447" xr:uid="{00000000-0005-0000-0000-00004C6B0000}"/>
    <cellStyle name="Normal 8 3 2 3 3 5" xfId="7332" xr:uid="{00000000-0005-0000-0000-0000B51C0000}"/>
    <cellStyle name="Normal 8 3 2 3 3 5 3" xfId="22430" xr:uid="{00000000-0005-0000-0000-0000B3570000}"/>
    <cellStyle name="Normal 8 3 2 3 3 7" xfId="17417" xr:uid="{00000000-0005-0000-0000-00001E440000}"/>
    <cellStyle name="Normal 8 3 2 3 4" xfId="3114" xr:uid="{00000000-0005-0000-0000-00003B0C0000}"/>
    <cellStyle name="Normal 8 3 2 3 4 2" xfId="13188" xr:uid="{00000000-0005-0000-0000-000095330000}"/>
    <cellStyle name="Normal 8 3 2 3 4 2 3" xfId="28282" xr:uid="{00000000-0005-0000-0000-00008F6E0000}"/>
    <cellStyle name="Normal 8 3 2 3 4 3" xfId="8168" xr:uid="{00000000-0005-0000-0000-0000F91F0000}"/>
    <cellStyle name="Normal 8 3 2 3 4 3 3" xfId="23265" xr:uid="{00000000-0005-0000-0000-0000F65A0000}"/>
    <cellStyle name="Normal 8 3 2 3 4 5" xfId="18252" xr:uid="{00000000-0005-0000-0000-000061470000}"/>
    <cellStyle name="Normal 8 3 2 3 5" xfId="4807" xr:uid="{00000000-0005-0000-0000-0000D8120000}"/>
    <cellStyle name="Normal 8 3 2 3 5 2" xfId="14859" xr:uid="{00000000-0005-0000-0000-00001C3A0000}"/>
    <cellStyle name="Normal 8 3 2 3 5 2 3" xfId="29953" xr:uid="{00000000-0005-0000-0000-000016750000}"/>
    <cellStyle name="Normal 8 3 2 3 5 3" xfId="9839" xr:uid="{00000000-0005-0000-0000-000080260000}"/>
    <cellStyle name="Normal 8 3 2 3 5 3 3" xfId="24936" xr:uid="{00000000-0005-0000-0000-00007D610000}"/>
    <cellStyle name="Normal 8 3 2 3 5 5" xfId="19923" xr:uid="{00000000-0005-0000-0000-0000E84D0000}"/>
    <cellStyle name="Normal 8 3 2 3 6" xfId="11517" xr:uid="{00000000-0005-0000-0000-00000E2D0000}"/>
    <cellStyle name="Normal 8 3 2 3 6 3" xfId="26611" xr:uid="{00000000-0005-0000-0000-000008680000}"/>
    <cellStyle name="Normal 8 3 2 3 7" xfId="6496" xr:uid="{00000000-0005-0000-0000-000071190000}"/>
    <cellStyle name="Normal 8 3 2 3 7 3" xfId="21594" xr:uid="{00000000-0005-0000-0000-00006F540000}"/>
    <cellStyle name="Normal 8 3 2 3 9" xfId="16581" xr:uid="{00000000-0005-0000-0000-0000DA400000}"/>
    <cellStyle name="Normal 8 3 2 4" xfId="1633" xr:uid="{00000000-0005-0000-0000-000071060000}"/>
    <cellStyle name="Normal 8 3 2 4 2" xfId="2472" xr:uid="{00000000-0005-0000-0000-0000B8090000}"/>
    <cellStyle name="Normal 8 3 2 4 2 2" xfId="4161" xr:uid="{00000000-0005-0000-0000-000052100000}"/>
    <cellStyle name="Normal 8 3 2 4 2 2 2" xfId="14234" xr:uid="{00000000-0005-0000-0000-0000AB370000}"/>
    <cellStyle name="Normal 8 3 2 4 2 2 2 3" xfId="29328" xr:uid="{00000000-0005-0000-0000-0000A5720000}"/>
    <cellStyle name="Normal 8 3 2 4 2 2 3" xfId="9214" xr:uid="{00000000-0005-0000-0000-00000F240000}"/>
    <cellStyle name="Normal 8 3 2 4 2 2 3 3" xfId="24311" xr:uid="{00000000-0005-0000-0000-00000C5F0000}"/>
    <cellStyle name="Normal 8 3 2 4 2 2 5" xfId="19298" xr:uid="{00000000-0005-0000-0000-0000774B0000}"/>
    <cellStyle name="Normal 8 3 2 4 2 3" xfId="5853" xr:uid="{00000000-0005-0000-0000-0000EE160000}"/>
    <cellStyle name="Normal 8 3 2 4 2 3 2" xfId="15905" xr:uid="{00000000-0005-0000-0000-0000323E0000}"/>
    <cellStyle name="Normal 8 3 2 4 2 3 2 3" xfId="30999" xr:uid="{00000000-0005-0000-0000-00002C790000}"/>
    <cellStyle name="Normal 8 3 2 4 2 3 3" xfId="10885" xr:uid="{00000000-0005-0000-0000-0000962A0000}"/>
    <cellStyle name="Normal 8 3 2 4 2 3 3 3" xfId="25982" xr:uid="{00000000-0005-0000-0000-000093650000}"/>
    <cellStyle name="Normal 8 3 2 4 2 3 5" xfId="20969" xr:uid="{00000000-0005-0000-0000-0000FE510000}"/>
    <cellStyle name="Normal 8 3 2 4 2 4" xfId="12563" xr:uid="{00000000-0005-0000-0000-000024310000}"/>
    <cellStyle name="Normal 8 3 2 4 2 4 3" xfId="27657" xr:uid="{00000000-0005-0000-0000-00001E6C0000}"/>
    <cellStyle name="Normal 8 3 2 4 2 5" xfId="7542" xr:uid="{00000000-0005-0000-0000-0000871D0000}"/>
    <cellStyle name="Normal 8 3 2 4 2 5 3" xfId="22640" xr:uid="{00000000-0005-0000-0000-000085580000}"/>
    <cellStyle name="Normal 8 3 2 4 2 7" xfId="17627" xr:uid="{00000000-0005-0000-0000-0000F0440000}"/>
    <cellStyle name="Normal 8 3 2 4 3" xfId="3324" xr:uid="{00000000-0005-0000-0000-00000D0D0000}"/>
    <cellStyle name="Normal 8 3 2 4 3 2" xfId="13398" xr:uid="{00000000-0005-0000-0000-000067340000}"/>
    <cellStyle name="Normal 8 3 2 4 3 2 3" xfId="28492" xr:uid="{00000000-0005-0000-0000-0000616F0000}"/>
    <cellStyle name="Normal 8 3 2 4 3 3" xfId="8378" xr:uid="{00000000-0005-0000-0000-0000CB200000}"/>
    <cellStyle name="Normal 8 3 2 4 3 3 3" xfId="23475" xr:uid="{00000000-0005-0000-0000-0000C85B0000}"/>
    <cellStyle name="Normal 8 3 2 4 3 5" xfId="18462" xr:uid="{00000000-0005-0000-0000-000033480000}"/>
    <cellStyle name="Normal 8 3 2 4 4" xfId="5017" xr:uid="{00000000-0005-0000-0000-0000AA130000}"/>
    <cellStyle name="Normal 8 3 2 4 4 2" xfId="15069" xr:uid="{00000000-0005-0000-0000-0000EE3A0000}"/>
    <cellStyle name="Normal 8 3 2 4 4 2 3" xfId="30163" xr:uid="{00000000-0005-0000-0000-0000E8750000}"/>
    <cellStyle name="Normal 8 3 2 4 4 3" xfId="10049" xr:uid="{00000000-0005-0000-0000-000052270000}"/>
    <cellStyle name="Normal 8 3 2 4 4 3 3" xfId="25146" xr:uid="{00000000-0005-0000-0000-00004F620000}"/>
    <cellStyle name="Normal 8 3 2 4 4 5" xfId="20133" xr:uid="{00000000-0005-0000-0000-0000BA4E0000}"/>
    <cellStyle name="Normal 8 3 2 4 5" xfId="11727" xr:uid="{00000000-0005-0000-0000-0000E02D0000}"/>
    <cellStyle name="Normal 8 3 2 4 5 3" xfId="26821" xr:uid="{00000000-0005-0000-0000-0000DA680000}"/>
    <cellStyle name="Normal 8 3 2 4 6" xfId="6706" xr:uid="{00000000-0005-0000-0000-0000431A0000}"/>
    <cellStyle name="Normal 8 3 2 4 6 3" xfId="21804" xr:uid="{00000000-0005-0000-0000-000041550000}"/>
    <cellStyle name="Normal 8 3 2 4 8" xfId="16791" xr:uid="{00000000-0005-0000-0000-0000AC410000}"/>
    <cellStyle name="Normal 8 3 2 5" xfId="2054" xr:uid="{00000000-0005-0000-0000-000016080000}"/>
    <cellStyle name="Normal 8 3 2 5 2" xfId="3743" xr:uid="{00000000-0005-0000-0000-0000B00E0000}"/>
    <cellStyle name="Normal 8 3 2 5 2 2" xfId="13816" xr:uid="{00000000-0005-0000-0000-000009360000}"/>
    <cellStyle name="Normal 8 3 2 5 2 2 3" xfId="28910" xr:uid="{00000000-0005-0000-0000-000003710000}"/>
    <cellStyle name="Normal 8 3 2 5 2 3" xfId="8796" xr:uid="{00000000-0005-0000-0000-00006D220000}"/>
    <cellStyle name="Normal 8 3 2 5 2 3 3" xfId="23893" xr:uid="{00000000-0005-0000-0000-00006A5D0000}"/>
    <cellStyle name="Normal 8 3 2 5 2 5" xfId="18880" xr:uid="{00000000-0005-0000-0000-0000D5490000}"/>
    <cellStyle name="Normal 8 3 2 5 3" xfId="5435" xr:uid="{00000000-0005-0000-0000-00004C150000}"/>
    <cellStyle name="Normal 8 3 2 5 3 2" xfId="15487" xr:uid="{00000000-0005-0000-0000-0000903C0000}"/>
    <cellStyle name="Normal 8 3 2 5 3 2 3" xfId="30581" xr:uid="{00000000-0005-0000-0000-00008A770000}"/>
    <cellStyle name="Normal 8 3 2 5 3 3" xfId="10467" xr:uid="{00000000-0005-0000-0000-0000F4280000}"/>
    <cellStyle name="Normal 8 3 2 5 3 3 3" xfId="25564" xr:uid="{00000000-0005-0000-0000-0000F1630000}"/>
    <cellStyle name="Normal 8 3 2 5 3 5" xfId="20551" xr:uid="{00000000-0005-0000-0000-00005C500000}"/>
    <cellStyle name="Normal 8 3 2 5 4" xfId="12145" xr:uid="{00000000-0005-0000-0000-0000822F0000}"/>
    <cellStyle name="Normal 8 3 2 5 4 3" xfId="27239" xr:uid="{00000000-0005-0000-0000-00007C6A0000}"/>
    <cellStyle name="Normal 8 3 2 5 5" xfId="7124" xr:uid="{00000000-0005-0000-0000-0000E51B0000}"/>
    <cellStyle name="Normal 8 3 2 5 5 3" xfId="22222" xr:uid="{00000000-0005-0000-0000-0000E3560000}"/>
    <cellStyle name="Normal 8 3 2 5 7" xfId="17209" xr:uid="{00000000-0005-0000-0000-00004E430000}"/>
    <cellStyle name="Normal 8 3 2 6" xfId="2906" xr:uid="{00000000-0005-0000-0000-00006B0B0000}"/>
    <cellStyle name="Normal 8 3 2 6 2" xfId="12980" xr:uid="{00000000-0005-0000-0000-0000C5320000}"/>
    <cellStyle name="Normal 8 3 2 6 2 3" xfId="28074" xr:uid="{00000000-0005-0000-0000-0000BF6D0000}"/>
    <cellStyle name="Normal 8 3 2 6 3" xfId="7960" xr:uid="{00000000-0005-0000-0000-0000291F0000}"/>
    <cellStyle name="Normal 8 3 2 6 3 3" xfId="23057" xr:uid="{00000000-0005-0000-0000-0000265A0000}"/>
    <cellStyle name="Normal 8 3 2 6 5" xfId="18044" xr:uid="{00000000-0005-0000-0000-000091460000}"/>
    <cellStyle name="Normal 8 3 2 7" xfId="4599" xr:uid="{00000000-0005-0000-0000-000008120000}"/>
    <cellStyle name="Normal 8 3 2 7 2" xfId="14651" xr:uid="{00000000-0005-0000-0000-00004C390000}"/>
    <cellStyle name="Normal 8 3 2 7 2 3" xfId="29745" xr:uid="{00000000-0005-0000-0000-000046740000}"/>
    <cellStyle name="Normal 8 3 2 7 3" xfId="9631" xr:uid="{00000000-0005-0000-0000-0000B0250000}"/>
    <cellStyle name="Normal 8 3 2 7 3 3" xfId="24728" xr:uid="{00000000-0005-0000-0000-0000AD600000}"/>
    <cellStyle name="Normal 8 3 2 7 5" xfId="19715" xr:uid="{00000000-0005-0000-0000-0000184D0000}"/>
    <cellStyle name="Normal 8 3 2 8" xfId="11309" xr:uid="{00000000-0005-0000-0000-00003E2C0000}"/>
    <cellStyle name="Normal 8 3 2 8 3" xfId="26403" xr:uid="{00000000-0005-0000-0000-000038670000}"/>
    <cellStyle name="Normal 8 3 2 9" xfId="6288" xr:uid="{00000000-0005-0000-0000-0000A1180000}"/>
    <cellStyle name="Normal 8 3 2 9 3" xfId="21386" xr:uid="{00000000-0005-0000-0000-00009F530000}"/>
    <cellStyle name="Normal 8 3 3" xfId="1253" xr:uid="{00000000-0005-0000-0000-0000F5040000}"/>
    <cellStyle name="Normal 8 3 3 10" xfId="16425" xr:uid="{00000000-0005-0000-0000-00003E400000}"/>
    <cellStyle name="Normal 8 3 3 2" xfId="1472" xr:uid="{00000000-0005-0000-0000-0000D0050000}"/>
    <cellStyle name="Normal 8 3 3 2 2" xfId="1893" xr:uid="{00000000-0005-0000-0000-000075070000}"/>
    <cellStyle name="Normal 8 3 3 2 2 2" xfId="2732" xr:uid="{00000000-0005-0000-0000-0000BC0A0000}"/>
    <cellStyle name="Normal 8 3 3 2 2 2 2" xfId="4421" xr:uid="{00000000-0005-0000-0000-000056110000}"/>
    <cellStyle name="Normal 8 3 3 2 2 2 2 2" xfId="14494" xr:uid="{00000000-0005-0000-0000-0000AF380000}"/>
    <cellStyle name="Normal 8 3 3 2 2 2 2 2 3" xfId="29588" xr:uid="{00000000-0005-0000-0000-0000A9730000}"/>
    <cellStyle name="Normal 8 3 3 2 2 2 2 3" xfId="9474" xr:uid="{00000000-0005-0000-0000-000013250000}"/>
    <cellStyle name="Normal 8 3 3 2 2 2 2 3 3" xfId="24571" xr:uid="{00000000-0005-0000-0000-000010600000}"/>
    <cellStyle name="Normal 8 3 3 2 2 2 2 5" xfId="19558" xr:uid="{00000000-0005-0000-0000-00007B4C0000}"/>
    <cellStyle name="Normal 8 3 3 2 2 2 3" xfId="6113" xr:uid="{00000000-0005-0000-0000-0000F2170000}"/>
    <cellStyle name="Normal 8 3 3 2 2 2 3 2" xfId="16165" xr:uid="{00000000-0005-0000-0000-0000363F0000}"/>
    <cellStyle name="Normal 8 3 3 2 2 2 3 2 3" xfId="31259" xr:uid="{00000000-0005-0000-0000-0000307A0000}"/>
    <cellStyle name="Normal 8 3 3 2 2 2 3 3" xfId="11145" xr:uid="{00000000-0005-0000-0000-00009A2B0000}"/>
    <cellStyle name="Normal 8 3 3 2 2 2 3 3 3" xfId="26242" xr:uid="{00000000-0005-0000-0000-000097660000}"/>
    <cellStyle name="Normal 8 3 3 2 2 2 3 5" xfId="21229" xr:uid="{00000000-0005-0000-0000-000002530000}"/>
    <cellStyle name="Normal 8 3 3 2 2 2 4" xfId="12823" xr:uid="{00000000-0005-0000-0000-000028320000}"/>
    <cellStyle name="Normal 8 3 3 2 2 2 4 3" xfId="27917" xr:uid="{00000000-0005-0000-0000-0000226D0000}"/>
    <cellStyle name="Normal 8 3 3 2 2 2 5" xfId="7802" xr:uid="{00000000-0005-0000-0000-00008B1E0000}"/>
    <cellStyle name="Normal 8 3 3 2 2 2 5 3" xfId="22900" xr:uid="{00000000-0005-0000-0000-000089590000}"/>
    <cellStyle name="Normal 8 3 3 2 2 2 7" xfId="17887" xr:uid="{00000000-0005-0000-0000-0000F4450000}"/>
    <cellStyle name="Normal 8 3 3 2 2 3" xfId="3584" xr:uid="{00000000-0005-0000-0000-0000110E0000}"/>
    <cellStyle name="Normal 8 3 3 2 2 3 2" xfId="13658" xr:uid="{00000000-0005-0000-0000-00006B350000}"/>
    <cellStyle name="Normal 8 3 3 2 2 3 2 3" xfId="28752" xr:uid="{00000000-0005-0000-0000-000065700000}"/>
    <cellStyle name="Normal 8 3 3 2 2 3 3" xfId="8638" xr:uid="{00000000-0005-0000-0000-0000CF210000}"/>
    <cellStyle name="Normal 8 3 3 2 2 3 3 3" xfId="23735" xr:uid="{00000000-0005-0000-0000-0000CC5C0000}"/>
    <cellStyle name="Normal 8 3 3 2 2 3 5" xfId="18722" xr:uid="{00000000-0005-0000-0000-000037490000}"/>
    <cellStyle name="Normal 8 3 3 2 2 4" xfId="5277" xr:uid="{00000000-0005-0000-0000-0000AE140000}"/>
    <cellStyle name="Normal 8 3 3 2 2 4 2" xfId="15329" xr:uid="{00000000-0005-0000-0000-0000F23B0000}"/>
    <cellStyle name="Normal 8 3 3 2 2 4 2 3" xfId="30423" xr:uid="{00000000-0005-0000-0000-0000EC760000}"/>
    <cellStyle name="Normal 8 3 3 2 2 4 3" xfId="10309" xr:uid="{00000000-0005-0000-0000-000056280000}"/>
    <cellStyle name="Normal 8 3 3 2 2 4 3 3" xfId="25406" xr:uid="{00000000-0005-0000-0000-000053630000}"/>
    <cellStyle name="Normal 8 3 3 2 2 4 5" xfId="20393" xr:uid="{00000000-0005-0000-0000-0000BE4F0000}"/>
    <cellStyle name="Normal 8 3 3 2 2 5" xfId="11987" xr:uid="{00000000-0005-0000-0000-0000E42E0000}"/>
    <cellStyle name="Normal 8 3 3 2 2 5 3" xfId="27081" xr:uid="{00000000-0005-0000-0000-0000DE690000}"/>
    <cellStyle name="Normal 8 3 3 2 2 6" xfId="6966" xr:uid="{00000000-0005-0000-0000-0000471B0000}"/>
    <cellStyle name="Normal 8 3 3 2 2 6 3" xfId="22064" xr:uid="{00000000-0005-0000-0000-000045560000}"/>
    <cellStyle name="Normal 8 3 3 2 2 8" xfId="17051" xr:uid="{00000000-0005-0000-0000-0000B0420000}"/>
    <cellStyle name="Normal 8 3 3 2 3" xfId="2314" xr:uid="{00000000-0005-0000-0000-00001A090000}"/>
    <cellStyle name="Normal 8 3 3 2 3 2" xfId="4003" xr:uid="{00000000-0005-0000-0000-0000B40F0000}"/>
    <cellStyle name="Normal 8 3 3 2 3 2 2" xfId="14076" xr:uid="{00000000-0005-0000-0000-00000D370000}"/>
    <cellStyle name="Normal 8 3 3 2 3 2 2 3" xfId="29170" xr:uid="{00000000-0005-0000-0000-000007720000}"/>
    <cellStyle name="Normal 8 3 3 2 3 2 3" xfId="9056" xr:uid="{00000000-0005-0000-0000-000071230000}"/>
    <cellStyle name="Normal 8 3 3 2 3 2 3 3" xfId="24153" xr:uid="{00000000-0005-0000-0000-00006E5E0000}"/>
    <cellStyle name="Normal 8 3 3 2 3 2 5" xfId="19140" xr:uid="{00000000-0005-0000-0000-0000D94A0000}"/>
    <cellStyle name="Normal 8 3 3 2 3 3" xfId="5695" xr:uid="{00000000-0005-0000-0000-000050160000}"/>
    <cellStyle name="Normal 8 3 3 2 3 3 2" xfId="15747" xr:uid="{00000000-0005-0000-0000-0000943D0000}"/>
    <cellStyle name="Normal 8 3 3 2 3 3 2 3" xfId="30841" xr:uid="{00000000-0005-0000-0000-00008E780000}"/>
    <cellStyle name="Normal 8 3 3 2 3 3 3" xfId="10727" xr:uid="{00000000-0005-0000-0000-0000F8290000}"/>
    <cellStyle name="Normal 8 3 3 2 3 3 3 3" xfId="25824" xr:uid="{00000000-0005-0000-0000-0000F5640000}"/>
    <cellStyle name="Normal 8 3 3 2 3 3 5" xfId="20811" xr:uid="{00000000-0005-0000-0000-000060510000}"/>
    <cellStyle name="Normal 8 3 3 2 3 4" xfId="12405" xr:uid="{00000000-0005-0000-0000-000086300000}"/>
    <cellStyle name="Normal 8 3 3 2 3 4 3" xfId="27499" xr:uid="{00000000-0005-0000-0000-0000806B0000}"/>
    <cellStyle name="Normal 8 3 3 2 3 5" xfId="7384" xr:uid="{00000000-0005-0000-0000-0000E91C0000}"/>
    <cellStyle name="Normal 8 3 3 2 3 5 3" xfId="22482" xr:uid="{00000000-0005-0000-0000-0000E7570000}"/>
    <cellStyle name="Normal 8 3 3 2 3 7" xfId="17469" xr:uid="{00000000-0005-0000-0000-000052440000}"/>
    <cellStyle name="Normal 8 3 3 2 4" xfId="3166" xr:uid="{00000000-0005-0000-0000-00006F0C0000}"/>
    <cellStyle name="Normal 8 3 3 2 4 2" xfId="13240" xr:uid="{00000000-0005-0000-0000-0000C9330000}"/>
    <cellStyle name="Normal 8 3 3 2 4 2 3" xfId="28334" xr:uid="{00000000-0005-0000-0000-0000C36E0000}"/>
    <cellStyle name="Normal 8 3 3 2 4 3" xfId="8220" xr:uid="{00000000-0005-0000-0000-00002D200000}"/>
    <cellStyle name="Normal 8 3 3 2 4 3 3" xfId="23317" xr:uid="{00000000-0005-0000-0000-00002A5B0000}"/>
    <cellStyle name="Normal 8 3 3 2 4 5" xfId="18304" xr:uid="{00000000-0005-0000-0000-000095470000}"/>
    <cellStyle name="Normal 8 3 3 2 5" xfId="4859" xr:uid="{00000000-0005-0000-0000-00000C130000}"/>
    <cellStyle name="Normal 8 3 3 2 5 2" xfId="14911" xr:uid="{00000000-0005-0000-0000-0000503A0000}"/>
    <cellStyle name="Normal 8 3 3 2 5 2 3" xfId="30005" xr:uid="{00000000-0005-0000-0000-00004A750000}"/>
    <cellStyle name="Normal 8 3 3 2 5 3" xfId="9891" xr:uid="{00000000-0005-0000-0000-0000B4260000}"/>
    <cellStyle name="Normal 8 3 3 2 5 3 3" xfId="24988" xr:uid="{00000000-0005-0000-0000-0000B1610000}"/>
    <cellStyle name="Normal 8 3 3 2 5 5" xfId="19975" xr:uid="{00000000-0005-0000-0000-00001C4E0000}"/>
    <cellStyle name="Normal 8 3 3 2 6" xfId="11569" xr:uid="{00000000-0005-0000-0000-0000422D0000}"/>
    <cellStyle name="Normal 8 3 3 2 6 3" xfId="26663" xr:uid="{00000000-0005-0000-0000-00003C680000}"/>
    <cellStyle name="Normal 8 3 3 2 7" xfId="6548" xr:uid="{00000000-0005-0000-0000-0000A5190000}"/>
    <cellStyle name="Normal 8 3 3 2 7 3" xfId="21646" xr:uid="{00000000-0005-0000-0000-0000A3540000}"/>
    <cellStyle name="Normal 8 3 3 2 9" xfId="16633" xr:uid="{00000000-0005-0000-0000-00000E410000}"/>
    <cellStyle name="Normal 8 3 3 3" xfId="1685" xr:uid="{00000000-0005-0000-0000-0000A5060000}"/>
    <cellStyle name="Normal 8 3 3 3 2" xfId="2524" xr:uid="{00000000-0005-0000-0000-0000EC090000}"/>
    <cellStyle name="Normal 8 3 3 3 2 2" xfId="4213" xr:uid="{00000000-0005-0000-0000-000086100000}"/>
    <cellStyle name="Normal 8 3 3 3 2 2 2" xfId="14286" xr:uid="{00000000-0005-0000-0000-0000DF370000}"/>
    <cellStyle name="Normal 8 3 3 3 2 2 2 3" xfId="29380" xr:uid="{00000000-0005-0000-0000-0000D9720000}"/>
    <cellStyle name="Normal 8 3 3 3 2 2 3" xfId="9266" xr:uid="{00000000-0005-0000-0000-000043240000}"/>
    <cellStyle name="Normal 8 3 3 3 2 2 3 3" xfId="24363" xr:uid="{00000000-0005-0000-0000-0000405F0000}"/>
    <cellStyle name="Normal 8 3 3 3 2 2 5" xfId="19350" xr:uid="{00000000-0005-0000-0000-0000AB4B0000}"/>
    <cellStyle name="Normal 8 3 3 3 2 3" xfId="5905" xr:uid="{00000000-0005-0000-0000-000022170000}"/>
    <cellStyle name="Normal 8 3 3 3 2 3 2" xfId="15957" xr:uid="{00000000-0005-0000-0000-0000663E0000}"/>
    <cellStyle name="Normal 8 3 3 3 2 3 2 3" xfId="31051" xr:uid="{00000000-0005-0000-0000-000060790000}"/>
    <cellStyle name="Normal 8 3 3 3 2 3 3" xfId="10937" xr:uid="{00000000-0005-0000-0000-0000CA2A0000}"/>
    <cellStyle name="Normal 8 3 3 3 2 3 3 3" xfId="26034" xr:uid="{00000000-0005-0000-0000-0000C7650000}"/>
    <cellStyle name="Normal 8 3 3 3 2 3 5" xfId="21021" xr:uid="{00000000-0005-0000-0000-000032520000}"/>
    <cellStyle name="Normal 8 3 3 3 2 4" xfId="12615" xr:uid="{00000000-0005-0000-0000-000058310000}"/>
    <cellStyle name="Normal 8 3 3 3 2 4 3" xfId="27709" xr:uid="{00000000-0005-0000-0000-0000526C0000}"/>
    <cellStyle name="Normal 8 3 3 3 2 5" xfId="7594" xr:uid="{00000000-0005-0000-0000-0000BB1D0000}"/>
    <cellStyle name="Normal 8 3 3 3 2 5 3" xfId="22692" xr:uid="{00000000-0005-0000-0000-0000B9580000}"/>
    <cellStyle name="Normal 8 3 3 3 2 7" xfId="17679" xr:uid="{00000000-0005-0000-0000-000024450000}"/>
    <cellStyle name="Normal 8 3 3 3 3" xfId="3376" xr:uid="{00000000-0005-0000-0000-0000410D0000}"/>
    <cellStyle name="Normal 8 3 3 3 3 2" xfId="13450" xr:uid="{00000000-0005-0000-0000-00009B340000}"/>
    <cellStyle name="Normal 8 3 3 3 3 2 3" xfId="28544" xr:uid="{00000000-0005-0000-0000-0000956F0000}"/>
    <cellStyle name="Normal 8 3 3 3 3 3" xfId="8430" xr:uid="{00000000-0005-0000-0000-0000FF200000}"/>
    <cellStyle name="Normal 8 3 3 3 3 3 3" xfId="23527" xr:uid="{00000000-0005-0000-0000-0000FC5B0000}"/>
    <cellStyle name="Normal 8 3 3 3 3 5" xfId="18514" xr:uid="{00000000-0005-0000-0000-000067480000}"/>
    <cellStyle name="Normal 8 3 3 3 4" xfId="5069" xr:uid="{00000000-0005-0000-0000-0000DE130000}"/>
    <cellStyle name="Normal 8 3 3 3 4 2" xfId="15121" xr:uid="{00000000-0005-0000-0000-0000223B0000}"/>
    <cellStyle name="Normal 8 3 3 3 4 2 3" xfId="30215" xr:uid="{00000000-0005-0000-0000-00001C760000}"/>
    <cellStyle name="Normal 8 3 3 3 4 3" xfId="10101" xr:uid="{00000000-0005-0000-0000-000086270000}"/>
    <cellStyle name="Normal 8 3 3 3 4 3 3" xfId="25198" xr:uid="{00000000-0005-0000-0000-000083620000}"/>
    <cellStyle name="Normal 8 3 3 3 4 5" xfId="20185" xr:uid="{00000000-0005-0000-0000-0000EE4E0000}"/>
    <cellStyle name="Normal 8 3 3 3 5" xfId="11779" xr:uid="{00000000-0005-0000-0000-0000142E0000}"/>
    <cellStyle name="Normal 8 3 3 3 5 3" xfId="26873" xr:uid="{00000000-0005-0000-0000-00000E690000}"/>
    <cellStyle name="Normal 8 3 3 3 6" xfId="6758" xr:uid="{00000000-0005-0000-0000-0000771A0000}"/>
    <cellStyle name="Normal 8 3 3 3 6 3" xfId="21856" xr:uid="{00000000-0005-0000-0000-000075550000}"/>
    <cellStyle name="Normal 8 3 3 3 8" xfId="16843" xr:uid="{00000000-0005-0000-0000-0000E0410000}"/>
    <cellStyle name="Normal 8 3 3 4" xfId="2106" xr:uid="{00000000-0005-0000-0000-00004A080000}"/>
    <cellStyle name="Normal 8 3 3 4 2" xfId="3795" xr:uid="{00000000-0005-0000-0000-0000E40E0000}"/>
    <cellStyle name="Normal 8 3 3 4 2 2" xfId="13868" xr:uid="{00000000-0005-0000-0000-00003D360000}"/>
    <cellStyle name="Normal 8 3 3 4 2 2 3" xfId="28962" xr:uid="{00000000-0005-0000-0000-000037710000}"/>
    <cellStyle name="Normal 8 3 3 4 2 3" xfId="8848" xr:uid="{00000000-0005-0000-0000-0000A1220000}"/>
    <cellStyle name="Normal 8 3 3 4 2 3 3" xfId="23945" xr:uid="{00000000-0005-0000-0000-00009E5D0000}"/>
    <cellStyle name="Normal 8 3 3 4 2 5" xfId="18932" xr:uid="{00000000-0005-0000-0000-0000094A0000}"/>
    <cellStyle name="Normal 8 3 3 4 3" xfId="5487" xr:uid="{00000000-0005-0000-0000-000080150000}"/>
    <cellStyle name="Normal 8 3 3 4 3 2" xfId="15539" xr:uid="{00000000-0005-0000-0000-0000C43C0000}"/>
    <cellStyle name="Normal 8 3 3 4 3 2 3" xfId="30633" xr:uid="{00000000-0005-0000-0000-0000BE770000}"/>
    <cellStyle name="Normal 8 3 3 4 3 3" xfId="10519" xr:uid="{00000000-0005-0000-0000-000028290000}"/>
    <cellStyle name="Normal 8 3 3 4 3 3 3" xfId="25616" xr:uid="{00000000-0005-0000-0000-000025640000}"/>
    <cellStyle name="Normal 8 3 3 4 3 5" xfId="20603" xr:uid="{00000000-0005-0000-0000-000090500000}"/>
    <cellStyle name="Normal 8 3 3 4 4" xfId="12197" xr:uid="{00000000-0005-0000-0000-0000B62F0000}"/>
    <cellStyle name="Normal 8 3 3 4 4 3" xfId="27291" xr:uid="{00000000-0005-0000-0000-0000B06A0000}"/>
    <cellStyle name="Normal 8 3 3 4 5" xfId="7176" xr:uid="{00000000-0005-0000-0000-0000191C0000}"/>
    <cellStyle name="Normal 8 3 3 4 5 3" xfId="22274" xr:uid="{00000000-0005-0000-0000-000017570000}"/>
    <cellStyle name="Normal 8 3 3 4 7" xfId="17261" xr:uid="{00000000-0005-0000-0000-000082430000}"/>
    <cellStyle name="Normal 8 3 3 5" xfId="2958" xr:uid="{00000000-0005-0000-0000-00009F0B0000}"/>
    <cellStyle name="Normal 8 3 3 5 2" xfId="13032" xr:uid="{00000000-0005-0000-0000-0000F9320000}"/>
    <cellStyle name="Normal 8 3 3 5 2 3" xfId="28126" xr:uid="{00000000-0005-0000-0000-0000F36D0000}"/>
    <cellStyle name="Normal 8 3 3 5 3" xfId="8012" xr:uid="{00000000-0005-0000-0000-00005D1F0000}"/>
    <cellStyle name="Normal 8 3 3 5 3 3" xfId="23109" xr:uid="{00000000-0005-0000-0000-00005A5A0000}"/>
    <cellStyle name="Normal 8 3 3 5 5" xfId="18096" xr:uid="{00000000-0005-0000-0000-0000C5460000}"/>
    <cellStyle name="Normal 8 3 3 6" xfId="4651" xr:uid="{00000000-0005-0000-0000-00003C120000}"/>
    <cellStyle name="Normal 8 3 3 6 2" xfId="14703" xr:uid="{00000000-0005-0000-0000-000080390000}"/>
    <cellStyle name="Normal 8 3 3 6 2 3" xfId="29797" xr:uid="{00000000-0005-0000-0000-00007A740000}"/>
    <cellStyle name="Normal 8 3 3 6 3" xfId="9683" xr:uid="{00000000-0005-0000-0000-0000E4250000}"/>
    <cellStyle name="Normal 8 3 3 6 3 3" xfId="24780" xr:uid="{00000000-0005-0000-0000-0000E1600000}"/>
    <cellStyle name="Normal 8 3 3 6 5" xfId="19767" xr:uid="{00000000-0005-0000-0000-00004C4D0000}"/>
    <cellStyle name="Normal 8 3 3 7" xfId="11361" xr:uid="{00000000-0005-0000-0000-0000722C0000}"/>
    <cellStyle name="Normal 8 3 3 7 3" xfId="26455" xr:uid="{00000000-0005-0000-0000-00006C670000}"/>
    <cellStyle name="Normal 8 3 3 8" xfId="6340" xr:uid="{00000000-0005-0000-0000-0000D5180000}"/>
    <cellStyle name="Normal 8 3 3 8 3" xfId="21438" xr:uid="{00000000-0005-0000-0000-0000D3530000}"/>
    <cellStyle name="Normal 8 3 4" xfId="1366" xr:uid="{00000000-0005-0000-0000-000066050000}"/>
    <cellStyle name="Normal 8 3 4 2" xfId="1789" xr:uid="{00000000-0005-0000-0000-00000D070000}"/>
    <cellStyle name="Normal 8 3 4 2 2" xfId="2628" xr:uid="{00000000-0005-0000-0000-0000540A0000}"/>
    <cellStyle name="Normal 8 3 4 2 2 2" xfId="4317" xr:uid="{00000000-0005-0000-0000-0000EE100000}"/>
    <cellStyle name="Normal 8 3 4 2 2 2 2" xfId="14390" xr:uid="{00000000-0005-0000-0000-000047380000}"/>
    <cellStyle name="Normal 8 3 4 2 2 2 2 3" xfId="29484" xr:uid="{00000000-0005-0000-0000-000041730000}"/>
    <cellStyle name="Normal 8 3 4 2 2 2 3" xfId="9370" xr:uid="{00000000-0005-0000-0000-0000AB240000}"/>
    <cellStyle name="Normal 8 3 4 2 2 2 3 3" xfId="24467" xr:uid="{00000000-0005-0000-0000-0000A85F0000}"/>
    <cellStyle name="Normal 8 3 4 2 2 2 5" xfId="19454" xr:uid="{00000000-0005-0000-0000-0000134C0000}"/>
    <cellStyle name="Normal 8 3 4 2 2 3" xfId="6009" xr:uid="{00000000-0005-0000-0000-00008A170000}"/>
    <cellStyle name="Normal 8 3 4 2 2 3 2" xfId="16061" xr:uid="{00000000-0005-0000-0000-0000CE3E0000}"/>
    <cellStyle name="Normal 8 3 4 2 2 3 2 3" xfId="31155" xr:uid="{00000000-0005-0000-0000-0000C8790000}"/>
    <cellStyle name="Normal 8 3 4 2 2 3 3" xfId="11041" xr:uid="{00000000-0005-0000-0000-0000322B0000}"/>
    <cellStyle name="Normal 8 3 4 2 2 3 3 3" xfId="26138" xr:uid="{00000000-0005-0000-0000-00002F660000}"/>
    <cellStyle name="Normal 8 3 4 2 2 3 5" xfId="21125" xr:uid="{00000000-0005-0000-0000-00009A520000}"/>
    <cellStyle name="Normal 8 3 4 2 2 4" xfId="12719" xr:uid="{00000000-0005-0000-0000-0000C0310000}"/>
    <cellStyle name="Normal 8 3 4 2 2 4 3" xfId="27813" xr:uid="{00000000-0005-0000-0000-0000BA6C0000}"/>
    <cellStyle name="Normal 8 3 4 2 2 5" xfId="7698" xr:uid="{00000000-0005-0000-0000-0000231E0000}"/>
    <cellStyle name="Normal 8 3 4 2 2 5 3" xfId="22796" xr:uid="{00000000-0005-0000-0000-000021590000}"/>
    <cellStyle name="Normal 8 3 4 2 2 7" xfId="17783" xr:uid="{00000000-0005-0000-0000-00008C450000}"/>
    <cellStyle name="Normal 8 3 4 2 3" xfId="3480" xr:uid="{00000000-0005-0000-0000-0000A90D0000}"/>
    <cellStyle name="Normal 8 3 4 2 3 2" xfId="13554" xr:uid="{00000000-0005-0000-0000-000003350000}"/>
    <cellStyle name="Normal 8 3 4 2 3 2 3" xfId="28648" xr:uid="{00000000-0005-0000-0000-0000FD6F0000}"/>
    <cellStyle name="Normal 8 3 4 2 3 3" xfId="8534" xr:uid="{00000000-0005-0000-0000-000067210000}"/>
    <cellStyle name="Normal 8 3 4 2 3 3 3" xfId="23631" xr:uid="{00000000-0005-0000-0000-0000645C0000}"/>
    <cellStyle name="Normal 8 3 4 2 3 5" xfId="18618" xr:uid="{00000000-0005-0000-0000-0000CF480000}"/>
    <cellStyle name="Normal 8 3 4 2 4" xfId="5173" xr:uid="{00000000-0005-0000-0000-000046140000}"/>
    <cellStyle name="Normal 8 3 4 2 4 2" xfId="15225" xr:uid="{00000000-0005-0000-0000-00008A3B0000}"/>
    <cellStyle name="Normal 8 3 4 2 4 2 3" xfId="30319" xr:uid="{00000000-0005-0000-0000-000084760000}"/>
    <cellStyle name="Normal 8 3 4 2 4 3" xfId="10205" xr:uid="{00000000-0005-0000-0000-0000EE270000}"/>
    <cellStyle name="Normal 8 3 4 2 4 3 3" xfId="25302" xr:uid="{00000000-0005-0000-0000-0000EB620000}"/>
    <cellStyle name="Normal 8 3 4 2 4 5" xfId="20289" xr:uid="{00000000-0005-0000-0000-0000564F0000}"/>
    <cellStyle name="Normal 8 3 4 2 5" xfId="11883" xr:uid="{00000000-0005-0000-0000-00007C2E0000}"/>
    <cellStyle name="Normal 8 3 4 2 5 3" xfId="26977" xr:uid="{00000000-0005-0000-0000-000076690000}"/>
    <cellStyle name="Normal 8 3 4 2 6" xfId="6862" xr:uid="{00000000-0005-0000-0000-0000DF1A0000}"/>
    <cellStyle name="Normal 8 3 4 2 6 3" xfId="21960" xr:uid="{00000000-0005-0000-0000-0000DD550000}"/>
    <cellStyle name="Normal 8 3 4 2 8" xfId="16947" xr:uid="{00000000-0005-0000-0000-000048420000}"/>
    <cellStyle name="Normal 8 3 4 3" xfId="2210" xr:uid="{00000000-0005-0000-0000-0000B2080000}"/>
    <cellStyle name="Normal 8 3 4 3 2" xfId="3899" xr:uid="{00000000-0005-0000-0000-00004C0F0000}"/>
    <cellStyle name="Normal 8 3 4 3 2 2" xfId="13972" xr:uid="{00000000-0005-0000-0000-0000A5360000}"/>
    <cellStyle name="Normal 8 3 4 3 2 2 3" xfId="29066" xr:uid="{00000000-0005-0000-0000-00009F710000}"/>
    <cellStyle name="Normal 8 3 4 3 2 3" xfId="8952" xr:uid="{00000000-0005-0000-0000-000009230000}"/>
    <cellStyle name="Normal 8 3 4 3 2 3 3" xfId="24049" xr:uid="{00000000-0005-0000-0000-0000065E0000}"/>
    <cellStyle name="Normal 8 3 4 3 2 5" xfId="19036" xr:uid="{00000000-0005-0000-0000-0000714A0000}"/>
    <cellStyle name="Normal 8 3 4 3 3" xfId="5591" xr:uid="{00000000-0005-0000-0000-0000E8150000}"/>
    <cellStyle name="Normal 8 3 4 3 3 2" xfId="15643" xr:uid="{00000000-0005-0000-0000-00002C3D0000}"/>
    <cellStyle name="Normal 8 3 4 3 3 2 3" xfId="30737" xr:uid="{00000000-0005-0000-0000-000026780000}"/>
    <cellStyle name="Normal 8 3 4 3 3 3" xfId="10623" xr:uid="{00000000-0005-0000-0000-000090290000}"/>
    <cellStyle name="Normal 8 3 4 3 3 3 3" xfId="25720" xr:uid="{00000000-0005-0000-0000-00008D640000}"/>
    <cellStyle name="Normal 8 3 4 3 3 5" xfId="20707" xr:uid="{00000000-0005-0000-0000-0000F8500000}"/>
    <cellStyle name="Normal 8 3 4 3 4" xfId="12301" xr:uid="{00000000-0005-0000-0000-00001E300000}"/>
    <cellStyle name="Normal 8 3 4 3 4 3" xfId="27395" xr:uid="{00000000-0005-0000-0000-0000186B0000}"/>
    <cellStyle name="Normal 8 3 4 3 5" xfId="7280" xr:uid="{00000000-0005-0000-0000-0000811C0000}"/>
    <cellStyle name="Normal 8 3 4 3 5 3" xfId="22378" xr:uid="{00000000-0005-0000-0000-00007F570000}"/>
    <cellStyle name="Normal 8 3 4 3 7" xfId="17365" xr:uid="{00000000-0005-0000-0000-0000EA430000}"/>
    <cellStyle name="Normal 8 3 4 4" xfId="3062" xr:uid="{00000000-0005-0000-0000-0000070C0000}"/>
    <cellStyle name="Normal 8 3 4 4 2" xfId="13136" xr:uid="{00000000-0005-0000-0000-000061330000}"/>
    <cellStyle name="Normal 8 3 4 4 2 3" xfId="28230" xr:uid="{00000000-0005-0000-0000-00005B6E0000}"/>
    <cellStyle name="Normal 8 3 4 4 3" xfId="8116" xr:uid="{00000000-0005-0000-0000-0000C51F0000}"/>
    <cellStyle name="Normal 8 3 4 4 3 3" xfId="23213" xr:uid="{00000000-0005-0000-0000-0000C25A0000}"/>
    <cellStyle name="Normal 8 3 4 4 5" xfId="18200" xr:uid="{00000000-0005-0000-0000-00002D470000}"/>
    <cellStyle name="Normal 8 3 4 5" xfId="4755" xr:uid="{00000000-0005-0000-0000-0000A4120000}"/>
    <cellStyle name="Normal 8 3 4 5 2" xfId="14807" xr:uid="{00000000-0005-0000-0000-0000E8390000}"/>
    <cellStyle name="Normal 8 3 4 5 2 3" xfId="29901" xr:uid="{00000000-0005-0000-0000-0000E2740000}"/>
    <cellStyle name="Normal 8 3 4 5 3" xfId="9787" xr:uid="{00000000-0005-0000-0000-00004C260000}"/>
    <cellStyle name="Normal 8 3 4 5 3 3" xfId="24884" xr:uid="{00000000-0005-0000-0000-000049610000}"/>
    <cellStyle name="Normal 8 3 4 5 5" xfId="19871" xr:uid="{00000000-0005-0000-0000-0000B44D0000}"/>
    <cellStyle name="Normal 8 3 4 6" xfId="11465" xr:uid="{00000000-0005-0000-0000-0000DA2C0000}"/>
    <cellStyle name="Normal 8 3 4 6 3" xfId="26559" xr:uid="{00000000-0005-0000-0000-0000D4670000}"/>
    <cellStyle name="Normal 8 3 4 7" xfId="6444" xr:uid="{00000000-0005-0000-0000-00003D190000}"/>
    <cellStyle name="Normal 8 3 4 7 3" xfId="21542" xr:uid="{00000000-0005-0000-0000-00003B540000}"/>
    <cellStyle name="Normal 8 3 4 9" xfId="16529" xr:uid="{00000000-0005-0000-0000-0000A6400000}"/>
    <cellStyle name="Normal 8 3 5" xfId="1579" xr:uid="{00000000-0005-0000-0000-00003B060000}"/>
    <cellStyle name="Normal 8 3 5 2" xfId="2420" xr:uid="{00000000-0005-0000-0000-000084090000}"/>
    <cellStyle name="Normal 8 3 5 2 2" xfId="4109" xr:uid="{00000000-0005-0000-0000-00001E100000}"/>
    <cellStyle name="Normal 8 3 5 2 2 2" xfId="14182" xr:uid="{00000000-0005-0000-0000-000077370000}"/>
    <cellStyle name="Normal 8 3 5 2 2 2 3" xfId="29276" xr:uid="{00000000-0005-0000-0000-000071720000}"/>
    <cellStyle name="Normal 8 3 5 2 2 3" xfId="9162" xr:uid="{00000000-0005-0000-0000-0000DB230000}"/>
    <cellStyle name="Normal 8 3 5 2 2 3 3" xfId="24259" xr:uid="{00000000-0005-0000-0000-0000D85E0000}"/>
    <cellStyle name="Normal 8 3 5 2 2 5" xfId="19246" xr:uid="{00000000-0005-0000-0000-0000434B0000}"/>
    <cellStyle name="Normal 8 3 5 2 3" xfId="5801" xr:uid="{00000000-0005-0000-0000-0000BA160000}"/>
    <cellStyle name="Normal 8 3 5 2 3 2" xfId="15853" xr:uid="{00000000-0005-0000-0000-0000FE3D0000}"/>
    <cellStyle name="Normal 8 3 5 2 3 2 3" xfId="30947" xr:uid="{00000000-0005-0000-0000-0000F8780000}"/>
    <cellStyle name="Normal 8 3 5 2 3 3" xfId="10833" xr:uid="{00000000-0005-0000-0000-0000622A0000}"/>
    <cellStyle name="Normal 8 3 5 2 3 3 3" xfId="25930" xr:uid="{00000000-0005-0000-0000-00005F650000}"/>
    <cellStyle name="Normal 8 3 5 2 3 5" xfId="20917" xr:uid="{00000000-0005-0000-0000-0000CA510000}"/>
    <cellStyle name="Normal 8 3 5 2 4" xfId="12511" xr:uid="{00000000-0005-0000-0000-0000F0300000}"/>
    <cellStyle name="Normal 8 3 5 2 4 3" xfId="27605" xr:uid="{00000000-0005-0000-0000-0000EA6B0000}"/>
    <cellStyle name="Normal 8 3 5 2 5" xfId="7490" xr:uid="{00000000-0005-0000-0000-0000531D0000}"/>
    <cellStyle name="Normal 8 3 5 2 5 3" xfId="22588" xr:uid="{00000000-0005-0000-0000-000051580000}"/>
    <cellStyle name="Normal 8 3 5 2 7" xfId="17575" xr:uid="{00000000-0005-0000-0000-0000BC440000}"/>
    <cellStyle name="Normal 8 3 5 3" xfId="3272" xr:uid="{00000000-0005-0000-0000-0000D90C0000}"/>
    <cellStyle name="Normal 8 3 5 3 2" xfId="13346" xr:uid="{00000000-0005-0000-0000-000033340000}"/>
    <cellStyle name="Normal 8 3 5 3 2 3" xfId="28440" xr:uid="{00000000-0005-0000-0000-00002D6F0000}"/>
    <cellStyle name="Normal 8 3 5 3 3" xfId="8326" xr:uid="{00000000-0005-0000-0000-000097200000}"/>
    <cellStyle name="Normal 8 3 5 3 3 3" xfId="23423" xr:uid="{00000000-0005-0000-0000-0000945B0000}"/>
    <cellStyle name="Normal 8 3 5 3 5" xfId="18410" xr:uid="{00000000-0005-0000-0000-0000FF470000}"/>
    <cellStyle name="Normal 8 3 5 4" xfId="4965" xr:uid="{00000000-0005-0000-0000-000076130000}"/>
    <cellStyle name="Normal 8 3 5 4 2" xfId="15017" xr:uid="{00000000-0005-0000-0000-0000BA3A0000}"/>
    <cellStyle name="Normal 8 3 5 4 2 3" xfId="30111" xr:uid="{00000000-0005-0000-0000-0000B4750000}"/>
    <cellStyle name="Normal 8 3 5 4 3" xfId="9997" xr:uid="{00000000-0005-0000-0000-00001E270000}"/>
    <cellStyle name="Normal 8 3 5 4 3 3" xfId="25094" xr:uid="{00000000-0005-0000-0000-00001B620000}"/>
    <cellStyle name="Normal 8 3 5 4 5" xfId="20081" xr:uid="{00000000-0005-0000-0000-0000864E0000}"/>
    <cellStyle name="Normal 8 3 5 5" xfId="11675" xr:uid="{00000000-0005-0000-0000-0000AC2D0000}"/>
    <cellStyle name="Normal 8 3 5 5 3" xfId="26769" xr:uid="{00000000-0005-0000-0000-0000A6680000}"/>
    <cellStyle name="Normal 8 3 5 6" xfId="6654" xr:uid="{00000000-0005-0000-0000-00000F1A0000}"/>
    <cellStyle name="Normal 8 3 5 6 3" xfId="21752" xr:uid="{00000000-0005-0000-0000-00000D550000}"/>
    <cellStyle name="Normal 8 3 5 8" xfId="16739" xr:uid="{00000000-0005-0000-0000-000078410000}"/>
    <cellStyle name="Normal 8 3 6" xfId="2000" xr:uid="{00000000-0005-0000-0000-0000E0070000}"/>
    <cellStyle name="Normal 8 3 6 2" xfId="3691" xr:uid="{00000000-0005-0000-0000-00007C0E0000}"/>
    <cellStyle name="Normal 8 3 6 2 2" xfId="13764" xr:uid="{00000000-0005-0000-0000-0000D5350000}"/>
    <cellStyle name="Normal 8 3 6 2 2 3" xfId="28858" xr:uid="{00000000-0005-0000-0000-0000CF700000}"/>
    <cellStyle name="Normal 8 3 6 2 3" xfId="8744" xr:uid="{00000000-0005-0000-0000-000039220000}"/>
    <cellStyle name="Normal 8 3 6 2 3 3" xfId="23841" xr:uid="{00000000-0005-0000-0000-0000365D0000}"/>
    <cellStyle name="Normal 8 3 6 2 5" xfId="18828" xr:uid="{00000000-0005-0000-0000-0000A1490000}"/>
    <cellStyle name="Normal 8 3 6 3" xfId="5383" xr:uid="{00000000-0005-0000-0000-000018150000}"/>
    <cellStyle name="Normal 8 3 6 3 2" xfId="15435" xr:uid="{00000000-0005-0000-0000-00005C3C0000}"/>
    <cellStyle name="Normal 8 3 6 3 2 3" xfId="30529" xr:uid="{00000000-0005-0000-0000-000056770000}"/>
    <cellStyle name="Normal 8 3 6 3 3" xfId="10415" xr:uid="{00000000-0005-0000-0000-0000C0280000}"/>
    <cellStyle name="Normal 8 3 6 3 3 3" xfId="25512" xr:uid="{00000000-0005-0000-0000-0000BD630000}"/>
    <cellStyle name="Normal 8 3 6 3 5" xfId="20499" xr:uid="{00000000-0005-0000-0000-000028500000}"/>
    <cellStyle name="Normal 8 3 6 4" xfId="12093" xr:uid="{00000000-0005-0000-0000-00004E2F0000}"/>
    <cellStyle name="Normal 8 3 6 4 3" xfId="27187" xr:uid="{00000000-0005-0000-0000-0000486A0000}"/>
    <cellStyle name="Normal 8 3 6 5" xfId="7072" xr:uid="{00000000-0005-0000-0000-0000B11B0000}"/>
    <cellStyle name="Normal 8 3 6 5 3" xfId="22170" xr:uid="{00000000-0005-0000-0000-0000AF560000}"/>
    <cellStyle name="Normal 8 3 6 7" xfId="17157" xr:uid="{00000000-0005-0000-0000-00001A430000}"/>
    <cellStyle name="Normal 8 3 7" xfId="2851" xr:uid="{00000000-0005-0000-0000-0000340B0000}"/>
    <cellStyle name="Normal 8 3 7 2" xfId="12928" xr:uid="{00000000-0005-0000-0000-000091320000}"/>
    <cellStyle name="Normal 8 3 7 2 3" xfId="28022" xr:uid="{00000000-0005-0000-0000-00008B6D0000}"/>
    <cellStyle name="Normal 8 3 7 3" xfId="7908" xr:uid="{00000000-0005-0000-0000-0000F51E0000}"/>
    <cellStyle name="Normal 8 3 7 3 3" xfId="23005" xr:uid="{00000000-0005-0000-0000-0000F2590000}"/>
    <cellStyle name="Normal 8 3 7 5" xfId="17992" xr:uid="{00000000-0005-0000-0000-00005D460000}"/>
    <cellStyle name="Normal 8 3 8" xfId="4545" xr:uid="{00000000-0005-0000-0000-0000D2110000}"/>
    <cellStyle name="Normal 8 3 8 2" xfId="14599" xr:uid="{00000000-0005-0000-0000-000018390000}"/>
    <cellStyle name="Normal 8 3 8 2 3" xfId="29693" xr:uid="{00000000-0005-0000-0000-000012740000}"/>
    <cellStyle name="Normal 8 3 8 3" xfId="9579" xr:uid="{00000000-0005-0000-0000-00007C250000}"/>
    <cellStyle name="Normal 8 3 8 3 3" xfId="24676" xr:uid="{00000000-0005-0000-0000-000079600000}"/>
    <cellStyle name="Normal 8 3 8 5" xfId="19663" xr:uid="{00000000-0005-0000-0000-0000E44C0000}"/>
    <cellStyle name="Normal 8 3 9" xfId="11255" xr:uid="{00000000-0005-0000-0000-0000082C0000}"/>
    <cellStyle name="Normal 8 3 9 3" xfId="26351" xr:uid="{00000000-0005-0000-0000-000004670000}"/>
    <cellStyle name="Normal 8 4" xfId="422" xr:uid="{00000000-0005-0000-0000-0000B1010000}"/>
    <cellStyle name="Normal 80" xfId="412" xr:uid="{00000000-0005-0000-0000-0000A7010000}"/>
    <cellStyle name="Normal 80 10" xfId="6185" xr:uid="{00000000-0005-0000-0000-00003A180000}"/>
    <cellStyle name="Normal 80 10 3" xfId="21286" xr:uid="{00000000-0005-0000-0000-00003B530000}"/>
    <cellStyle name="Normal 80 12" xfId="16271" xr:uid="{00000000-0005-0000-0000-0000A43F0000}"/>
    <cellStyle name="Normal 80 2" xfId="1150" xr:uid="{00000000-0005-0000-0000-00008E040000}"/>
    <cellStyle name="Normal 80 2 11" xfId="16325" xr:uid="{00000000-0005-0000-0000-0000DA3F0000}"/>
    <cellStyle name="Normal 80 2 2" xfId="1259" xr:uid="{00000000-0005-0000-0000-0000FB040000}"/>
    <cellStyle name="Normal 80 2 2 10" xfId="16429" xr:uid="{00000000-0005-0000-0000-000042400000}"/>
    <cellStyle name="Normal 80 2 2 2" xfId="1476" xr:uid="{00000000-0005-0000-0000-0000D4050000}"/>
    <cellStyle name="Normal 80 2 2 2 2" xfId="1897" xr:uid="{00000000-0005-0000-0000-000079070000}"/>
    <cellStyle name="Normal 80 2 2 2 2 2" xfId="2736" xr:uid="{00000000-0005-0000-0000-0000C00A0000}"/>
    <cellStyle name="Normal 80 2 2 2 2 2 2" xfId="4425" xr:uid="{00000000-0005-0000-0000-00005A110000}"/>
    <cellStyle name="Normal 80 2 2 2 2 2 2 2" xfId="14498" xr:uid="{00000000-0005-0000-0000-0000B3380000}"/>
    <cellStyle name="Normal 80 2 2 2 2 2 2 2 3" xfId="29592" xr:uid="{00000000-0005-0000-0000-0000AD730000}"/>
    <cellStyle name="Normal 80 2 2 2 2 2 2 3" xfId="9478" xr:uid="{00000000-0005-0000-0000-000017250000}"/>
    <cellStyle name="Normal 80 2 2 2 2 2 2 3 3" xfId="24575" xr:uid="{00000000-0005-0000-0000-000014600000}"/>
    <cellStyle name="Normal 80 2 2 2 2 2 2 5" xfId="19562" xr:uid="{00000000-0005-0000-0000-00007F4C0000}"/>
    <cellStyle name="Normal 80 2 2 2 2 2 3" xfId="6117" xr:uid="{00000000-0005-0000-0000-0000F6170000}"/>
    <cellStyle name="Normal 80 2 2 2 2 2 3 2" xfId="16169" xr:uid="{00000000-0005-0000-0000-00003A3F0000}"/>
    <cellStyle name="Normal 80 2 2 2 2 2 3 2 3" xfId="31263" xr:uid="{00000000-0005-0000-0000-0000347A0000}"/>
    <cellStyle name="Normal 80 2 2 2 2 2 3 3" xfId="11149" xr:uid="{00000000-0005-0000-0000-00009E2B0000}"/>
    <cellStyle name="Normal 80 2 2 2 2 2 3 3 3" xfId="26246" xr:uid="{00000000-0005-0000-0000-00009B660000}"/>
    <cellStyle name="Normal 80 2 2 2 2 2 3 5" xfId="21233" xr:uid="{00000000-0005-0000-0000-000006530000}"/>
    <cellStyle name="Normal 80 2 2 2 2 2 4" xfId="12827" xr:uid="{00000000-0005-0000-0000-00002C320000}"/>
    <cellStyle name="Normal 80 2 2 2 2 2 4 3" xfId="27921" xr:uid="{00000000-0005-0000-0000-0000266D0000}"/>
    <cellStyle name="Normal 80 2 2 2 2 2 5" xfId="7806" xr:uid="{00000000-0005-0000-0000-00008F1E0000}"/>
    <cellStyle name="Normal 80 2 2 2 2 2 5 3" xfId="22904" xr:uid="{00000000-0005-0000-0000-00008D590000}"/>
    <cellStyle name="Normal 80 2 2 2 2 2 7" xfId="17891" xr:uid="{00000000-0005-0000-0000-0000F8450000}"/>
    <cellStyle name="Normal 80 2 2 2 2 3" xfId="3588" xr:uid="{00000000-0005-0000-0000-0000150E0000}"/>
    <cellStyle name="Normal 80 2 2 2 2 3 2" xfId="13662" xr:uid="{00000000-0005-0000-0000-00006F350000}"/>
    <cellStyle name="Normal 80 2 2 2 2 3 2 3" xfId="28756" xr:uid="{00000000-0005-0000-0000-000069700000}"/>
    <cellStyle name="Normal 80 2 2 2 2 3 3" xfId="8642" xr:uid="{00000000-0005-0000-0000-0000D3210000}"/>
    <cellStyle name="Normal 80 2 2 2 2 3 3 3" xfId="23739" xr:uid="{00000000-0005-0000-0000-0000D05C0000}"/>
    <cellStyle name="Normal 80 2 2 2 2 3 5" xfId="18726" xr:uid="{00000000-0005-0000-0000-00003B490000}"/>
    <cellStyle name="Normal 80 2 2 2 2 4" xfId="5281" xr:uid="{00000000-0005-0000-0000-0000B2140000}"/>
    <cellStyle name="Normal 80 2 2 2 2 4 2" xfId="15333" xr:uid="{00000000-0005-0000-0000-0000F63B0000}"/>
    <cellStyle name="Normal 80 2 2 2 2 4 2 3" xfId="30427" xr:uid="{00000000-0005-0000-0000-0000F0760000}"/>
    <cellStyle name="Normal 80 2 2 2 2 4 3" xfId="10313" xr:uid="{00000000-0005-0000-0000-00005A280000}"/>
    <cellStyle name="Normal 80 2 2 2 2 4 3 3" xfId="25410" xr:uid="{00000000-0005-0000-0000-000057630000}"/>
    <cellStyle name="Normal 80 2 2 2 2 4 5" xfId="20397" xr:uid="{00000000-0005-0000-0000-0000C24F0000}"/>
    <cellStyle name="Normal 80 2 2 2 2 5" xfId="11991" xr:uid="{00000000-0005-0000-0000-0000E82E0000}"/>
    <cellStyle name="Normal 80 2 2 2 2 5 3" xfId="27085" xr:uid="{00000000-0005-0000-0000-0000E2690000}"/>
    <cellStyle name="Normal 80 2 2 2 2 6" xfId="6970" xr:uid="{00000000-0005-0000-0000-00004B1B0000}"/>
    <cellStyle name="Normal 80 2 2 2 2 6 3" xfId="22068" xr:uid="{00000000-0005-0000-0000-000049560000}"/>
    <cellStyle name="Normal 80 2 2 2 2 8" xfId="17055" xr:uid="{00000000-0005-0000-0000-0000B4420000}"/>
    <cellStyle name="Normal 80 2 2 2 3" xfId="2318" xr:uid="{00000000-0005-0000-0000-00001E090000}"/>
    <cellStyle name="Normal 80 2 2 2 3 2" xfId="4007" xr:uid="{00000000-0005-0000-0000-0000B80F0000}"/>
    <cellStyle name="Normal 80 2 2 2 3 2 2" xfId="14080" xr:uid="{00000000-0005-0000-0000-000011370000}"/>
    <cellStyle name="Normal 80 2 2 2 3 2 2 3" xfId="29174" xr:uid="{00000000-0005-0000-0000-00000B720000}"/>
    <cellStyle name="Normal 80 2 2 2 3 2 3" xfId="9060" xr:uid="{00000000-0005-0000-0000-000075230000}"/>
    <cellStyle name="Normal 80 2 2 2 3 2 3 3" xfId="24157" xr:uid="{00000000-0005-0000-0000-0000725E0000}"/>
    <cellStyle name="Normal 80 2 2 2 3 2 5" xfId="19144" xr:uid="{00000000-0005-0000-0000-0000DD4A0000}"/>
    <cellStyle name="Normal 80 2 2 2 3 3" xfId="5699" xr:uid="{00000000-0005-0000-0000-000054160000}"/>
    <cellStyle name="Normal 80 2 2 2 3 3 2" xfId="15751" xr:uid="{00000000-0005-0000-0000-0000983D0000}"/>
    <cellStyle name="Normal 80 2 2 2 3 3 2 3" xfId="30845" xr:uid="{00000000-0005-0000-0000-000092780000}"/>
    <cellStyle name="Normal 80 2 2 2 3 3 3" xfId="10731" xr:uid="{00000000-0005-0000-0000-0000FC290000}"/>
    <cellStyle name="Normal 80 2 2 2 3 3 3 3" xfId="25828" xr:uid="{00000000-0005-0000-0000-0000F9640000}"/>
    <cellStyle name="Normal 80 2 2 2 3 3 5" xfId="20815" xr:uid="{00000000-0005-0000-0000-000064510000}"/>
    <cellStyle name="Normal 80 2 2 2 3 4" xfId="12409" xr:uid="{00000000-0005-0000-0000-00008A300000}"/>
    <cellStyle name="Normal 80 2 2 2 3 4 3" xfId="27503" xr:uid="{00000000-0005-0000-0000-0000846B0000}"/>
    <cellStyle name="Normal 80 2 2 2 3 5" xfId="7388" xr:uid="{00000000-0005-0000-0000-0000ED1C0000}"/>
    <cellStyle name="Normal 80 2 2 2 3 5 3" xfId="22486" xr:uid="{00000000-0005-0000-0000-0000EB570000}"/>
    <cellStyle name="Normal 80 2 2 2 3 7" xfId="17473" xr:uid="{00000000-0005-0000-0000-000056440000}"/>
    <cellStyle name="Normal 80 2 2 2 4" xfId="3170" xr:uid="{00000000-0005-0000-0000-0000730C0000}"/>
    <cellStyle name="Normal 80 2 2 2 4 2" xfId="13244" xr:uid="{00000000-0005-0000-0000-0000CD330000}"/>
    <cellStyle name="Normal 80 2 2 2 4 2 3" xfId="28338" xr:uid="{00000000-0005-0000-0000-0000C76E0000}"/>
    <cellStyle name="Normal 80 2 2 2 4 3" xfId="8224" xr:uid="{00000000-0005-0000-0000-000031200000}"/>
    <cellStyle name="Normal 80 2 2 2 4 3 3" xfId="23321" xr:uid="{00000000-0005-0000-0000-00002E5B0000}"/>
    <cellStyle name="Normal 80 2 2 2 4 5" xfId="18308" xr:uid="{00000000-0005-0000-0000-000099470000}"/>
    <cellStyle name="Normal 80 2 2 2 5" xfId="4863" xr:uid="{00000000-0005-0000-0000-000010130000}"/>
    <cellStyle name="Normal 80 2 2 2 5 2" xfId="14915" xr:uid="{00000000-0005-0000-0000-0000543A0000}"/>
    <cellStyle name="Normal 80 2 2 2 5 2 3" xfId="30009" xr:uid="{00000000-0005-0000-0000-00004E750000}"/>
    <cellStyle name="Normal 80 2 2 2 5 3" xfId="9895" xr:uid="{00000000-0005-0000-0000-0000B8260000}"/>
    <cellStyle name="Normal 80 2 2 2 5 3 3" xfId="24992" xr:uid="{00000000-0005-0000-0000-0000B5610000}"/>
    <cellStyle name="Normal 80 2 2 2 5 5" xfId="19979" xr:uid="{00000000-0005-0000-0000-0000204E0000}"/>
    <cellStyle name="Normal 80 2 2 2 6" xfId="11573" xr:uid="{00000000-0005-0000-0000-0000462D0000}"/>
    <cellStyle name="Normal 80 2 2 2 6 3" xfId="26667" xr:uid="{00000000-0005-0000-0000-000040680000}"/>
    <cellStyle name="Normal 80 2 2 2 7" xfId="6552" xr:uid="{00000000-0005-0000-0000-0000A9190000}"/>
    <cellStyle name="Normal 80 2 2 2 7 3" xfId="21650" xr:uid="{00000000-0005-0000-0000-0000A7540000}"/>
    <cellStyle name="Normal 80 2 2 2 9" xfId="16637" xr:uid="{00000000-0005-0000-0000-000012410000}"/>
    <cellStyle name="Normal 80 2 2 3" xfId="1689" xr:uid="{00000000-0005-0000-0000-0000A9060000}"/>
    <cellStyle name="Normal 80 2 2 3 2" xfId="2528" xr:uid="{00000000-0005-0000-0000-0000F0090000}"/>
    <cellStyle name="Normal 80 2 2 3 2 2" xfId="4217" xr:uid="{00000000-0005-0000-0000-00008A100000}"/>
    <cellStyle name="Normal 80 2 2 3 2 2 2" xfId="14290" xr:uid="{00000000-0005-0000-0000-0000E3370000}"/>
    <cellStyle name="Normal 80 2 2 3 2 2 2 3" xfId="29384" xr:uid="{00000000-0005-0000-0000-0000DD720000}"/>
    <cellStyle name="Normal 80 2 2 3 2 2 3" xfId="9270" xr:uid="{00000000-0005-0000-0000-000047240000}"/>
    <cellStyle name="Normal 80 2 2 3 2 2 3 3" xfId="24367" xr:uid="{00000000-0005-0000-0000-0000445F0000}"/>
    <cellStyle name="Normal 80 2 2 3 2 2 5" xfId="19354" xr:uid="{00000000-0005-0000-0000-0000AF4B0000}"/>
    <cellStyle name="Normal 80 2 2 3 2 3" xfId="5909" xr:uid="{00000000-0005-0000-0000-000026170000}"/>
    <cellStyle name="Normal 80 2 2 3 2 3 2" xfId="15961" xr:uid="{00000000-0005-0000-0000-00006A3E0000}"/>
    <cellStyle name="Normal 80 2 2 3 2 3 2 3" xfId="31055" xr:uid="{00000000-0005-0000-0000-000064790000}"/>
    <cellStyle name="Normal 80 2 2 3 2 3 3" xfId="10941" xr:uid="{00000000-0005-0000-0000-0000CE2A0000}"/>
    <cellStyle name="Normal 80 2 2 3 2 3 3 3" xfId="26038" xr:uid="{00000000-0005-0000-0000-0000CB650000}"/>
    <cellStyle name="Normal 80 2 2 3 2 3 5" xfId="21025" xr:uid="{00000000-0005-0000-0000-000036520000}"/>
    <cellStyle name="Normal 80 2 2 3 2 4" xfId="12619" xr:uid="{00000000-0005-0000-0000-00005C310000}"/>
    <cellStyle name="Normal 80 2 2 3 2 4 3" xfId="27713" xr:uid="{00000000-0005-0000-0000-0000566C0000}"/>
    <cellStyle name="Normal 80 2 2 3 2 5" xfId="7598" xr:uid="{00000000-0005-0000-0000-0000BF1D0000}"/>
    <cellStyle name="Normal 80 2 2 3 2 5 3" xfId="22696" xr:uid="{00000000-0005-0000-0000-0000BD580000}"/>
    <cellStyle name="Normal 80 2 2 3 2 7" xfId="17683" xr:uid="{00000000-0005-0000-0000-000028450000}"/>
    <cellStyle name="Normal 80 2 2 3 3" xfId="3380" xr:uid="{00000000-0005-0000-0000-0000450D0000}"/>
    <cellStyle name="Normal 80 2 2 3 3 2" xfId="13454" xr:uid="{00000000-0005-0000-0000-00009F340000}"/>
    <cellStyle name="Normal 80 2 2 3 3 2 3" xfId="28548" xr:uid="{00000000-0005-0000-0000-0000996F0000}"/>
    <cellStyle name="Normal 80 2 2 3 3 3" xfId="8434" xr:uid="{00000000-0005-0000-0000-000003210000}"/>
    <cellStyle name="Normal 80 2 2 3 3 3 3" xfId="23531" xr:uid="{00000000-0005-0000-0000-0000005C0000}"/>
    <cellStyle name="Normal 80 2 2 3 3 5" xfId="18518" xr:uid="{00000000-0005-0000-0000-00006B480000}"/>
    <cellStyle name="Normal 80 2 2 3 4" xfId="5073" xr:uid="{00000000-0005-0000-0000-0000E2130000}"/>
    <cellStyle name="Normal 80 2 2 3 4 2" xfId="15125" xr:uid="{00000000-0005-0000-0000-0000263B0000}"/>
    <cellStyle name="Normal 80 2 2 3 4 2 3" xfId="30219" xr:uid="{00000000-0005-0000-0000-000020760000}"/>
    <cellStyle name="Normal 80 2 2 3 4 3" xfId="10105" xr:uid="{00000000-0005-0000-0000-00008A270000}"/>
    <cellStyle name="Normal 80 2 2 3 4 3 3" xfId="25202" xr:uid="{00000000-0005-0000-0000-000087620000}"/>
    <cellStyle name="Normal 80 2 2 3 4 5" xfId="20189" xr:uid="{00000000-0005-0000-0000-0000F24E0000}"/>
    <cellStyle name="Normal 80 2 2 3 5" xfId="11783" xr:uid="{00000000-0005-0000-0000-0000182E0000}"/>
    <cellStyle name="Normal 80 2 2 3 5 3" xfId="26877" xr:uid="{00000000-0005-0000-0000-000012690000}"/>
    <cellStyle name="Normal 80 2 2 3 6" xfId="6762" xr:uid="{00000000-0005-0000-0000-00007B1A0000}"/>
    <cellStyle name="Normal 80 2 2 3 6 3" xfId="21860" xr:uid="{00000000-0005-0000-0000-000079550000}"/>
    <cellStyle name="Normal 80 2 2 3 8" xfId="16847" xr:uid="{00000000-0005-0000-0000-0000E4410000}"/>
    <cellStyle name="Normal 80 2 2 4" xfId="2110" xr:uid="{00000000-0005-0000-0000-00004E080000}"/>
    <cellStyle name="Normal 80 2 2 4 2" xfId="3799" xr:uid="{00000000-0005-0000-0000-0000E80E0000}"/>
    <cellStyle name="Normal 80 2 2 4 2 2" xfId="13872" xr:uid="{00000000-0005-0000-0000-000041360000}"/>
    <cellStyle name="Normal 80 2 2 4 2 2 3" xfId="28966" xr:uid="{00000000-0005-0000-0000-00003B710000}"/>
    <cellStyle name="Normal 80 2 2 4 2 3" xfId="8852" xr:uid="{00000000-0005-0000-0000-0000A5220000}"/>
    <cellStyle name="Normal 80 2 2 4 2 3 3" xfId="23949" xr:uid="{00000000-0005-0000-0000-0000A25D0000}"/>
    <cellStyle name="Normal 80 2 2 4 2 5" xfId="18936" xr:uid="{00000000-0005-0000-0000-00000D4A0000}"/>
    <cellStyle name="Normal 80 2 2 4 3" xfId="5491" xr:uid="{00000000-0005-0000-0000-000084150000}"/>
    <cellStyle name="Normal 80 2 2 4 3 2" xfId="15543" xr:uid="{00000000-0005-0000-0000-0000C83C0000}"/>
    <cellStyle name="Normal 80 2 2 4 3 2 3" xfId="30637" xr:uid="{00000000-0005-0000-0000-0000C2770000}"/>
    <cellStyle name="Normal 80 2 2 4 3 3" xfId="10523" xr:uid="{00000000-0005-0000-0000-00002C290000}"/>
    <cellStyle name="Normal 80 2 2 4 3 3 3" xfId="25620" xr:uid="{00000000-0005-0000-0000-000029640000}"/>
    <cellStyle name="Normal 80 2 2 4 3 5" xfId="20607" xr:uid="{00000000-0005-0000-0000-000094500000}"/>
    <cellStyle name="Normal 80 2 2 4 4" xfId="12201" xr:uid="{00000000-0005-0000-0000-0000BA2F0000}"/>
    <cellStyle name="Normal 80 2 2 4 4 3" xfId="27295" xr:uid="{00000000-0005-0000-0000-0000B46A0000}"/>
    <cellStyle name="Normal 80 2 2 4 5" xfId="7180" xr:uid="{00000000-0005-0000-0000-00001D1C0000}"/>
    <cellStyle name="Normal 80 2 2 4 5 3" xfId="22278" xr:uid="{00000000-0005-0000-0000-00001B570000}"/>
    <cellStyle name="Normal 80 2 2 4 7" xfId="17265" xr:uid="{00000000-0005-0000-0000-000086430000}"/>
    <cellStyle name="Normal 80 2 2 5" xfId="2962" xr:uid="{00000000-0005-0000-0000-0000A30B0000}"/>
    <cellStyle name="Normal 80 2 2 5 2" xfId="13036" xr:uid="{00000000-0005-0000-0000-0000FD320000}"/>
    <cellStyle name="Normal 80 2 2 5 2 3" xfId="28130" xr:uid="{00000000-0005-0000-0000-0000F76D0000}"/>
    <cellStyle name="Normal 80 2 2 5 3" xfId="8016" xr:uid="{00000000-0005-0000-0000-0000611F0000}"/>
    <cellStyle name="Normal 80 2 2 5 3 3" xfId="23113" xr:uid="{00000000-0005-0000-0000-00005E5A0000}"/>
    <cellStyle name="Normal 80 2 2 5 5" xfId="18100" xr:uid="{00000000-0005-0000-0000-0000C9460000}"/>
    <cellStyle name="Normal 80 2 2 6" xfId="4655" xr:uid="{00000000-0005-0000-0000-000040120000}"/>
    <cellStyle name="Normal 80 2 2 6 2" xfId="14707" xr:uid="{00000000-0005-0000-0000-000084390000}"/>
    <cellStyle name="Normal 80 2 2 6 2 3" xfId="29801" xr:uid="{00000000-0005-0000-0000-00007E740000}"/>
    <cellStyle name="Normal 80 2 2 6 3" xfId="9687" xr:uid="{00000000-0005-0000-0000-0000E8250000}"/>
    <cellStyle name="Normal 80 2 2 6 3 3" xfId="24784" xr:uid="{00000000-0005-0000-0000-0000E5600000}"/>
    <cellStyle name="Normal 80 2 2 6 5" xfId="19771" xr:uid="{00000000-0005-0000-0000-0000504D0000}"/>
    <cellStyle name="Normal 80 2 2 7" xfId="11365" xr:uid="{00000000-0005-0000-0000-0000762C0000}"/>
    <cellStyle name="Normal 80 2 2 7 3" xfId="26459" xr:uid="{00000000-0005-0000-0000-000070670000}"/>
    <cellStyle name="Normal 80 2 2 8" xfId="6344" xr:uid="{00000000-0005-0000-0000-0000D9180000}"/>
    <cellStyle name="Normal 80 2 2 8 3" xfId="21442" xr:uid="{00000000-0005-0000-0000-0000D7530000}"/>
    <cellStyle name="Normal 80 2 3" xfId="1372" xr:uid="{00000000-0005-0000-0000-00006C050000}"/>
    <cellStyle name="Normal 80 2 3 2" xfId="1793" xr:uid="{00000000-0005-0000-0000-000011070000}"/>
    <cellStyle name="Normal 80 2 3 2 2" xfId="2632" xr:uid="{00000000-0005-0000-0000-0000580A0000}"/>
    <cellStyle name="Normal 80 2 3 2 2 2" xfId="4321" xr:uid="{00000000-0005-0000-0000-0000F2100000}"/>
    <cellStyle name="Normal 80 2 3 2 2 2 2" xfId="14394" xr:uid="{00000000-0005-0000-0000-00004B380000}"/>
    <cellStyle name="Normal 80 2 3 2 2 2 2 3" xfId="29488" xr:uid="{00000000-0005-0000-0000-000045730000}"/>
    <cellStyle name="Normal 80 2 3 2 2 2 3" xfId="9374" xr:uid="{00000000-0005-0000-0000-0000AF240000}"/>
    <cellStyle name="Normal 80 2 3 2 2 2 3 3" xfId="24471" xr:uid="{00000000-0005-0000-0000-0000AC5F0000}"/>
    <cellStyle name="Normal 80 2 3 2 2 2 5" xfId="19458" xr:uid="{00000000-0005-0000-0000-0000174C0000}"/>
    <cellStyle name="Normal 80 2 3 2 2 3" xfId="6013" xr:uid="{00000000-0005-0000-0000-00008E170000}"/>
    <cellStyle name="Normal 80 2 3 2 2 3 2" xfId="16065" xr:uid="{00000000-0005-0000-0000-0000D23E0000}"/>
    <cellStyle name="Normal 80 2 3 2 2 3 2 3" xfId="31159" xr:uid="{00000000-0005-0000-0000-0000CC790000}"/>
    <cellStyle name="Normal 80 2 3 2 2 3 3" xfId="11045" xr:uid="{00000000-0005-0000-0000-0000362B0000}"/>
    <cellStyle name="Normal 80 2 3 2 2 3 3 3" xfId="26142" xr:uid="{00000000-0005-0000-0000-000033660000}"/>
    <cellStyle name="Normal 80 2 3 2 2 3 5" xfId="21129" xr:uid="{00000000-0005-0000-0000-00009E520000}"/>
    <cellStyle name="Normal 80 2 3 2 2 4" xfId="12723" xr:uid="{00000000-0005-0000-0000-0000C4310000}"/>
    <cellStyle name="Normal 80 2 3 2 2 4 3" xfId="27817" xr:uid="{00000000-0005-0000-0000-0000BE6C0000}"/>
    <cellStyle name="Normal 80 2 3 2 2 5" xfId="7702" xr:uid="{00000000-0005-0000-0000-0000271E0000}"/>
    <cellStyle name="Normal 80 2 3 2 2 5 3" xfId="22800" xr:uid="{00000000-0005-0000-0000-000025590000}"/>
    <cellStyle name="Normal 80 2 3 2 2 7" xfId="17787" xr:uid="{00000000-0005-0000-0000-000090450000}"/>
    <cellStyle name="Normal 80 2 3 2 3" xfId="3484" xr:uid="{00000000-0005-0000-0000-0000AD0D0000}"/>
    <cellStyle name="Normal 80 2 3 2 3 2" xfId="13558" xr:uid="{00000000-0005-0000-0000-000007350000}"/>
    <cellStyle name="Normal 80 2 3 2 3 2 3" xfId="28652" xr:uid="{00000000-0005-0000-0000-000001700000}"/>
    <cellStyle name="Normal 80 2 3 2 3 3" xfId="8538" xr:uid="{00000000-0005-0000-0000-00006B210000}"/>
    <cellStyle name="Normal 80 2 3 2 3 3 3" xfId="23635" xr:uid="{00000000-0005-0000-0000-0000685C0000}"/>
    <cellStyle name="Normal 80 2 3 2 3 5" xfId="18622" xr:uid="{00000000-0005-0000-0000-0000D3480000}"/>
    <cellStyle name="Normal 80 2 3 2 4" xfId="5177" xr:uid="{00000000-0005-0000-0000-00004A140000}"/>
    <cellStyle name="Normal 80 2 3 2 4 2" xfId="15229" xr:uid="{00000000-0005-0000-0000-00008E3B0000}"/>
    <cellStyle name="Normal 80 2 3 2 4 2 3" xfId="30323" xr:uid="{00000000-0005-0000-0000-000088760000}"/>
    <cellStyle name="Normal 80 2 3 2 4 3" xfId="10209" xr:uid="{00000000-0005-0000-0000-0000F2270000}"/>
    <cellStyle name="Normal 80 2 3 2 4 3 3" xfId="25306" xr:uid="{00000000-0005-0000-0000-0000EF620000}"/>
    <cellStyle name="Normal 80 2 3 2 4 5" xfId="20293" xr:uid="{00000000-0005-0000-0000-00005A4F0000}"/>
    <cellStyle name="Normal 80 2 3 2 5" xfId="11887" xr:uid="{00000000-0005-0000-0000-0000802E0000}"/>
    <cellStyle name="Normal 80 2 3 2 5 3" xfId="26981" xr:uid="{00000000-0005-0000-0000-00007A690000}"/>
    <cellStyle name="Normal 80 2 3 2 6" xfId="6866" xr:uid="{00000000-0005-0000-0000-0000E31A0000}"/>
    <cellStyle name="Normal 80 2 3 2 6 3" xfId="21964" xr:uid="{00000000-0005-0000-0000-0000E1550000}"/>
    <cellStyle name="Normal 80 2 3 2 8" xfId="16951" xr:uid="{00000000-0005-0000-0000-00004C420000}"/>
    <cellStyle name="Normal 80 2 3 3" xfId="2214" xr:uid="{00000000-0005-0000-0000-0000B6080000}"/>
    <cellStyle name="Normal 80 2 3 3 2" xfId="3903" xr:uid="{00000000-0005-0000-0000-0000500F0000}"/>
    <cellStyle name="Normal 80 2 3 3 2 2" xfId="13976" xr:uid="{00000000-0005-0000-0000-0000A9360000}"/>
    <cellStyle name="Normal 80 2 3 3 2 2 3" xfId="29070" xr:uid="{00000000-0005-0000-0000-0000A3710000}"/>
    <cellStyle name="Normal 80 2 3 3 2 3" xfId="8956" xr:uid="{00000000-0005-0000-0000-00000D230000}"/>
    <cellStyle name="Normal 80 2 3 3 2 3 3" xfId="24053" xr:uid="{00000000-0005-0000-0000-00000A5E0000}"/>
    <cellStyle name="Normal 80 2 3 3 2 5" xfId="19040" xr:uid="{00000000-0005-0000-0000-0000754A0000}"/>
    <cellStyle name="Normal 80 2 3 3 3" xfId="5595" xr:uid="{00000000-0005-0000-0000-0000EC150000}"/>
    <cellStyle name="Normal 80 2 3 3 3 2" xfId="15647" xr:uid="{00000000-0005-0000-0000-0000303D0000}"/>
    <cellStyle name="Normal 80 2 3 3 3 2 3" xfId="30741" xr:uid="{00000000-0005-0000-0000-00002A780000}"/>
    <cellStyle name="Normal 80 2 3 3 3 3" xfId="10627" xr:uid="{00000000-0005-0000-0000-000094290000}"/>
    <cellStyle name="Normal 80 2 3 3 3 3 3" xfId="25724" xr:uid="{00000000-0005-0000-0000-000091640000}"/>
    <cellStyle name="Normal 80 2 3 3 3 5" xfId="20711" xr:uid="{00000000-0005-0000-0000-0000FC500000}"/>
    <cellStyle name="Normal 80 2 3 3 4" xfId="12305" xr:uid="{00000000-0005-0000-0000-000022300000}"/>
    <cellStyle name="Normal 80 2 3 3 4 3" xfId="27399" xr:uid="{00000000-0005-0000-0000-00001C6B0000}"/>
    <cellStyle name="Normal 80 2 3 3 5" xfId="7284" xr:uid="{00000000-0005-0000-0000-0000851C0000}"/>
    <cellStyle name="Normal 80 2 3 3 5 3" xfId="22382" xr:uid="{00000000-0005-0000-0000-000083570000}"/>
    <cellStyle name="Normal 80 2 3 3 7" xfId="17369" xr:uid="{00000000-0005-0000-0000-0000EE430000}"/>
    <cellStyle name="Normal 80 2 3 4" xfId="3066" xr:uid="{00000000-0005-0000-0000-00000B0C0000}"/>
    <cellStyle name="Normal 80 2 3 4 2" xfId="13140" xr:uid="{00000000-0005-0000-0000-000065330000}"/>
    <cellStyle name="Normal 80 2 3 4 2 3" xfId="28234" xr:uid="{00000000-0005-0000-0000-00005F6E0000}"/>
    <cellStyle name="Normal 80 2 3 4 3" xfId="8120" xr:uid="{00000000-0005-0000-0000-0000C91F0000}"/>
    <cellStyle name="Normal 80 2 3 4 3 3" xfId="23217" xr:uid="{00000000-0005-0000-0000-0000C65A0000}"/>
    <cellStyle name="Normal 80 2 3 4 5" xfId="18204" xr:uid="{00000000-0005-0000-0000-000031470000}"/>
    <cellStyle name="Normal 80 2 3 5" xfId="4759" xr:uid="{00000000-0005-0000-0000-0000A8120000}"/>
    <cellStyle name="Normal 80 2 3 5 2" xfId="14811" xr:uid="{00000000-0005-0000-0000-0000EC390000}"/>
    <cellStyle name="Normal 80 2 3 5 2 3" xfId="29905" xr:uid="{00000000-0005-0000-0000-0000E6740000}"/>
    <cellStyle name="Normal 80 2 3 5 3" xfId="9791" xr:uid="{00000000-0005-0000-0000-000050260000}"/>
    <cellStyle name="Normal 80 2 3 5 3 3" xfId="24888" xr:uid="{00000000-0005-0000-0000-00004D610000}"/>
    <cellStyle name="Normal 80 2 3 5 5" xfId="19875" xr:uid="{00000000-0005-0000-0000-0000B84D0000}"/>
    <cellStyle name="Normal 80 2 3 6" xfId="11469" xr:uid="{00000000-0005-0000-0000-0000DE2C0000}"/>
    <cellStyle name="Normal 80 2 3 6 3" xfId="26563" xr:uid="{00000000-0005-0000-0000-0000D8670000}"/>
    <cellStyle name="Normal 80 2 3 7" xfId="6448" xr:uid="{00000000-0005-0000-0000-000041190000}"/>
    <cellStyle name="Normal 80 2 3 7 3" xfId="21546" xr:uid="{00000000-0005-0000-0000-00003F540000}"/>
    <cellStyle name="Normal 80 2 3 9" xfId="16533" xr:uid="{00000000-0005-0000-0000-0000AA400000}"/>
    <cellStyle name="Normal 80 2 4" xfId="1585" xr:uid="{00000000-0005-0000-0000-000041060000}"/>
    <cellStyle name="Normal 80 2 4 2" xfId="2424" xr:uid="{00000000-0005-0000-0000-000088090000}"/>
    <cellStyle name="Normal 80 2 4 2 2" xfId="4113" xr:uid="{00000000-0005-0000-0000-000022100000}"/>
    <cellStyle name="Normal 80 2 4 2 2 2" xfId="14186" xr:uid="{00000000-0005-0000-0000-00007B370000}"/>
    <cellStyle name="Normal 80 2 4 2 2 2 3" xfId="29280" xr:uid="{00000000-0005-0000-0000-000075720000}"/>
    <cellStyle name="Normal 80 2 4 2 2 3" xfId="9166" xr:uid="{00000000-0005-0000-0000-0000DF230000}"/>
    <cellStyle name="Normal 80 2 4 2 2 3 3" xfId="24263" xr:uid="{00000000-0005-0000-0000-0000DC5E0000}"/>
    <cellStyle name="Normal 80 2 4 2 2 5" xfId="19250" xr:uid="{00000000-0005-0000-0000-0000474B0000}"/>
    <cellStyle name="Normal 80 2 4 2 3" xfId="5805" xr:uid="{00000000-0005-0000-0000-0000BE160000}"/>
    <cellStyle name="Normal 80 2 4 2 3 2" xfId="15857" xr:uid="{00000000-0005-0000-0000-0000023E0000}"/>
    <cellStyle name="Normal 80 2 4 2 3 2 3" xfId="30951" xr:uid="{00000000-0005-0000-0000-0000FC780000}"/>
    <cellStyle name="Normal 80 2 4 2 3 3" xfId="10837" xr:uid="{00000000-0005-0000-0000-0000662A0000}"/>
    <cellStyle name="Normal 80 2 4 2 3 3 3" xfId="25934" xr:uid="{00000000-0005-0000-0000-000063650000}"/>
    <cellStyle name="Normal 80 2 4 2 3 5" xfId="20921" xr:uid="{00000000-0005-0000-0000-0000CE510000}"/>
    <cellStyle name="Normal 80 2 4 2 4" xfId="12515" xr:uid="{00000000-0005-0000-0000-0000F4300000}"/>
    <cellStyle name="Normal 80 2 4 2 4 3" xfId="27609" xr:uid="{00000000-0005-0000-0000-0000EE6B0000}"/>
    <cellStyle name="Normal 80 2 4 2 5" xfId="7494" xr:uid="{00000000-0005-0000-0000-0000571D0000}"/>
    <cellStyle name="Normal 80 2 4 2 5 3" xfId="22592" xr:uid="{00000000-0005-0000-0000-000055580000}"/>
    <cellStyle name="Normal 80 2 4 2 7" xfId="17579" xr:uid="{00000000-0005-0000-0000-0000C0440000}"/>
    <cellStyle name="Normal 80 2 4 3" xfId="3276" xr:uid="{00000000-0005-0000-0000-0000DD0C0000}"/>
    <cellStyle name="Normal 80 2 4 3 2" xfId="13350" xr:uid="{00000000-0005-0000-0000-000037340000}"/>
    <cellStyle name="Normal 80 2 4 3 2 3" xfId="28444" xr:uid="{00000000-0005-0000-0000-0000316F0000}"/>
    <cellStyle name="Normal 80 2 4 3 3" xfId="8330" xr:uid="{00000000-0005-0000-0000-00009B200000}"/>
    <cellStyle name="Normal 80 2 4 3 3 3" xfId="23427" xr:uid="{00000000-0005-0000-0000-0000985B0000}"/>
    <cellStyle name="Normal 80 2 4 3 5" xfId="18414" xr:uid="{00000000-0005-0000-0000-000003480000}"/>
    <cellStyle name="Normal 80 2 4 4" xfId="4969" xr:uid="{00000000-0005-0000-0000-00007A130000}"/>
    <cellStyle name="Normal 80 2 4 4 2" xfId="15021" xr:uid="{00000000-0005-0000-0000-0000BE3A0000}"/>
    <cellStyle name="Normal 80 2 4 4 2 3" xfId="30115" xr:uid="{00000000-0005-0000-0000-0000B8750000}"/>
    <cellStyle name="Normal 80 2 4 4 3" xfId="10001" xr:uid="{00000000-0005-0000-0000-000022270000}"/>
    <cellStyle name="Normal 80 2 4 4 3 3" xfId="25098" xr:uid="{00000000-0005-0000-0000-00001F620000}"/>
    <cellStyle name="Normal 80 2 4 4 5" xfId="20085" xr:uid="{00000000-0005-0000-0000-00008A4E0000}"/>
    <cellStyle name="Normal 80 2 4 5" xfId="11679" xr:uid="{00000000-0005-0000-0000-0000B02D0000}"/>
    <cellStyle name="Normal 80 2 4 5 3" xfId="26773" xr:uid="{00000000-0005-0000-0000-0000AA680000}"/>
    <cellStyle name="Normal 80 2 4 6" xfId="6658" xr:uid="{00000000-0005-0000-0000-0000131A0000}"/>
    <cellStyle name="Normal 80 2 4 6 3" xfId="21756" xr:uid="{00000000-0005-0000-0000-000011550000}"/>
    <cellStyle name="Normal 80 2 4 8" xfId="16743" xr:uid="{00000000-0005-0000-0000-00007C410000}"/>
    <cellStyle name="Normal 80 2 5" xfId="2006" xr:uid="{00000000-0005-0000-0000-0000E6070000}"/>
    <cellStyle name="Normal 80 2 5 2" xfId="3695" xr:uid="{00000000-0005-0000-0000-0000800E0000}"/>
    <cellStyle name="Normal 80 2 5 2 2" xfId="13768" xr:uid="{00000000-0005-0000-0000-0000D9350000}"/>
    <cellStyle name="Normal 80 2 5 2 2 3" xfId="28862" xr:uid="{00000000-0005-0000-0000-0000D3700000}"/>
    <cellStyle name="Normal 80 2 5 2 3" xfId="8748" xr:uid="{00000000-0005-0000-0000-00003D220000}"/>
    <cellStyle name="Normal 80 2 5 2 3 3" xfId="23845" xr:uid="{00000000-0005-0000-0000-00003A5D0000}"/>
    <cellStyle name="Normal 80 2 5 2 5" xfId="18832" xr:uid="{00000000-0005-0000-0000-0000A5490000}"/>
    <cellStyle name="Normal 80 2 5 3" xfId="5387" xr:uid="{00000000-0005-0000-0000-00001C150000}"/>
    <cellStyle name="Normal 80 2 5 3 2" xfId="15439" xr:uid="{00000000-0005-0000-0000-0000603C0000}"/>
    <cellStyle name="Normal 80 2 5 3 2 3" xfId="30533" xr:uid="{00000000-0005-0000-0000-00005A770000}"/>
    <cellStyle name="Normal 80 2 5 3 3" xfId="10419" xr:uid="{00000000-0005-0000-0000-0000C4280000}"/>
    <cellStyle name="Normal 80 2 5 3 3 3" xfId="25516" xr:uid="{00000000-0005-0000-0000-0000C1630000}"/>
    <cellStyle name="Normal 80 2 5 3 5" xfId="20503" xr:uid="{00000000-0005-0000-0000-00002C500000}"/>
    <cellStyle name="Normal 80 2 5 4" xfId="12097" xr:uid="{00000000-0005-0000-0000-0000522F0000}"/>
    <cellStyle name="Normal 80 2 5 4 3" xfId="27191" xr:uid="{00000000-0005-0000-0000-00004C6A0000}"/>
    <cellStyle name="Normal 80 2 5 5" xfId="7076" xr:uid="{00000000-0005-0000-0000-0000B51B0000}"/>
    <cellStyle name="Normal 80 2 5 5 3" xfId="22174" xr:uid="{00000000-0005-0000-0000-0000B3560000}"/>
    <cellStyle name="Normal 80 2 5 7" xfId="17161" xr:uid="{00000000-0005-0000-0000-00001E430000}"/>
    <cellStyle name="Normal 80 2 6" xfId="2858" xr:uid="{00000000-0005-0000-0000-00003B0B0000}"/>
    <cellStyle name="Normal 80 2 6 2" xfId="12932" xr:uid="{00000000-0005-0000-0000-000095320000}"/>
    <cellStyle name="Normal 80 2 6 2 3" xfId="28026" xr:uid="{00000000-0005-0000-0000-00008F6D0000}"/>
    <cellStyle name="Normal 80 2 6 3" xfId="7912" xr:uid="{00000000-0005-0000-0000-0000F91E0000}"/>
    <cellStyle name="Normal 80 2 6 3 3" xfId="23009" xr:uid="{00000000-0005-0000-0000-0000F6590000}"/>
    <cellStyle name="Normal 80 2 6 5" xfId="17996" xr:uid="{00000000-0005-0000-0000-000061460000}"/>
    <cellStyle name="Normal 80 2 7" xfId="4551" xr:uid="{00000000-0005-0000-0000-0000D8110000}"/>
    <cellStyle name="Normal 80 2 7 2" xfId="14603" xr:uid="{00000000-0005-0000-0000-00001C390000}"/>
    <cellStyle name="Normal 80 2 7 2 3" xfId="29697" xr:uid="{00000000-0005-0000-0000-000016740000}"/>
    <cellStyle name="Normal 80 2 7 3" xfId="9583" xr:uid="{00000000-0005-0000-0000-000080250000}"/>
    <cellStyle name="Normal 80 2 7 3 3" xfId="24680" xr:uid="{00000000-0005-0000-0000-00007D600000}"/>
    <cellStyle name="Normal 80 2 7 5" xfId="19667" xr:uid="{00000000-0005-0000-0000-0000E84C0000}"/>
    <cellStyle name="Normal 80 2 8" xfId="11261" xr:uid="{00000000-0005-0000-0000-00000E2C0000}"/>
    <cellStyle name="Normal 80 2 8 3" xfId="26355" xr:uid="{00000000-0005-0000-0000-000008670000}"/>
    <cellStyle name="Normal 80 2 9" xfId="6240" xr:uid="{00000000-0005-0000-0000-000071180000}"/>
    <cellStyle name="Normal 80 2 9 3" xfId="21338" xr:uid="{00000000-0005-0000-0000-00006F530000}"/>
    <cellStyle name="Normal 80 3" xfId="1205" xr:uid="{00000000-0005-0000-0000-0000C5040000}"/>
    <cellStyle name="Normal 80 3 10" xfId="16377" xr:uid="{00000000-0005-0000-0000-00000E400000}"/>
    <cellStyle name="Normal 80 3 2" xfId="1424" xr:uid="{00000000-0005-0000-0000-0000A0050000}"/>
    <cellStyle name="Normal 80 3 2 2" xfId="1845" xr:uid="{00000000-0005-0000-0000-000045070000}"/>
    <cellStyle name="Normal 80 3 2 2 2" xfId="2684" xr:uid="{00000000-0005-0000-0000-00008C0A0000}"/>
    <cellStyle name="Normal 80 3 2 2 2 2" xfId="4373" xr:uid="{00000000-0005-0000-0000-000026110000}"/>
    <cellStyle name="Normal 80 3 2 2 2 2 2" xfId="14446" xr:uid="{00000000-0005-0000-0000-00007F380000}"/>
    <cellStyle name="Normal 80 3 2 2 2 2 2 3" xfId="29540" xr:uid="{00000000-0005-0000-0000-000079730000}"/>
    <cellStyle name="Normal 80 3 2 2 2 2 3" xfId="9426" xr:uid="{00000000-0005-0000-0000-0000E3240000}"/>
    <cellStyle name="Normal 80 3 2 2 2 2 3 3" xfId="24523" xr:uid="{00000000-0005-0000-0000-0000E05F0000}"/>
    <cellStyle name="Normal 80 3 2 2 2 2 5" xfId="19510" xr:uid="{00000000-0005-0000-0000-00004B4C0000}"/>
    <cellStyle name="Normal 80 3 2 2 2 3" xfId="6065" xr:uid="{00000000-0005-0000-0000-0000C2170000}"/>
    <cellStyle name="Normal 80 3 2 2 2 3 2" xfId="16117" xr:uid="{00000000-0005-0000-0000-0000063F0000}"/>
    <cellStyle name="Normal 80 3 2 2 2 3 2 3" xfId="31211" xr:uid="{00000000-0005-0000-0000-0000007A0000}"/>
    <cellStyle name="Normal 80 3 2 2 2 3 3" xfId="11097" xr:uid="{00000000-0005-0000-0000-00006A2B0000}"/>
    <cellStyle name="Normal 80 3 2 2 2 3 3 3" xfId="26194" xr:uid="{00000000-0005-0000-0000-000067660000}"/>
    <cellStyle name="Normal 80 3 2 2 2 3 5" xfId="21181" xr:uid="{00000000-0005-0000-0000-0000D2520000}"/>
    <cellStyle name="Normal 80 3 2 2 2 4" xfId="12775" xr:uid="{00000000-0005-0000-0000-0000F8310000}"/>
    <cellStyle name="Normal 80 3 2 2 2 4 3" xfId="27869" xr:uid="{00000000-0005-0000-0000-0000F26C0000}"/>
    <cellStyle name="Normal 80 3 2 2 2 5" xfId="7754" xr:uid="{00000000-0005-0000-0000-00005B1E0000}"/>
    <cellStyle name="Normal 80 3 2 2 2 5 3" xfId="22852" xr:uid="{00000000-0005-0000-0000-000059590000}"/>
    <cellStyle name="Normal 80 3 2 2 2 7" xfId="17839" xr:uid="{00000000-0005-0000-0000-0000C4450000}"/>
    <cellStyle name="Normal 80 3 2 2 3" xfId="3536" xr:uid="{00000000-0005-0000-0000-0000E10D0000}"/>
    <cellStyle name="Normal 80 3 2 2 3 2" xfId="13610" xr:uid="{00000000-0005-0000-0000-00003B350000}"/>
    <cellStyle name="Normal 80 3 2 2 3 2 3" xfId="28704" xr:uid="{00000000-0005-0000-0000-000035700000}"/>
    <cellStyle name="Normal 80 3 2 2 3 3" xfId="8590" xr:uid="{00000000-0005-0000-0000-00009F210000}"/>
    <cellStyle name="Normal 80 3 2 2 3 3 3" xfId="23687" xr:uid="{00000000-0005-0000-0000-00009C5C0000}"/>
    <cellStyle name="Normal 80 3 2 2 3 5" xfId="18674" xr:uid="{00000000-0005-0000-0000-000007490000}"/>
    <cellStyle name="Normal 80 3 2 2 4" xfId="5229" xr:uid="{00000000-0005-0000-0000-00007E140000}"/>
    <cellStyle name="Normal 80 3 2 2 4 2" xfId="15281" xr:uid="{00000000-0005-0000-0000-0000C23B0000}"/>
    <cellStyle name="Normal 80 3 2 2 4 2 3" xfId="30375" xr:uid="{00000000-0005-0000-0000-0000BC760000}"/>
    <cellStyle name="Normal 80 3 2 2 4 3" xfId="10261" xr:uid="{00000000-0005-0000-0000-000026280000}"/>
    <cellStyle name="Normal 80 3 2 2 4 3 3" xfId="25358" xr:uid="{00000000-0005-0000-0000-000023630000}"/>
    <cellStyle name="Normal 80 3 2 2 4 5" xfId="20345" xr:uid="{00000000-0005-0000-0000-00008E4F0000}"/>
    <cellStyle name="Normal 80 3 2 2 5" xfId="11939" xr:uid="{00000000-0005-0000-0000-0000B42E0000}"/>
    <cellStyle name="Normal 80 3 2 2 5 3" xfId="27033" xr:uid="{00000000-0005-0000-0000-0000AE690000}"/>
    <cellStyle name="Normal 80 3 2 2 6" xfId="6918" xr:uid="{00000000-0005-0000-0000-0000171B0000}"/>
    <cellStyle name="Normal 80 3 2 2 6 3" xfId="22016" xr:uid="{00000000-0005-0000-0000-000015560000}"/>
    <cellStyle name="Normal 80 3 2 2 8" xfId="17003" xr:uid="{00000000-0005-0000-0000-000080420000}"/>
    <cellStyle name="Normal 80 3 2 3" xfId="2266" xr:uid="{00000000-0005-0000-0000-0000EA080000}"/>
    <cellStyle name="Normal 80 3 2 3 2" xfId="3955" xr:uid="{00000000-0005-0000-0000-0000840F0000}"/>
    <cellStyle name="Normal 80 3 2 3 2 2" xfId="14028" xr:uid="{00000000-0005-0000-0000-0000DD360000}"/>
    <cellStyle name="Normal 80 3 2 3 2 2 3" xfId="29122" xr:uid="{00000000-0005-0000-0000-0000D7710000}"/>
    <cellStyle name="Normal 80 3 2 3 2 3" xfId="9008" xr:uid="{00000000-0005-0000-0000-000041230000}"/>
    <cellStyle name="Normal 80 3 2 3 2 3 3" xfId="24105" xr:uid="{00000000-0005-0000-0000-00003E5E0000}"/>
    <cellStyle name="Normal 80 3 2 3 2 5" xfId="19092" xr:uid="{00000000-0005-0000-0000-0000A94A0000}"/>
    <cellStyle name="Normal 80 3 2 3 3" xfId="5647" xr:uid="{00000000-0005-0000-0000-000020160000}"/>
    <cellStyle name="Normal 80 3 2 3 3 2" xfId="15699" xr:uid="{00000000-0005-0000-0000-0000643D0000}"/>
    <cellStyle name="Normal 80 3 2 3 3 2 3" xfId="30793" xr:uid="{00000000-0005-0000-0000-00005E780000}"/>
    <cellStyle name="Normal 80 3 2 3 3 3" xfId="10679" xr:uid="{00000000-0005-0000-0000-0000C8290000}"/>
    <cellStyle name="Normal 80 3 2 3 3 3 3" xfId="25776" xr:uid="{00000000-0005-0000-0000-0000C5640000}"/>
    <cellStyle name="Normal 80 3 2 3 3 5" xfId="20763" xr:uid="{00000000-0005-0000-0000-000030510000}"/>
    <cellStyle name="Normal 80 3 2 3 4" xfId="12357" xr:uid="{00000000-0005-0000-0000-000056300000}"/>
    <cellStyle name="Normal 80 3 2 3 4 3" xfId="27451" xr:uid="{00000000-0005-0000-0000-0000506B0000}"/>
    <cellStyle name="Normal 80 3 2 3 5" xfId="7336" xr:uid="{00000000-0005-0000-0000-0000B91C0000}"/>
    <cellStyle name="Normal 80 3 2 3 5 3" xfId="22434" xr:uid="{00000000-0005-0000-0000-0000B7570000}"/>
    <cellStyle name="Normal 80 3 2 3 7" xfId="17421" xr:uid="{00000000-0005-0000-0000-000022440000}"/>
    <cellStyle name="Normal 80 3 2 4" xfId="3118" xr:uid="{00000000-0005-0000-0000-00003F0C0000}"/>
    <cellStyle name="Normal 80 3 2 4 2" xfId="13192" xr:uid="{00000000-0005-0000-0000-000099330000}"/>
    <cellStyle name="Normal 80 3 2 4 2 3" xfId="28286" xr:uid="{00000000-0005-0000-0000-0000936E0000}"/>
    <cellStyle name="Normal 80 3 2 4 3" xfId="8172" xr:uid="{00000000-0005-0000-0000-0000FD1F0000}"/>
    <cellStyle name="Normal 80 3 2 4 3 3" xfId="23269" xr:uid="{00000000-0005-0000-0000-0000FA5A0000}"/>
    <cellStyle name="Normal 80 3 2 4 5" xfId="18256" xr:uid="{00000000-0005-0000-0000-000065470000}"/>
    <cellStyle name="Normal 80 3 2 5" xfId="4811" xr:uid="{00000000-0005-0000-0000-0000DC120000}"/>
    <cellStyle name="Normal 80 3 2 5 2" xfId="14863" xr:uid="{00000000-0005-0000-0000-0000203A0000}"/>
    <cellStyle name="Normal 80 3 2 5 2 3" xfId="29957" xr:uid="{00000000-0005-0000-0000-00001A750000}"/>
    <cellStyle name="Normal 80 3 2 5 3" xfId="9843" xr:uid="{00000000-0005-0000-0000-000084260000}"/>
    <cellStyle name="Normal 80 3 2 5 3 3" xfId="24940" xr:uid="{00000000-0005-0000-0000-000081610000}"/>
    <cellStyle name="Normal 80 3 2 5 5" xfId="19927" xr:uid="{00000000-0005-0000-0000-0000EC4D0000}"/>
    <cellStyle name="Normal 80 3 2 6" xfId="11521" xr:uid="{00000000-0005-0000-0000-0000122D0000}"/>
    <cellStyle name="Normal 80 3 2 6 3" xfId="26615" xr:uid="{00000000-0005-0000-0000-00000C680000}"/>
    <cellStyle name="Normal 80 3 2 7" xfId="6500" xr:uid="{00000000-0005-0000-0000-000075190000}"/>
    <cellStyle name="Normal 80 3 2 7 3" xfId="21598" xr:uid="{00000000-0005-0000-0000-000073540000}"/>
    <cellStyle name="Normal 80 3 2 9" xfId="16585" xr:uid="{00000000-0005-0000-0000-0000DE400000}"/>
    <cellStyle name="Normal 80 3 3" xfId="1637" xr:uid="{00000000-0005-0000-0000-000075060000}"/>
    <cellStyle name="Normal 80 3 3 2" xfId="2476" xr:uid="{00000000-0005-0000-0000-0000BC090000}"/>
    <cellStyle name="Normal 80 3 3 2 2" xfId="4165" xr:uid="{00000000-0005-0000-0000-000056100000}"/>
    <cellStyle name="Normal 80 3 3 2 2 2" xfId="14238" xr:uid="{00000000-0005-0000-0000-0000AF370000}"/>
    <cellStyle name="Normal 80 3 3 2 2 2 3" xfId="29332" xr:uid="{00000000-0005-0000-0000-0000A9720000}"/>
    <cellStyle name="Normal 80 3 3 2 2 3" xfId="9218" xr:uid="{00000000-0005-0000-0000-000013240000}"/>
    <cellStyle name="Normal 80 3 3 2 2 3 3" xfId="24315" xr:uid="{00000000-0005-0000-0000-0000105F0000}"/>
    <cellStyle name="Normal 80 3 3 2 2 5" xfId="19302" xr:uid="{00000000-0005-0000-0000-00007B4B0000}"/>
    <cellStyle name="Normal 80 3 3 2 3" xfId="5857" xr:uid="{00000000-0005-0000-0000-0000F2160000}"/>
    <cellStyle name="Normal 80 3 3 2 3 2" xfId="15909" xr:uid="{00000000-0005-0000-0000-0000363E0000}"/>
    <cellStyle name="Normal 80 3 3 2 3 2 3" xfId="31003" xr:uid="{00000000-0005-0000-0000-000030790000}"/>
    <cellStyle name="Normal 80 3 3 2 3 3" xfId="10889" xr:uid="{00000000-0005-0000-0000-00009A2A0000}"/>
    <cellStyle name="Normal 80 3 3 2 3 3 3" xfId="25986" xr:uid="{00000000-0005-0000-0000-000097650000}"/>
    <cellStyle name="Normal 80 3 3 2 3 5" xfId="20973" xr:uid="{00000000-0005-0000-0000-000002520000}"/>
    <cellStyle name="Normal 80 3 3 2 4" xfId="12567" xr:uid="{00000000-0005-0000-0000-000028310000}"/>
    <cellStyle name="Normal 80 3 3 2 4 3" xfId="27661" xr:uid="{00000000-0005-0000-0000-0000226C0000}"/>
    <cellStyle name="Normal 80 3 3 2 5" xfId="7546" xr:uid="{00000000-0005-0000-0000-00008B1D0000}"/>
    <cellStyle name="Normal 80 3 3 2 5 3" xfId="22644" xr:uid="{00000000-0005-0000-0000-000089580000}"/>
    <cellStyle name="Normal 80 3 3 2 7" xfId="17631" xr:uid="{00000000-0005-0000-0000-0000F4440000}"/>
    <cellStyle name="Normal 80 3 3 3" xfId="3328" xr:uid="{00000000-0005-0000-0000-0000110D0000}"/>
    <cellStyle name="Normal 80 3 3 3 2" xfId="13402" xr:uid="{00000000-0005-0000-0000-00006B340000}"/>
    <cellStyle name="Normal 80 3 3 3 2 3" xfId="28496" xr:uid="{00000000-0005-0000-0000-0000656F0000}"/>
    <cellStyle name="Normal 80 3 3 3 3" xfId="8382" xr:uid="{00000000-0005-0000-0000-0000CF200000}"/>
    <cellStyle name="Normal 80 3 3 3 3 3" xfId="23479" xr:uid="{00000000-0005-0000-0000-0000CC5B0000}"/>
    <cellStyle name="Normal 80 3 3 3 5" xfId="18466" xr:uid="{00000000-0005-0000-0000-000037480000}"/>
    <cellStyle name="Normal 80 3 3 4" xfId="5021" xr:uid="{00000000-0005-0000-0000-0000AE130000}"/>
    <cellStyle name="Normal 80 3 3 4 2" xfId="15073" xr:uid="{00000000-0005-0000-0000-0000F23A0000}"/>
    <cellStyle name="Normal 80 3 3 4 2 3" xfId="30167" xr:uid="{00000000-0005-0000-0000-0000EC750000}"/>
    <cellStyle name="Normal 80 3 3 4 3" xfId="10053" xr:uid="{00000000-0005-0000-0000-000056270000}"/>
    <cellStyle name="Normal 80 3 3 4 3 3" xfId="25150" xr:uid="{00000000-0005-0000-0000-000053620000}"/>
    <cellStyle name="Normal 80 3 3 4 5" xfId="20137" xr:uid="{00000000-0005-0000-0000-0000BE4E0000}"/>
    <cellStyle name="Normal 80 3 3 5" xfId="11731" xr:uid="{00000000-0005-0000-0000-0000E42D0000}"/>
    <cellStyle name="Normal 80 3 3 5 3" xfId="26825" xr:uid="{00000000-0005-0000-0000-0000DE680000}"/>
    <cellStyle name="Normal 80 3 3 6" xfId="6710" xr:uid="{00000000-0005-0000-0000-0000471A0000}"/>
    <cellStyle name="Normal 80 3 3 6 3" xfId="21808" xr:uid="{00000000-0005-0000-0000-000045550000}"/>
    <cellStyle name="Normal 80 3 3 8" xfId="16795" xr:uid="{00000000-0005-0000-0000-0000B0410000}"/>
    <cellStyle name="Normal 80 3 4" xfId="2058" xr:uid="{00000000-0005-0000-0000-00001A080000}"/>
    <cellStyle name="Normal 80 3 4 2" xfId="3747" xr:uid="{00000000-0005-0000-0000-0000B40E0000}"/>
    <cellStyle name="Normal 80 3 4 2 2" xfId="13820" xr:uid="{00000000-0005-0000-0000-00000D360000}"/>
    <cellStyle name="Normal 80 3 4 2 2 3" xfId="28914" xr:uid="{00000000-0005-0000-0000-000007710000}"/>
    <cellStyle name="Normal 80 3 4 2 3" xfId="8800" xr:uid="{00000000-0005-0000-0000-000071220000}"/>
    <cellStyle name="Normal 80 3 4 2 3 3" xfId="23897" xr:uid="{00000000-0005-0000-0000-00006E5D0000}"/>
    <cellStyle name="Normal 80 3 4 2 5" xfId="18884" xr:uid="{00000000-0005-0000-0000-0000D9490000}"/>
    <cellStyle name="Normal 80 3 4 3" xfId="5439" xr:uid="{00000000-0005-0000-0000-000050150000}"/>
    <cellStyle name="Normal 80 3 4 3 2" xfId="15491" xr:uid="{00000000-0005-0000-0000-0000943C0000}"/>
    <cellStyle name="Normal 80 3 4 3 2 3" xfId="30585" xr:uid="{00000000-0005-0000-0000-00008E770000}"/>
    <cellStyle name="Normal 80 3 4 3 3" xfId="10471" xr:uid="{00000000-0005-0000-0000-0000F8280000}"/>
    <cellStyle name="Normal 80 3 4 3 3 3" xfId="25568" xr:uid="{00000000-0005-0000-0000-0000F5630000}"/>
    <cellStyle name="Normal 80 3 4 3 5" xfId="20555" xr:uid="{00000000-0005-0000-0000-000060500000}"/>
    <cellStyle name="Normal 80 3 4 4" xfId="12149" xr:uid="{00000000-0005-0000-0000-0000862F0000}"/>
    <cellStyle name="Normal 80 3 4 4 3" xfId="27243" xr:uid="{00000000-0005-0000-0000-0000806A0000}"/>
    <cellStyle name="Normal 80 3 4 5" xfId="7128" xr:uid="{00000000-0005-0000-0000-0000E91B0000}"/>
    <cellStyle name="Normal 80 3 4 5 3" xfId="22226" xr:uid="{00000000-0005-0000-0000-0000E7560000}"/>
    <cellStyle name="Normal 80 3 4 7" xfId="17213" xr:uid="{00000000-0005-0000-0000-000052430000}"/>
    <cellStyle name="Normal 80 3 5" xfId="2910" xr:uid="{00000000-0005-0000-0000-00006F0B0000}"/>
    <cellStyle name="Normal 80 3 5 2" xfId="12984" xr:uid="{00000000-0005-0000-0000-0000C9320000}"/>
    <cellStyle name="Normal 80 3 5 2 3" xfId="28078" xr:uid="{00000000-0005-0000-0000-0000C36D0000}"/>
    <cellStyle name="Normal 80 3 5 3" xfId="7964" xr:uid="{00000000-0005-0000-0000-00002D1F0000}"/>
    <cellStyle name="Normal 80 3 5 3 3" xfId="23061" xr:uid="{00000000-0005-0000-0000-00002A5A0000}"/>
    <cellStyle name="Normal 80 3 5 5" xfId="18048" xr:uid="{00000000-0005-0000-0000-000095460000}"/>
    <cellStyle name="Normal 80 3 6" xfId="4603" xr:uid="{00000000-0005-0000-0000-00000C120000}"/>
    <cellStyle name="Normal 80 3 6 2" xfId="14655" xr:uid="{00000000-0005-0000-0000-000050390000}"/>
    <cellStyle name="Normal 80 3 6 2 3" xfId="29749" xr:uid="{00000000-0005-0000-0000-00004A740000}"/>
    <cellStyle name="Normal 80 3 6 3" xfId="9635" xr:uid="{00000000-0005-0000-0000-0000B4250000}"/>
    <cellStyle name="Normal 80 3 6 3 3" xfId="24732" xr:uid="{00000000-0005-0000-0000-0000B1600000}"/>
    <cellStyle name="Normal 80 3 6 5" xfId="19719" xr:uid="{00000000-0005-0000-0000-00001C4D0000}"/>
    <cellStyle name="Normal 80 3 7" xfId="11313" xr:uid="{00000000-0005-0000-0000-0000422C0000}"/>
    <cellStyle name="Normal 80 3 7 3" xfId="26407" xr:uid="{00000000-0005-0000-0000-00003C670000}"/>
    <cellStyle name="Normal 80 3 8" xfId="6292" xr:uid="{00000000-0005-0000-0000-0000A5180000}"/>
    <cellStyle name="Normal 80 3 8 3" xfId="21390" xr:uid="{00000000-0005-0000-0000-0000A3530000}"/>
    <cellStyle name="Normal 80 4" xfId="1318" xr:uid="{00000000-0005-0000-0000-000036050000}"/>
    <cellStyle name="Normal 80 4 2" xfId="1741" xr:uid="{00000000-0005-0000-0000-0000DD060000}"/>
    <cellStyle name="Normal 80 4 2 2" xfId="2580" xr:uid="{00000000-0005-0000-0000-0000240A0000}"/>
    <cellStyle name="Normal 80 4 2 2 2" xfId="4269" xr:uid="{00000000-0005-0000-0000-0000BE100000}"/>
    <cellStyle name="Normal 80 4 2 2 2 2" xfId="14342" xr:uid="{00000000-0005-0000-0000-000017380000}"/>
    <cellStyle name="Normal 80 4 2 2 2 2 3" xfId="29436" xr:uid="{00000000-0005-0000-0000-000011730000}"/>
    <cellStyle name="Normal 80 4 2 2 2 3" xfId="9322" xr:uid="{00000000-0005-0000-0000-00007B240000}"/>
    <cellStyle name="Normal 80 4 2 2 2 3 3" xfId="24419" xr:uid="{00000000-0005-0000-0000-0000785F0000}"/>
    <cellStyle name="Normal 80 4 2 2 2 5" xfId="19406" xr:uid="{00000000-0005-0000-0000-0000E34B0000}"/>
    <cellStyle name="Normal 80 4 2 2 3" xfId="5961" xr:uid="{00000000-0005-0000-0000-00005A170000}"/>
    <cellStyle name="Normal 80 4 2 2 3 2" xfId="16013" xr:uid="{00000000-0005-0000-0000-00009E3E0000}"/>
    <cellStyle name="Normal 80 4 2 2 3 2 3" xfId="31107" xr:uid="{00000000-0005-0000-0000-000098790000}"/>
    <cellStyle name="Normal 80 4 2 2 3 3" xfId="10993" xr:uid="{00000000-0005-0000-0000-0000022B0000}"/>
    <cellStyle name="Normal 80 4 2 2 3 3 3" xfId="26090" xr:uid="{00000000-0005-0000-0000-0000FF650000}"/>
    <cellStyle name="Normal 80 4 2 2 3 5" xfId="21077" xr:uid="{00000000-0005-0000-0000-00006A520000}"/>
    <cellStyle name="Normal 80 4 2 2 4" xfId="12671" xr:uid="{00000000-0005-0000-0000-000090310000}"/>
    <cellStyle name="Normal 80 4 2 2 4 3" xfId="27765" xr:uid="{00000000-0005-0000-0000-00008A6C0000}"/>
    <cellStyle name="Normal 80 4 2 2 5" xfId="7650" xr:uid="{00000000-0005-0000-0000-0000F31D0000}"/>
    <cellStyle name="Normal 80 4 2 2 5 3" xfId="22748" xr:uid="{00000000-0005-0000-0000-0000F1580000}"/>
    <cellStyle name="Normal 80 4 2 2 7" xfId="17735" xr:uid="{00000000-0005-0000-0000-00005C450000}"/>
    <cellStyle name="Normal 80 4 2 3" xfId="3432" xr:uid="{00000000-0005-0000-0000-0000790D0000}"/>
    <cellStyle name="Normal 80 4 2 3 2" xfId="13506" xr:uid="{00000000-0005-0000-0000-0000D3340000}"/>
    <cellStyle name="Normal 80 4 2 3 2 3" xfId="28600" xr:uid="{00000000-0005-0000-0000-0000CD6F0000}"/>
    <cellStyle name="Normal 80 4 2 3 3" xfId="8486" xr:uid="{00000000-0005-0000-0000-000037210000}"/>
    <cellStyle name="Normal 80 4 2 3 3 3" xfId="23583" xr:uid="{00000000-0005-0000-0000-0000345C0000}"/>
    <cellStyle name="Normal 80 4 2 3 5" xfId="18570" xr:uid="{00000000-0005-0000-0000-00009F480000}"/>
    <cellStyle name="Normal 80 4 2 4" xfId="5125" xr:uid="{00000000-0005-0000-0000-000016140000}"/>
    <cellStyle name="Normal 80 4 2 4 2" xfId="15177" xr:uid="{00000000-0005-0000-0000-00005A3B0000}"/>
    <cellStyle name="Normal 80 4 2 4 2 3" xfId="30271" xr:uid="{00000000-0005-0000-0000-000054760000}"/>
    <cellStyle name="Normal 80 4 2 4 3" xfId="10157" xr:uid="{00000000-0005-0000-0000-0000BE270000}"/>
    <cellStyle name="Normal 80 4 2 4 3 3" xfId="25254" xr:uid="{00000000-0005-0000-0000-0000BB620000}"/>
    <cellStyle name="Normal 80 4 2 4 5" xfId="20241" xr:uid="{00000000-0005-0000-0000-0000264F0000}"/>
    <cellStyle name="Normal 80 4 2 5" xfId="11835" xr:uid="{00000000-0005-0000-0000-00004C2E0000}"/>
    <cellStyle name="Normal 80 4 2 5 3" xfId="26929" xr:uid="{00000000-0005-0000-0000-000046690000}"/>
    <cellStyle name="Normal 80 4 2 6" xfId="6814" xr:uid="{00000000-0005-0000-0000-0000AF1A0000}"/>
    <cellStyle name="Normal 80 4 2 6 3" xfId="21912" xr:uid="{00000000-0005-0000-0000-0000AD550000}"/>
    <cellStyle name="Normal 80 4 2 8" xfId="16899" xr:uid="{00000000-0005-0000-0000-000018420000}"/>
    <cellStyle name="Normal 80 4 3" xfId="2162" xr:uid="{00000000-0005-0000-0000-000082080000}"/>
    <cellStyle name="Normal 80 4 3 2" xfId="3851" xr:uid="{00000000-0005-0000-0000-00001C0F0000}"/>
    <cellStyle name="Normal 80 4 3 2 2" xfId="13924" xr:uid="{00000000-0005-0000-0000-000075360000}"/>
    <cellStyle name="Normal 80 4 3 2 2 3" xfId="29018" xr:uid="{00000000-0005-0000-0000-00006F710000}"/>
    <cellStyle name="Normal 80 4 3 2 3" xfId="8904" xr:uid="{00000000-0005-0000-0000-0000D9220000}"/>
    <cellStyle name="Normal 80 4 3 2 3 3" xfId="24001" xr:uid="{00000000-0005-0000-0000-0000D65D0000}"/>
    <cellStyle name="Normal 80 4 3 2 5" xfId="18988" xr:uid="{00000000-0005-0000-0000-0000414A0000}"/>
    <cellStyle name="Normal 80 4 3 3" xfId="5543" xr:uid="{00000000-0005-0000-0000-0000B8150000}"/>
    <cellStyle name="Normal 80 4 3 3 2" xfId="15595" xr:uid="{00000000-0005-0000-0000-0000FC3C0000}"/>
    <cellStyle name="Normal 80 4 3 3 2 3" xfId="30689" xr:uid="{00000000-0005-0000-0000-0000F6770000}"/>
    <cellStyle name="Normal 80 4 3 3 3" xfId="10575" xr:uid="{00000000-0005-0000-0000-000060290000}"/>
    <cellStyle name="Normal 80 4 3 3 3 3" xfId="25672" xr:uid="{00000000-0005-0000-0000-00005D640000}"/>
    <cellStyle name="Normal 80 4 3 3 5" xfId="20659" xr:uid="{00000000-0005-0000-0000-0000C8500000}"/>
    <cellStyle name="Normal 80 4 3 4" xfId="12253" xr:uid="{00000000-0005-0000-0000-0000EE2F0000}"/>
    <cellStyle name="Normal 80 4 3 4 3" xfId="27347" xr:uid="{00000000-0005-0000-0000-0000E86A0000}"/>
    <cellStyle name="Normal 80 4 3 5" xfId="7232" xr:uid="{00000000-0005-0000-0000-0000511C0000}"/>
    <cellStyle name="Normal 80 4 3 5 3" xfId="22330" xr:uid="{00000000-0005-0000-0000-00004F570000}"/>
    <cellStyle name="Normal 80 4 3 7" xfId="17317" xr:uid="{00000000-0005-0000-0000-0000BA430000}"/>
    <cellStyle name="Normal 80 4 4" xfId="3014" xr:uid="{00000000-0005-0000-0000-0000D70B0000}"/>
    <cellStyle name="Normal 80 4 4 2" xfId="13088" xr:uid="{00000000-0005-0000-0000-000031330000}"/>
    <cellStyle name="Normal 80 4 4 2 3" xfId="28182" xr:uid="{00000000-0005-0000-0000-00002B6E0000}"/>
    <cellStyle name="Normal 80 4 4 3" xfId="8068" xr:uid="{00000000-0005-0000-0000-0000951F0000}"/>
    <cellStyle name="Normal 80 4 4 3 3" xfId="23165" xr:uid="{00000000-0005-0000-0000-0000925A0000}"/>
    <cellStyle name="Normal 80 4 4 5" xfId="18152" xr:uid="{00000000-0005-0000-0000-0000FD460000}"/>
    <cellStyle name="Normal 80 4 5" xfId="4707" xr:uid="{00000000-0005-0000-0000-000074120000}"/>
    <cellStyle name="Normal 80 4 5 2" xfId="14759" xr:uid="{00000000-0005-0000-0000-0000B8390000}"/>
    <cellStyle name="Normal 80 4 5 2 3" xfId="29853" xr:uid="{00000000-0005-0000-0000-0000B2740000}"/>
    <cellStyle name="Normal 80 4 5 3" xfId="9739" xr:uid="{00000000-0005-0000-0000-00001C260000}"/>
    <cellStyle name="Normal 80 4 5 3 3" xfId="24836" xr:uid="{00000000-0005-0000-0000-000019610000}"/>
    <cellStyle name="Normal 80 4 5 5" xfId="19823" xr:uid="{00000000-0005-0000-0000-0000844D0000}"/>
    <cellStyle name="Normal 80 4 6" xfId="11417" xr:uid="{00000000-0005-0000-0000-0000AA2C0000}"/>
    <cellStyle name="Normal 80 4 6 3" xfId="26511" xr:uid="{00000000-0005-0000-0000-0000A4670000}"/>
    <cellStyle name="Normal 80 4 7" xfId="6396" xr:uid="{00000000-0005-0000-0000-00000D190000}"/>
    <cellStyle name="Normal 80 4 7 3" xfId="21494" xr:uid="{00000000-0005-0000-0000-00000B540000}"/>
    <cellStyle name="Normal 80 4 9" xfId="16481" xr:uid="{00000000-0005-0000-0000-000076400000}"/>
    <cellStyle name="Normal 80 5" xfId="1531" xr:uid="{00000000-0005-0000-0000-00000B060000}"/>
    <cellStyle name="Normal 80 5 2" xfId="2372" xr:uid="{00000000-0005-0000-0000-000054090000}"/>
    <cellStyle name="Normal 80 5 2 2" xfId="4061" xr:uid="{00000000-0005-0000-0000-0000EE0F0000}"/>
    <cellStyle name="Normal 80 5 2 2 2" xfId="14134" xr:uid="{00000000-0005-0000-0000-000047370000}"/>
    <cellStyle name="Normal 80 5 2 2 2 3" xfId="29228" xr:uid="{00000000-0005-0000-0000-000041720000}"/>
    <cellStyle name="Normal 80 5 2 2 3" xfId="9114" xr:uid="{00000000-0005-0000-0000-0000AB230000}"/>
    <cellStyle name="Normal 80 5 2 2 3 3" xfId="24211" xr:uid="{00000000-0005-0000-0000-0000A85E0000}"/>
    <cellStyle name="Normal 80 5 2 2 5" xfId="19198" xr:uid="{00000000-0005-0000-0000-0000134B0000}"/>
    <cellStyle name="Normal 80 5 2 3" xfId="5753" xr:uid="{00000000-0005-0000-0000-00008A160000}"/>
    <cellStyle name="Normal 80 5 2 3 2" xfId="15805" xr:uid="{00000000-0005-0000-0000-0000CE3D0000}"/>
    <cellStyle name="Normal 80 5 2 3 2 3" xfId="30899" xr:uid="{00000000-0005-0000-0000-0000C8780000}"/>
    <cellStyle name="Normal 80 5 2 3 3" xfId="10785" xr:uid="{00000000-0005-0000-0000-0000322A0000}"/>
    <cellStyle name="Normal 80 5 2 3 3 3" xfId="25882" xr:uid="{00000000-0005-0000-0000-00002F650000}"/>
    <cellStyle name="Normal 80 5 2 3 5" xfId="20869" xr:uid="{00000000-0005-0000-0000-00009A510000}"/>
    <cellStyle name="Normal 80 5 2 4" xfId="12463" xr:uid="{00000000-0005-0000-0000-0000C0300000}"/>
    <cellStyle name="Normal 80 5 2 4 3" xfId="27557" xr:uid="{00000000-0005-0000-0000-0000BA6B0000}"/>
    <cellStyle name="Normal 80 5 2 5" xfId="7442" xr:uid="{00000000-0005-0000-0000-0000231D0000}"/>
    <cellStyle name="Normal 80 5 2 5 3" xfId="22540" xr:uid="{00000000-0005-0000-0000-000021580000}"/>
    <cellStyle name="Normal 80 5 2 7" xfId="17527" xr:uid="{00000000-0005-0000-0000-00008C440000}"/>
    <cellStyle name="Normal 80 5 3" xfId="3224" xr:uid="{00000000-0005-0000-0000-0000A90C0000}"/>
    <cellStyle name="Normal 80 5 3 2" xfId="13298" xr:uid="{00000000-0005-0000-0000-000003340000}"/>
    <cellStyle name="Normal 80 5 3 2 3" xfId="28392" xr:uid="{00000000-0005-0000-0000-0000FD6E0000}"/>
    <cellStyle name="Normal 80 5 3 3" xfId="8278" xr:uid="{00000000-0005-0000-0000-000067200000}"/>
    <cellStyle name="Normal 80 5 3 3 3" xfId="23375" xr:uid="{00000000-0005-0000-0000-0000645B0000}"/>
    <cellStyle name="Normal 80 5 3 5" xfId="18362" xr:uid="{00000000-0005-0000-0000-0000CF470000}"/>
    <cellStyle name="Normal 80 5 4" xfId="4917" xr:uid="{00000000-0005-0000-0000-000046130000}"/>
    <cellStyle name="Normal 80 5 4 2" xfId="14969" xr:uid="{00000000-0005-0000-0000-00008A3A0000}"/>
    <cellStyle name="Normal 80 5 4 2 3" xfId="30063" xr:uid="{00000000-0005-0000-0000-000084750000}"/>
    <cellStyle name="Normal 80 5 4 3" xfId="9949" xr:uid="{00000000-0005-0000-0000-0000EE260000}"/>
    <cellStyle name="Normal 80 5 4 3 3" xfId="25046" xr:uid="{00000000-0005-0000-0000-0000EB610000}"/>
    <cellStyle name="Normal 80 5 4 5" xfId="20033" xr:uid="{00000000-0005-0000-0000-0000564E0000}"/>
    <cellStyle name="Normal 80 5 5" xfId="11627" xr:uid="{00000000-0005-0000-0000-00007C2D0000}"/>
    <cellStyle name="Normal 80 5 5 3" xfId="26721" xr:uid="{00000000-0005-0000-0000-000076680000}"/>
    <cellStyle name="Normal 80 5 6" xfId="6606" xr:uid="{00000000-0005-0000-0000-0000DF190000}"/>
    <cellStyle name="Normal 80 5 6 3" xfId="21704" xr:uid="{00000000-0005-0000-0000-0000DD540000}"/>
    <cellStyle name="Normal 80 5 8" xfId="16691" xr:uid="{00000000-0005-0000-0000-000048410000}"/>
    <cellStyle name="Normal 80 6" xfId="1952" xr:uid="{00000000-0005-0000-0000-0000B0070000}"/>
    <cellStyle name="Normal 80 6 2" xfId="3643" xr:uid="{00000000-0005-0000-0000-00004C0E0000}"/>
    <cellStyle name="Normal 80 6 2 2" xfId="13716" xr:uid="{00000000-0005-0000-0000-0000A5350000}"/>
    <cellStyle name="Normal 80 6 2 2 3" xfId="28810" xr:uid="{00000000-0005-0000-0000-00009F700000}"/>
    <cellStyle name="Normal 80 6 2 3" xfId="8696" xr:uid="{00000000-0005-0000-0000-000009220000}"/>
    <cellStyle name="Normal 80 6 2 3 3" xfId="23793" xr:uid="{00000000-0005-0000-0000-0000065D0000}"/>
    <cellStyle name="Normal 80 6 2 5" xfId="18780" xr:uid="{00000000-0005-0000-0000-000071490000}"/>
    <cellStyle name="Normal 80 6 3" xfId="5335" xr:uid="{00000000-0005-0000-0000-0000E8140000}"/>
    <cellStyle name="Normal 80 6 3 2" xfId="15387" xr:uid="{00000000-0005-0000-0000-00002C3C0000}"/>
    <cellStyle name="Normal 80 6 3 2 3" xfId="30481" xr:uid="{00000000-0005-0000-0000-000026770000}"/>
    <cellStyle name="Normal 80 6 3 3" xfId="10367" xr:uid="{00000000-0005-0000-0000-000090280000}"/>
    <cellStyle name="Normal 80 6 3 3 3" xfId="25464" xr:uid="{00000000-0005-0000-0000-00008D630000}"/>
    <cellStyle name="Normal 80 6 3 5" xfId="20451" xr:uid="{00000000-0005-0000-0000-0000F84F0000}"/>
    <cellStyle name="Normal 80 6 4" xfId="12045" xr:uid="{00000000-0005-0000-0000-00001E2F0000}"/>
    <cellStyle name="Normal 80 6 4 3" xfId="27139" xr:uid="{00000000-0005-0000-0000-0000186A0000}"/>
    <cellStyle name="Normal 80 6 5" xfId="7024" xr:uid="{00000000-0005-0000-0000-0000811B0000}"/>
    <cellStyle name="Normal 80 6 5 3" xfId="22122" xr:uid="{00000000-0005-0000-0000-00007F560000}"/>
    <cellStyle name="Normal 80 6 7" xfId="17109" xr:uid="{00000000-0005-0000-0000-0000EA420000}"/>
    <cellStyle name="Normal 80 7" xfId="2797" xr:uid="{00000000-0005-0000-0000-0000FE0A0000}"/>
    <cellStyle name="Normal 80 7 2" xfId="12880" xr:uid="{00000000-0005-0000-0000-000061320000}"/>
    <cellStyle name="Normal 80 7 2 3" xfId="27974" xr:uid="{00000000-0005-0000-0000-00005B6D0000}"/>
    <cellStyle name="Normal 80 7 3" xfId="7859" xr:uid="{00000000-0005-0000-0000-0000C41E0000}"/>
    <cellStyle name="Normal 80 7 3 3" xfId="22957" xr:uid="{00000000-0005-0000-0000-0000C2590000}"/>
    <cellStyle name="Normal 80 7 5" xfId="17944" xr:uid="{00000000-0005-0000-0000-00002D460000}"/>
    <cellStyle name="Normal 80 8" xfId="4495" xr:uid="{00000000-0005-0000-0000-0000A0110000}"/>
    <cellStyle name="Normal 80 8 2" xfId="14551" xr:uid="{00000000-0005-0000-0000-0000E8380000}"/>
    <cellStyle name="Normal 80 8 2 3" xfId="29645" xr:uid="{00000000-0005-0000-0000-0000E2730000}"/>
    <cellStyle name="Normal 80 8 3" xfId="9531" xr:uid="{00000000-0005-0000-0000-00004C250000}"/>
    <cellStyle name="Normal 80 8 3 3" xfId="24628" xr:uid="{00000000-0005-0000-0000-000049600000}"/>
    <cellStyle name="Normal 80 8 5" xfId="19615" xr:uid="{00000000-0005-0000-0000-0000B44C0000}"/>
    <cellStyle name="Normal 80 9" xfId="11207" xr:uid="{00000000-0005-0000-0000-0000D82B0000}"/>
    <cellStyle name="Normal 80 9 3" xfId="26303" xr:uid="{00000000-0005-0000-0000-0000D4660000}"/>
    <cellStyle name="Normal 81" xfId="1146" xr:uid="{00000000-0005-0000-0000-00008A040000}"/>
    <cellStyle name="Normal 81 10" xfId="6235" xr:uid="{00000000-0005-0000-0000-00006C180000}"/>
    <cellStyle name="Normal 81 10 3" xfId="21335" xr:uid="{00000000-0005-0000-0000-00006C530000}"/>
    <cellStyle name="Normal 81 12" xfId="16320" xr:uid="{00000000-0005-0000-0000-0000D53F0000}"/>
    <cellStyle name="Normal 81 2" xfId="1200" xr:uid="{00000000-0005-0000-0000-0000C0040000}"/>
    <cellStyle name="Normal 81 2 11" xfId="16374" xr:uid="{00000000-0005-0000-0000-00000B400000}"/>
    <cellStyle name="Normal 81 2 2" xfId="1308" xr:uid="{00000000-0005-0000-0000-00002C050000}"/>
    <cellStyle name="Normal 81 2 2 10" xfId="16478" xr:uid="{00000000-0005-0000-0000-000073400000}"/>
    <cellStyle name="Normal 81 2 2 2" xfId="1525" xr:uid="{00000000-0005-0000-0000-000005060000}"/>
    <cellStyle name="Normal 81 2 2 2 2" xfId="1946" xr:uid="{00000000-0005-0000-0000-0000AA070000}"/>
    <cellStyle name="Normal 81 2 2 2 2 2" xfId="2785" xr:uid="{00000000-0005-0000-0000-0000F10A0000}"/>
    <cellStyle name="Normal 81 2 2 2 2 2 2" xfId="4474" xr:uid="{00000000-0005-0000-0000-00008B110000}"/>
    <cellStyle name="Normal 81 2 2 2 2 2 2 2" xfId="14547" xr:uid="{00000000-0005-0000-0000-0000E4380000}"/>
    <cellStyle name="Normal 81 2 2 2 2 2 2 2 3" xfId="29641" xr:uid="{00000000-0005-0000-0000-0000DE730000}"/>
    <cellStyle name="Normal 81 2 2 2 2 2 2 3" xfId="9527" xr:uid="{00000000-0005-0000-0000-000048250000}"/>
    <cellStyle name="Normal 81 2 2 2 2 2 2 3 3" xfId="24624" xr:uid="{00000000-0005-0000-0000-000045600000}"/>
    <cellStyle name="Normal 81 2 2 2 2 2 2 5" xfId="19611" xr:uid="{00000000-0005-0000-0000-0000B04C0000}"/>
    <cellStyle name="Normal 81 2 2 2 2 2 3" xfId="6166" xr:uid="{00000000-0005-0000-0000-000027180000}"/>
    <cellStyle name="Normal 81 2 2 2 2 2 3 2" xfId="16218" xr:uid="{00000000-0005-0000-0000-00006B3F0000}"/>
    <cellStyle name="Normal 81 2 2 2 2 2 3 3" xfId="11198" xr:uid="{00000000-0005-0000-0000-0000CF2B0000}"/>
    <cellStyle name="Normal 81 2 2 2 2 2 3 3 3" xfId="26295" xr:uid="{00000000-0005-0000-0000-0000CC660000}"/>
    <cellStyle name="Normal 81 2 2 2 2 2 3 5" xfId="21282" xr:uid="{00000000-0005-0000-0000-000037530000}"/>
    <cellStyle name="Normal 81 2 2 2 2 2 4" xfId="12876" xr:uid="{00000000-0005-0000-0000-00005D320000}"/>
    <cellStyle name="Normal 81 2 2 2 2 2 4 3" xfId="27970" xr:uid="{00000000-0005-0000-0000-0000576D0000}"/>
    <cellStyle name="Normal 81 2 2 2 2 2 5" xfId="7855" xr:uid="{00000000-0005-0000-0000-0000C01E0000}"/>
    <cellStyle name="Normal 81 2 2 2 2 2 5 3" xfId="22953" xr:uid="{00000000-0005-0000-0000-0000BE590000}"/>
    <cellStyle name="Normal 81 2 2 2 2 2 7" xfId="17940" xr:uid="{00000000-0005-0000-0000-000029460000}"/>
    <cellStyle name="Normal 81 2 2 2 2 3" xfId="3637" xr:uid="{00000000-0005-0000-0000-0000460E0000}"/>
    <cellStyle name="Normal 81 2 2 2 2 3 2" xfId="13711" xr:uid="{00000000-0005-0000-0000-0000A0350000}"/>
    <cellStyle name="Normal 81 2 2 2 2 3 2 3" xfId="28805" xr:uid="{00000000-0005-0000-0000-00009A700000}"/>
    <cellStyle name="Normal 81 2 2 2 2 3 3" xfId="8691" xr:uid="{00000000-0005-0000-0000-000004220000}"/>
    <cellStyle name="Normal 81 2 2 2 2 3 3 3" xfId="23788" xr:uid="{00000000-0005-0000-0000-0000015D0000}"/>
    <cellStyle name="Normal 81 2 2 2 2 3 5" xfId="18775" xr:uid="{00000000-0005-0000-0000-00006C490000}"/>
    <cellStyle name="Normal 81 2 2 2 2 4" xfId="5330" xr:uid="{00000000-0005-0000-0000-0000E3140000}"/>
    <cellStyle name="Normal 81 2 2 2 2 4 2" xfId="15382" xr:uid="{00000000-0005-0000-0000-0000273C0000}"/>
    <cellStyle name="Normal 81 2 2 2 2 4 2 3" xfId="30476" xr:uid="{00000000-0005-0000-0000-000021770000}"/>
    <cellStyle name="Normal 81 2 2 2 2 4 3" xfId="10362" xr:uid="{00000000-0005-0000-0000-00008B280000}"/>
    <cellStyle name="Normal 81 2 2 2 2 4 3 3" xfId="25459" xr:uid="{00000000-0005-0000-0000-000088630000}"/>
    <cellStyle name="Normal 81 2 2 2 2 4 5" xfId="20446" xr:uid="{00000000-0005-0000-0000-0000F34F0000}"/>
    <cellStyle name="Normal 81 2 2 2 2 5" xfId="12040" xr:uid="{00000000-0005-0000-0000-0000192F0000}"/>
    <cellStyle name="Normal 81 2 2 2 2 5 3" xfId="27134" xr:uid="{00000000-0005-0000-0000-0000136A0000}"/>
    <cellStyle name="Normal 81 2 2 2 2 6" xfId="7019" xr:uid="{00000000-0005-0000-0000-00007C1B0000}"/>
    <cellStyle name="Normal 81 2 2 2 2 6 3" xfId="22117" xr:uid="{00000000-0005-0000-0000-00007A560000}"/>
    <cellStyle name="Normal 81 2 2 2 2 8" xfId="17104" xr:uid="{00000000-0005-0000-0000-0000E5420000}"/>
    <cellStyle name="Normal 81 2 2 2 3" xfId="2367" xr:uid="{00000000-0005-0000-0000-00004F090000}"/>
    <cellStyle name="Normal 81 2 2 2 3 2" xfId="4056" xr:uid="{00000000-0005-0000-0000-0000E90F0000}"/>
    <cellStyle name="Normal 81 2 2 2 3 2 2" xfId="14129" xr:uid="{00000000-0005-0000-0000-000042370000}"/>
    <cellStyle name="Normal 81 2 2 2 3 2 2 3" xfId="29223" xr:uid="{00000000-0005-0000-0000-00003C720000}"/>
    <cellStyle name="Normal 81 2 2 2 3 2 3" xfId="9109" xr:uid="{00000000-0005-0000-0000-0000A6230000}"/>
    <cellStyle name="Normal 81 2 2 2 3 2 3 3" xfId="24206" xr:uid="{00000000-0005-0000-0000-0000A35E0000}"/>
    <cellStyle name="Normal 81 2 2 2 3 2 5" xfId="19193" xr:uid="{00000000-0005-0000-0000-00000E4B0000}"/>
    <cellStyle name="Normal 81 2 2 2 3 3" xfId="5748" xr:uid="{00000000-0005-0000-0000-000085160000}"/>
    <cellStyle name="Normal 81 2 2 2 3 3 2" xfId="15800" xr:uid="{00000000-0005-0000-0000-0000C93D0000}"/>
    <cellStyle name="Normal 81 2 2 2 3 3 2 3" xfId="30894" xr:uid="{00000000-0005-0000-0000-0000C3780000}"/>
    <cellStyle name="Normal 81 2 2 2 3 3 3" xfId="10780" xr:uid="{00000000-0005-0000-0000-00002D2A0000}"/>
    <cellStyle name="Normal 81 2 2 2 3 3 3 3" xfId="25877" xr:uid="{00000000-0005-0000-0000-00002A650000}"/>
    <cellStyle name="Normal 81 2 2 2 3 3 5" xfId="20864" xr:uid="{00000000-0005-0000-0000-000095510000}"/>
    <cellStyle name="Normal 81 2 2 2 3 4" xfId="12458" xr:uid="{00000000-0005-0000-0000-0000BB300000}"/>
    <cellStyle name="Normal 81 2 2 2 3 4 3" xfId="27552" xr:uid="{00000000-0005-0000-0000-0000B56B0000}"/>
    <cellStyle name="Normal 81 2 2 2 3 5" xfId="7437" xr:uid="{00000000-0005-0000-0000-00001E1D0000}"/>
    <cellStyle name="Normal 81 2 2 2 3 5 3" xfId="22535" xr:uid="{00000000-0005-0000-0000-00001C580000}"/>
    <cellStyle name="Normal 81 2 2 2 3 7" xfId="17522" xr:uid="{00000000-0005-0000-0000-000087440000}"/>
    <cellStyle name="Normal 81 2 2 2 4" xfId="3219" xr:uid="{00000000-0005-0000-0000-0000A40C0000}"/>
    <cellStyle name="Normal 81 2 2 2 4 2" xfId="13293" xr:uid="{00000000-0005-0000-0000-0000FE330000}"/>
    <cellStyle name="Normal 81 2 2 2 4 2 3" xfId="28387" xr:uid="{00000000-0005-0000-0000-0000F86E0000}"/>
    <cellStyle name="Normal 81 2 2 2 4 3" xfId="8273" xr:uid="{00000000-0005-0000-0000-000062200000}"/>
    <cellStyle name="Normal 81 2 2 2 4 3 3" xfId="23370" xr:uid="{00000000-0005-0000-0000-00005F5B0000}"/>
    <cellStyle name="Normal 81 2 2 2 4 5" xfId="18357" xr:uid="{00000000-0005-0000-0000-0000CA470000}"/>
    <cellStyle name="Normal 81 2 2 2 5" xfId="4912" xr:uid="{00000000-0005-0000-0000-000041130000}"/>
    <cellStyle name="Normal 81 2 2 2 5 2" xfId="14964" xr:uid="{00000000-0005-0000-0000-0000853A0000}"/>
    <cellStyle name="Normal 81 2 2 2 5 2 3" xfId="30058" xr:uid="{00000000-0005-0000-0000-00007F750000}"/>
    <cellStyle name="Normal 81 2 2 2 5 3" xfId="9944" xr:uid="{00000000-0005-0000-0000-0000E9260000}"/>
    <cellStyle name="Normal 81 2 2 2 5 3 3" xfId="25041" xr:uid="{00000000-0005-0000-0000-0000E6610000}"/>
    <cellStyle name="Normal 81 2 2 2 5 5" xfId="20028" xr:uid="{00000000-0005-0000-0000-0000514E0000}"/>
    <cellStyle name="Normal 81 2 2 2 6" xfId="11622" xr:uid="{00000000-0005-0000-0000-0000772D0000}"/>
    <cellStyle name="Normal 81 2 2 2 6 3" xfId="26716" xr:uid="{00000000-0005-0000-0000-000071680000}"/>
    <cellStyle name="Normal 81 2 2 2 7" xfId="6601" xr:uid="{00000000-0005-0000-0000-0000DA190000}"/>
    <cellStyle name="Normal 81 2 2 2 7 3" xfId="21699" xr:uid="{00000000-0005-0000-0000-0000D8540000}"/>
    <cellStyle name="Normal 81 2 2 2 9" xfId="16686" xr:uid="{00000000-0005-0000-0000-000043410000}"/>
    <cellStyle name="Normal 81 2 2 3" xfId="1738" xr:uid="{00000000-0005-0000-0000-0000DA060000}"/>
    <cellStyle name="Normal 81 2 2 3 2" xfId="2577" xr:uid="{00000000-0005-0000-0000-0000210A0000}"/>
    <cellStyle name="Normal 81 2 2 3 2 2" xfId="4266" xr:uid="{00000000-0005-0000-0000-0000BB100000}"/>
    <cellStyle name="Normal 81 2 2 3 2 2 2" xfId="14339" xr:uid="{00000000-0005-0000-0000-000014380000}"/>
    <cellStyle name="Normal 81 2 2 3 2 2 2 3" xfId="29433" xr:uid="{00000000-0005-0000-0000-00000E730000}"/>
    <cellStyle name="Normal 81 2 2 3 2 2 3" xfId="9319" xr:uid="{00000000-0005-0000-0000-000078240000}"/>
    <cellStyle name="Normal 81 2 2 3 2 2 3 3" xfId="24416" xr:uid="{00000000-0005-0000-0000-0000755F0000}"/>
    <cellStyle name="Normal 81 2 2 3 2 2 5" xfId="19403" xr:uid="{00000000-0005-0000-0000-0000E04B0000}"/>
    <cellStyle name="Normal 81 2 2 3 2 3" xfId="5958" xr:uid="{00000000-0005-0000-0000-000057170000}"/>
    <cellStyle name="Normal 81 2 2 3 2 3 2" xfId="16010" xr:uid="{00000000-0005-0000-0000-00009B3E0000}"/>
    <cellStyle name="Normal 81 2 2 3 2 3 2 3" xfId="31104" xr:uid="{00000000-0005-0000-0000-000095790000}"/>
    <cellStyle name="Normal 81 2 2 3 2 3 3" xfId="10990" xr:uid="{00000000-0005-0000-0000-0000FF2A0000}"/>
    <cellStyle name="Normal 81 2 2 3 2 3 3 3" xfId="26087" xr:uid="{00000000-0005-0000-0000-0000FC650000}"/>
    <cellStyle name="Normal 81 2 2 3 2 3 5" xfId="21074" xr:uid="{00000000-0005-0000-0000-000067520000}"/>
    <cellStyle name="Normal 81 2 2 3 2 4" xfId="12668" xr:uid="{00000000-0005-0000-0000-00008D310000}"/>
    <cellStyle name="Normal 81 2 2 3 2 4 3" xfId="27762" xr:uid="{00000000-0005-0000-0000-0000876C0000}"/>
    <cellStyle name="Normal 81 2 2 3 2 5" xfId="7647" xr:uid="{00000000-0005-0000-0000-0000F01D0000}"/>
    <cellStyle name="Normal 81 2 2 3 2 5 3" xfId="22745" xr:uid="{00000000-0005-0000-0000-0000EE580000}"/>
    <cellStyle name="Normal 81 2 2 3 2 7" xfId="17732" xr:uid="{00000000-0005-0000-0000-000059450000}"/>
    <cellStyle name="Normal 81 2 2 3 3" xfId="3429" xr:uid="{00000000-0005-0000-0000-0000760D0000}"/>
    <cellStyle name="Normal 81 2 2 3 3 2" xfId="13503" xr:uid="{00000000-0005-0000-0000-0000D0340000}"/>
    <cellStyle name="Normal 81 2 2 3 3 2 3" xfId="28597" xr:uid="{00000000-0005-0000-0000-0000CA6F0000}"/>
    <cellStyle name="Normal 81 2 2 3 3 3" xfId="8483" xr:uid="{00000000-0005-0000-0000-000034210000}"/>
    <cellStyle name="Normal 81 2 2 3 3 3 3" xfId="23580" xr:uid="{00000000-0005-0000-0000-0000315C0000}"/>
    <cellStyle name="Normal 81 2 2 3 3 5" xfId="18567" xr:uid="{00000000-0005-0000-0000-00009C480000}"/>
    <cellStyle name="Normal 81 2 2 3 4" xfId="5122" xr:uid="{00000000-0005-0000-0000-000013140000}"/>
    <cellStyle name="Normal 81 2 2 3 4 2" xfId="15174" xr:uid="{00000000-0005-0000-0000-0000573B0000}"/>
    <cellStyle name="Normal 81 2 2 3 4 2 3" xfId="30268" xr:uid="{00000000-0005-0000-0000-000051760000}"/>
    <cellStyle name="Normal 81 2 2 3 4 3" xfId="10154" xr:uid="{00000000-0005-0000-0000-0000BB270000}"/>
    <cellStyle name="Normal 81 2 2 3 4 3 3" xfId="25251" xr:uid="{00000000-0005-0000-0000-0000B8620000}"/>
    <cellStyle name="Normal 81 2 2 3 4 5" xfId="20238" xr:uid="{00000000-0005-0000-0000-0000234F0000}"/>
    <cellStyle name="Normal 81 2 2 3 5" xfId="11832" xr:uid="{00000000-0005-0000-0000-0000492E0000}"/>
    <cellStyle name="Normal 81 2 2 3 5 3" xfId="26926" xr:uid="{00000000-0005-0000-0000-000043690000}"/>
    <cellStyle name="Normal 81 2 2 3 6" xfId="6811" xr:uid="{00000000-0005-0000-0000-0000AC1A0000}"/>
    <cellStyle name="Normal 81 2 2 3 6 3" xfId="21909" xr:uid="{00000000-0005-0000-0000-0000AA550000}"/>
    <cellStyle name="Normal 81 2 2 3 8" xfId="16896" xr:uid="{00000000-0005-0000-0000-000015420000}"/>
    <cellStyle name="Normal 81 2 2 4" xfId="2159" xr:uid="{00000000-0005-0000-0000-00007F080000}"/>
    <cellStyle name="Normal 81 2 2 4 2" xfId="3848" xr:uid="{00000000-0005-0000-0000-0000190F0000}"/>
    <cellStyle name="Normal 81 2 2 4 2 2" xfId="13921" xr:uid="{00000000-0005-0000-0000-000072360000}"/>
    <cellStyle name="Normal 81 2 2 4 2 2 3" xfId="29015" xr:uid="{00000000-0005-0000-0000-00006C710000}"/>
    <cellStyle name="Normal 81 2 2 4 2 3" xfId="8901" xr:uid="{00000000-0005-0000-0000-0000D6220000}"/>
    <cellStyle name="Normal 81 2 2 4 2 3 3" xfId="23998" xr:uid="{00000000-0005-0000-0000-0000D35D0000}"/>
    <cellStyle name="Normal 81 2 2 4 2 5" xfId="18985" xr:uid="{00000000-0005-0000-0000-00003E4A0000}"/>
    <cellStyle name="Normal 81 2 2 4 3" xfId="5540" xr:uid="{00000000-0005-0000-0000-0000B5150000}"/>
    <cellStyle name="Normal 81 2 2 4 3 2" xfId="15592" xr:uid="{00000000-0005-0000-0000-0000F93C0000}"/>
    <cellStyle name="Normal 81 2 2 4 3 2 3" xfId="30686" xr:uid="{00000000-0005-0000-0000-0000F3770000}"/>
    <cellStyle name="Normal 81 2 2 4 3 3" xfId="10572" xr:uid="{00000000-0005-0000-0000-00005D290000}"/>
    <cellStyle name="Normal 81 2 2 4 3 3 3" xfId="25669" xr:uid="{00000000-0005-0000-0000-00005A640000}"/>
    <cellStyle name="Normal 81 2 2 4 3 5" xfId="20656" xr:uid="{00000000-0005-0000-0000-0000C5500000}"/>
    <cellStyle name="Normal 81 2 2 4 4" xfId="12250" xr:uid="{00000000-0005-0000-0000-0000EB2F0000}"/>
    <cellStyle name="Normal 81 2 2 4 4 3" xfId="27344" xr:uid="{00000000-0005-0000-0000-0000E56A0000}"/>
    <cellStyle name="Normal 81 2 2 4 5" xfId="7229" xr:uid="{00000000-0005-0000-0000-00004E1C0000}"/>
    <cellStyle name="Normal 81 2 2 4 5 3" xfId="22327" xr:uid="{00000000-0005-0000-0000-00004C570000}"/>
    <cellStyle name="Normal 81 2 2 4 7" xfId="17314" xr:uid="{00000000-0005-0000-0000-0000B7430000}"/>
    <cellStyle name="Normal 81 2 2 5" xfId="3011" xr:uid="{00000000-0005-0000-0000-0000D40B0000}"/>
    <cellStyle name="Normal 81 2 2 5 2" xfId="13085" xr:uid="{00000000-0005-0000-0000-00002E330000}"/>
    <cellStyle name="Normal 81 2 2 5 2 3" xfId="28179" xr:uid="{00000000-0005-0000-0000-0000286E0000}"/>
    <cellStyle name="Normal 81 2 2 5 3" xfId="8065" xr:uid="{00000000-0005-0000-0000-0000921F0000}"/>
    <cellStyle name="Normal 81 2 2 5 3 3" xfId="23162" xr:uid="{00000000-0005-0000-0000-00008F5A0000}"/>
    <cellStyle name="Normal 81 2 2 5 5" xfId="18149" xr:uid="{00000000-0005-0000-0000-0000FA460000}"/>
    <cellStyle name="Normal 81 2 2 6" xfId="4704" xr:uid="{00000000-0005-0000-0000-000071120000}"/>
    <cellStyle name="Normal 81 2 2 6 2" xfId="14756" xr:uid="{00000000-0005-0000-0000-0000B5390000}"/>
    <cellStyle name="Normal 81 2 2 6 2 3" xfId="29850" xr:uid="{00000000-0005-0000-0000-0000AF740000}"/>
    <cellStyle name="Normal 81 2 2 6 3" xfId="9736" xr:uid="{00000000-0005-0000-0000-000019260000}"/>
    <cellStyle name="Normal 81 2 2 6 3 3" xfId="24833" xr:uid="{00000000-0005-0000-0000-000016610000}"/>
    <cellStyle name="Normal 81 2 2 6 5" xfId="19820" xr:uid="{00000000-0005-0000-0000-0000814D0000}"/>
    <cellStyle name="Normal 81 2 2 7" xfId="11414" xr:uid="{00000000-0005-0000-0000-0000A72C0000}"/>
    <cellStyle name="Normal 81 2 2 7 3" xfId="26508" xr:uid="{00000000-0005-0000-0000-0000A1670000}"/>
    <cellStyle name="Normal 81 2 2 8" xfId="6393" xr:uid="{00000000-0005-0000-0000-00000A190000}"/>
    <cellStyle name="Normal 81 2 2 8 3" xfId="21491" xr:uid="{00000000-0005-0000-0000-000008540000}"/>
    <cellStyle name="Normal 81 2 3" xfId="1421" xr:uid="{00000000-0005-0000-0000-00009D050000}"/>
    <cellStyle name="Normal 81 2 3 2" xfId="1842" xr:uid="{00000000-0005-0000-0000-000042070000}"/>
    <cellStyle name="Normal 81 2 3 2 2" xfId="2681" xr:uid="{00000000-0005-0000-0000-0000890A0000}"/>
    <cellStyle name="Normal 81 2 3 2 2 2" xfId="4370" xr:uid="{00000000-0005-0000-0000-000023110000}"/>
    <cellStyle name="Normal 81 2 3 2 2 2 2" xfId="14443" xr:uid="{00000000-0005-0000-0000-00007C380000}"/>
    <cellStyle name="Normal 81 2 3 2 2 2 2 3" xfId="29537" xr:uid="{00000000-0005-0000-0000-000076730000}"/>
    <cellStyle name="Normal 81 2 3 2 2 2 3" xfId="9423" xr:uid="{00000000-0005-0000-0000-0000E0240000}"/>
    <cellStyle name="Normal 81 2 3 2 2 2 3 3" xfId="24520" xr:uid="{00000000-0005-0000-0000-0000DD5F0000}"/>
    <cellStyle name="Normal 81 2 3 2 2 2 5" xfId="19507" xr:uid="{00000000-0005-0000-0000-0000484C0000}"/>
    <cellStyle name="Normal 81 2 3 2 2 3" xfId="6062" xr:uid="{00000000-0005-0000-0000-0000BF170000}"/>
    <cellStyle name="Normal 81 2 3 2 2 3 2" xfId="16114" xr:uid="{00000000-0005-0000-0000-0000033F0000}"/>
    <cellStyle name="Normal 81 2 3 2 2 3 2 3" xfId="31208" xr:uid="{00000000-0005-0000-0000-0000FD790000}"/>
    <cellStyle name="Normal 81 2 3 2 2 3 3" xfId="11094" xr:uid="{00000000-0005-0000-0000-0000672B0000}"/>
    <cellStyle name="Normal 81 2 3 2 2 3 3 3" xfId="26191" xr:uid="{00000000-0005-0000-0000-000064660000}"/>
    <cellStyle name="Normal 81 2 3 2 2 3 5" xfId="21178" xr:uid="{00000000-0005-0000-0000-0000CF520000}"/>
    <cellStyle name="Normal 81 2 3 2 2 4" xfId="12772" xr:uid="{00000000-0005-0000-0000-0000F5310000}"/>
    <cellStyle name="Normal 81 2 3 2 2 4 3" xfId="27866" xr:uid="{00000000-0005-0000-0000-0000EF6C0000}"/>
    <cellStyle name="Normal 81 2 3 2 2 5" xfId="7751" xr:uid="{00000000-0005-0000-0000-0000581E0000}"/>
    <cellStyle name="Normal 81 2 3 2 2 5 3" xfId="22849" xr:uid="{00000000-0005-0000-0000-000056590000}"/>
    <cellStyle name="Normal 81 2 3 2 2 7" xfId="17836" xr:uid="{00000000-0005-0000-0000-0000C1450000}"/>
    <cellStyle name="Normal 81 2 3 2 3" xfId="3533" xr:uid="{00000000-0005-0000-0000-0000DE0D0000}"/>
    <cellStyle name="Normal 81 2 3 2 3 2" xfId="13607" xr:uid="{00000000-0005-0000-0000-000038350000}"/>
    <cellStyle name="Normal 81 2 3 2 3 2 3" xfId="28701" xr:uid="{00000000-0005-0000-0000-000032700000}"/>
    <cellStyle name="Normal 81 2 3 2 3 3" xfId="8587" xr:uid="{00000000-0005-0000-0000-00009C210000}"/>
    <cellStyle name="Normal 81 2 3 2 3 3 3" xfId="23684" xr:uid="{00000000-0005-0000-0000-0000995C0000}"/>
    <cellStyle name="Normal 81 2 3 2 3 5" xfId="18671" xr:uid="{00000000-0005-0000-0000-000004490000}"/>
    <cellStyle name="Normal 81 2 3 2 4" xfId="5226" xr:uid="{00000000-0005-0000-0000-00007B140000}"/>
    <cellStyle name="Normal 81 2 3 2 4 2" xfId="15278" xr:uid="{00000000-0005-0000-0000-0000BF3B0000}"/>
    <cellStyle name="Normal 81 2 3 2 4 2 3" xfId="30372" xr:uid="{00000000-0005-0000-0000-0000B9760000}"/>
    <cellStyle name="Normal 81 2 3 2 4 3" xfId="10258" xr:uid="{00000000-0005-0000-0000-000023280000}"/>
    <cellStyle name="Normal 81 2 3 2 4 3 3" xfId="25355" xr:uid="{00000000-0005-0000-0000-000020630000}"/>
    <cellStyle name="Normal 81 2 3 2 4 5" xfId="20342" xr:uid="{00000000-0005-0000-0000-00008B4F0000}"/>
    <cellStyle name="Normal 81 2 3 2 5" xfId="11936" xr:uid="{00000000-0005-0000-0000-0000B12E0000}"/>
    <cellStyle name="Normal 81 2 3 2 5 3" xfId="27030" xr:uid="{00000000-0005-0000-0000-0000AB690000}"/>
    <cellStyle name="Normal 81 2 3 2 6" xfId="6915" xr:uid="{00000000-0005-0000-0000-0000141B0000}"/>
    <cellStyle name="Normal 81 2 3 2 6 3" xfId="22013" xr:uid="{00000000-0005-0000-0000-000012560000}"/>
    <cellStyle name="Normal 81 2 3 2 8" xfId="17000" xr:uid="{00000000-0005-0000-0000-00007D420000}"/>
    <cellStyle name="Normal 81 2 3 3" xfId="2263" xr:uid="{00000000-0005-0000-0000-0000E7080000}"/>
    <cellStyle name="Normal 81 2 3 3 2" xfId="3952" xr:uid="{00000000-0005-0000-0000-0000810F0000}"/>
    <cellStyle name="Normal 81 2 3 3 2 2" xfId="14025" xr:uid="{00000000-0005-0000-0000-0000DA360000}"/>
    <cellStyle name="Normal 81 2 3 3 2 2 3" xfId="29119" xr:uid="{00000000-0005-0000-0000-0000D4710000}"/>
    <cellStyle name="Normal 81 2 3 3 2 3" xfId="9005" xr:uid="{00000000-0005-0000-0000-00003E230000}"/>
    <cellStyle name="Normal 81 2 3 3 2 3 3" xfId="24102" xr:uid="{00000000-0005-0000-0000-00003B5E0000}"/>
    <cellStyle name="Normal 81 2 3 3 2 5" xfId="19089" xr:uid="{00000000-0005-0000-0000-0000A64A0000}"/>
    <cellStyle name="Normal 81 2 3 3 3" xfId="5644" xr:uid="{00000000-0005-0000-0000-00001D160000}"/>
    <cellStyle name="Normal 81 2 3 3 3 2" xfId="15696" xr:uid="{00000000-0005-0000-0000-0000613D0000}"/>
    <cellStyle name="Normal 81 2 3 3 3 2 3" xfId="30790" xr:uid="{00000000-0005-0000-0000-00005B780000}"/>
    <cellStyle name="Normal 81 2 3 3 3 3" xfId="10676" xr:uid="{00000000-0005-0000-0000-0000C5290000}"/>
    <cellStyle name="Normal 81 2 3 3 3 3 3" xfId="25773" xr:uid="{00000000-0005-0000-0000-0000C2640000}"/>
    <cellStyle name="Normal 81 2 3 3 3 5" xfId="20760" xr:uid="{00000000-0005-0000-0000-00002D510000}"/>
    <cellStyle name="Normal 81 2 3 3 4" xfId="12354" xr:uid="{00000000-0005-0000-0000-000053300000}"/>
    <cellStyle name="Normal 81 2 3 3 4 3" xfId="27448" xr:uid="{00000000-0005-0000-0000-00004D6B0000}"/>
    <cellStyle name="Normal 81 2 3 3 5" xfId="7333" xr:uid="{00000000-0005-0000-0000-0000B61C0000}"/>
    <cellStyle name="Normal 81 2 3 3 5 3" xfId="22431" xr:uid="{00000000-0005-0000-0000-0000B4570000}"/>
    <cellStyle name="Normal 81 2 3 3 7" xfId="17418" xr:uid="{00000000-0005-0000-0000-00001F440000}"/>
    <cellStyle name="Normal 81 2 3 4" xfId="3115" xr:uid="{00000000-0005-0000-0000-00003C0C0000}"/>
    <cellStyle name="Normal 81 2 3 4 2" xfId="13189" xr:uid="{00000000-0005-0000-0000-000096330000}"/>
    <cellStyle name="Normal 81 2 3 4 2 3" xfId="28283" xr:uid="{00000000-0005-0000-0000-0000906E0000}"/>
    <cellStyle name="Normal 81 2 3 4 3" xfId="8169" xr:uid="{00000000-0005-0000-0000-0000FA1F0000}"/>
    <cellStyle name="Normal 81 2 3 4 3 3" xfId="23266" xr:uid="{00000000-0005-0000-0000-0000F75A0000}"/>
    <cellStyle name="Normal 81 2 3 4 5" xfId="18253" xr:uid="{00000000-0005-0000-0000-000062470000}"/>
    <cellStyle name="Normal 81 2 3 5" xfId="4808" xr:uid="{00000000-0005-0000-0000-0000D9120000}"/>
    <cellStyle name="Normal 81 2 3 5 2" xfId="14860" xr:uid="{00000000-0005-0000-0000-00001D3A0000}"/>
    <cellStyle name="Normal 81 2 3 5 2 3" xfId="29954" xr:uid="{00000000-0005-0000-0000-000017750000}"/>
    <cellStyle name="Normal 81 2 3 5 3" xfId="9840" xr:uid="{00000000-0005-0000-0000-000081260000}"/>
    <cellStyle name="Normal 81 2 3 5 3 3" xfId="24937" xr:uid="{00000000-0005-0000-0000-00007E610000}"/>
    <cellStyle name="Normal 81 2 3 5 5" xfId="19924" xr:uid="{00000000-0005-0000-0000-0000E94D0000}"/>
    <cellStyle name="Normal 81 2 3 6" xfId="11518" xr:uid="{00000000-0005-0000-0000-00000F2D0000}"/>
    <cellStyle name="Normal 81 2 3 6 3" xfId="26612" xr:uid="{00000000-0005-0000-0000-000009680000}"/>
    <cellStyle name="Normal 81 2 3 7" xfId="6497" xr:uid="{00000000-0005-0000-0000-000072190000}"/>
    <cellStyle name="Normal 81 2 3 7 3" xfId="21595" xr:uid="{00000000-0005-0000-0000-000070540000}"/>
    <cellStyle name="Normal 81 2 3 9" xfId="16582" xr:uid="{00000000-0005-0000-0000-0000DB400000}"/>
    <cellStyle name="Normal 81 2 4" xfId="1634" xr:uid="{00000000-0005-0000-0000-000072060000}"/>
    <cellStyle name="Normal 81 2 4 2" xfId="2473" xr:uid="{00000000-0005-0000-0000-0000B9090000}"/>
    <cellStyle name="Normal 81 2 4 2 2" xfId="4162" xr:uid="{00000000-0005-0000-0000-000053100000}"/>
    <cellStyle name="Normal 81 2 4 2 2 2" xfId="14235" xr:uid="{00000000-0005-0000-0000-0000AC370000}"/>
    <cellStyle name="Normal 81 2 4 2 2 2 3" xfId="29329" xr:uid="{00000000-0005-0000-0000-0000A6720000}"/>
    <cellStyle name="Normal 81 2 4 2 2 3" xfId="9215" xr:uid="{00000000-0005-0000-0000-000010240000}"/>
    <cellStyle name="Normal 81 2 4 2 2 3 3" xfId="24312" xr:uid="{00000000-0005-0000-0000-00000D5F0000}"/>
    <cellStyle name="Normal 81 2 4 2 2 5" xfId="19299" xr:uid="{00000000-0005-0000-0000-0000784B0000}"/>
    <cellStyle name="Normal 81 2 4 2 3" xfId="5854" xr:uid="{00000000-0005-0000-0000-0000EF160000}"/>
    <cellStyle name="Normal 81 2 4 2 3 2" xfId="15906" xr:uid="{00000000-0005-0000-0000-0000333E0000}"/>
    <cellStyle name="Normal 81 2 4 2 3 2 3" xfId="31000" xr:uid="{00000000-0005-0000-0000-00002D790000}"/>
    <cellStyle name="Normal 81 2 4 2 3 3" xfId="10886" xr:uid="{00000000-0005-0000-0000-0000972A0000}"/>
    <cellStyle name="Normal 81 2 4 2 3 3 3" xfId="25983" xr:uid="{00000000-0005-0000-0000-000094650000}"/>
    <cellStyle name="Normal 81 2 4 2 3 5" xfId="20970" xr:uid="{00000000-0005-0000-0000-0000FF510000}"/>
    <cellStyle name="Normal 81 2 4 2 4" xfId="12564" xr:uid="{00000000-0005-0000-0000-000025310000}"/>
    <cellStyle name="Normal 81 2 4 2 4 3" xfId="27658" xr:uid="{00000000-0005-0000-0000-00001F6C0000}"/>
    <cellStyle name="Normal 81 2 4 2 5" xfId="7543" xr:uid="{00000000-0005-0000-0000-0000881D0000}"/>
    <cellStyle name="Normal 81 2 4 2 5 3" xfId="22641" xr:uid="{00000000-0005-0000-0000-000086580000}"/>
    <cellStyle name="Normal 81 2 4 2 7" xfId="17628" xr:uid="{00000000-0005-0000-0000-0000F1440000}"/>
    <cellStyle name="Normal 81 2 4 3" xfId="3325" xr:uid="{00000000-0005-0000-0000-00000E0D0000}"/>
    <cellStyle name="Normal 81 2 4 3 2" xfId="13399" xr:uid="{00000000-0005-0000-0000-000068340000}"/>
    <cellStyle name="Normal 81 2 4 3 2 3" xfId="28493" xr:uid="{00000000-0005-0000-0000-0000626F0000}"/>
    <cellStyle name="Normal 81 2 4 3 3" xfId="8379" xr:uid="{00000000-0005-0000-0000-0000CC200000}"/>
    <cellStyle name="Normal 81 2 4 3 3 3" xfId="23476" xr:uid="{00000000-0005-0000-0000-0000C95B0000}"/>
    <cellStyle name="Normal 81 2 4 3 5" xfId="18463" xr:uid="{00000000-0005-0000-0000-000034480000}"/>
    <cellStyle name="Normal 81 2 4 4" xfId="5018" xr:uid="{00000000-0005-0000-0000-0000AB130000}"/>
    <cellStyle name="Normal 81 2 4 4 2" xfId="15070" xr:uid="{00000000-0005-0000-0000-0000EF3A0000}"/>
    <cellStyle name="Normal 81 2 4 4 2 3" xfId="30164" xr:uid="{00000000-0005-0000-0000-0000E9750000}"/>
    <cellStyle name="Normal 81 2 4 4 3" xfId="10050" xr:uid="{00000000-0005-0000-0000-000053270000}"/>
    <cellStyle name="Normal 81 2 4 4 3 3" xfId="25147" xr:uid="{00000000-0005-0000-0000-000050620000}"/>
    <cellStyle name="Normal 81 2 4 4 5" xfId="20134" xr:uid="{00000000-0005-0000-0000-0000BB4E0000}"/>
    <cellStyle name="Normal 81 2 4 5" xfId="11728" xr:uid="{00000000-0005-0000-0000-0000E12D0000}"/>
    <cellStyle name="Normal 81 2 4 5 3" xfId="26822" xr:uid="{00000000-0005-0000-0000-0000DB680000}"/>
    <cellStyle name="Normal 81 2 4 6" xfId="6707" xr:uid="{00000000-0005-0000-0000-0000441A0000}"/>
    <cellStyle name="Normal 81 2 4 6 3" xfId="21805" xr:uid="{00000000-0005-0000-0000-000042550000}"/>
    <cellStyle name="Normal 81 2 4 8" xfId="16792" xr:uid="{00000000-0005-0000-0000-0000AD410000}"/>
    <cellStyle name="Normal 81 2 5" xfId="2055" xr:uid="{00000000-0005-0000-0000-000017080000}"/>
    <cellStyle name="Normal 81 2 5 2" xfId="3744" xr:uid="{00000000-0005-0000-0000-0000B10E0000}"/>
    <cellStyle name="Normal 81 2 5 2 2" xfId="13817" xr:uid="{00000000-0005-0000-0000-00000A360000}"/>
    <cellStyle name="Normal 81 2 5 2 2 3" xfId="28911" xr:uid="{00000000-0005-0000-0000-000004710000}"/>
    <cellStyle name="Normal 81 2 5 2 3" xfId="8797" xr:uid="{00000000-0005-0000-0000-00006E220000}"/>
    <cellStyle name="Normal 81 2 5 2 3 3" xfId="23894" xr:uid="{00000000-0005-0000-0000-00006B5D0000}"/>
    <cellStyle name="Normal 81 2 5 2 5" xfId="18881" xr:uid="{00000000-0005-0000-0000-0000D6490000}"/>
    <cellStyle name="Normal 81 2 5 3" xfId="5436" xr:uid="{00000000-0005-0000-0000-00004D150000}"/>
    <cellStyle name="Normal 81 2 5 3 2" xfId="15488" xr:uid="{00000000-0005-0000-0000-0000913C0000}"/>
    <cellStyle name="Normal 81 2 5 3 2 3" xfId="30582" xr:uid="{00000000-0005-0000-0000-00008B770000}"/>
    <cellStyle name="Normal 81 2 5 3 3" xfId="10468" xr:uid="{00000000-0005-0000-0000-0000F5280000}"/>
    <cellStyle name="Normal 81 2 5 3 3 3" xfId="25565" xr:uid="{00000000-0005-0000-0000-0000F2630000}"/>
    <cellStyle name="Normal 81 2 5 3 5" xfId="20552" xr:uid="{00000000-0005-0000-0000-00005D500000}"/>
    <cellStyle name="Normal 81 2 5 4" xfId="12146" xr:uid="{00000000-0005-0000-0000-0000832F0000}"/>
    <cellStyle name="Normal 81 2 5 4 3" xfId="27240" xr:uid="{00000000-0005-0000-0000-00007D6A0000}"/>
    <cellStyle name="Normal 81 2 5 5" xfId="7125" xr:uid="{00000000-0005-0000-0000-0000E61B0000}"/>
    <cellStyle name="Normal 81 2 5 5 3" xfId="22223" xr:uid="{00000000-0005-0000-0000-0000E4560000}"/>
    <cellStyle name="Normal 81 2 5 7" xfId="17210" xr:uid="{00000000-0005-0000-0000-00004F430000}"/>
    <cellStyle name="Normal 81 2 6" xfId="2907" xr:uid="{00000000-0005-0000-0000-00006C0B0000}"/>
    <cellStyle name="Normal 81 2 6 2" xfId="12981" xr:uid="{00000000-0005-0000-0000-0000C6320000}"/>
    <cellStyle name="Normal 81 2 6 2 3" xfId="28075" xr:uid="{00000000-0005-0000-0000-0000C06D0000}"/>
    <cellStyle name="Normal 81 2 6 3" xfId="7961" xr:uid="{00000000-0005-0000-0000-00002A1F0000}"/>
    <cellStyle name="Normal 81 2 6 3 3" xfId="23058" xr:uid="{00000000-0005-0000-0000-0000275A0000}"/>
    <cellStyle name="Normal 81 2 6 5" xfId="18045" xr:uid="{00000000-0005-0000-0000-000092460000}"/>
    <cellStyle name="Normal 81 2 7" xfId="4600" xr:uid="{00000000-0005-0000-0000-000009120000}"/>
    <cellStyle name="Normal 81 2 7 2" xfId="14652" xr:uid="{00000000-0005-0000-0000-00004D390000}"/>
    <cellStyle name="Normal 81 2 7 2 3" xfId="29746" xr:uid="{00000000-0005-0000-0000-000047740000}"/>
    <cellStyle name="Normal 81 2 7 3" xfId="9632" xr:uid="{00000000-0005-0000-0000-0000B1250000}"/>
    <cellStyle name="Normal 81 2 7 3 3" xfId="24729" xr:uid="{00000000-0005-0000-0000-0000AE600000}"/>
    <cellStyle name="Normal 81 2 7 5" xfId="19716" xr:uid="{00000000-0005-0000-0000-0000194D0000}"/>
    <cellStyle name="Normal 81 2 8" xfId="11310" xr:uid="{00000000-0005-0000-0000-00003F2C0000}"/>
    <cellStyle name="Normal 81 2 8 3" xfId="26404" xr:uid="{00000000-0005-0000-0000-000039670000}"/>
    <cellStyle name="Normal 81 2 9" xfId="6289" xr:uid="{00000000-0005-0000-0000-0000A2180000}"/>
    <cellStyle name="Normal 81 2 9 3" xfId="21387" xr:uid="{00000000-0005-0000-0000-0000A0530000}"/>
    <cellStyle name="Normal 81 3" xfId="1254" xr:uid="{00000000-0005-0000-0000-0000F6040000}"/>
    <cellStyle name="Normal 81 3 10" xfId="16426" xr:uid="{00000000-0005-0000-0000-00003F400000}"/>
    <cellStyle name="Normal 81 3 2" xfId="1473" xr:uid="{00000000-0005-0000-0000-0000D1050000}"/>
    <cellStyle name="Normal 81 3 2 2" xfId="1894" xr:uid="{00000000-0005-0000-0000-000076070000}"/>
    <cellStyle name="Normal 81 3 2 2 2" xfId="2733" xr:uid="{00000000-0005-0000-0000-0000BD0A0000}"/>
    <cellStyle name="Normal 81 3 2 2 2 2" xfId="4422" xr:uid="{00000000-0005-0000-0000-000057110000}"/>
    <cellStyle name="Normal 81 3 2 2 2 2 2" xfId="14495" xr:uid="{00000000-0005-0000-0000-0000B0380000}"/>
    <cellStyle name="Normal 81 3 2 2 2 2 2 3" xfId="29589" xr:uid="{00000000-0005-0000-0000-0000AA730000}"/>
    <cellStyle name="Normal 81 3 2 2 2 2 3" xfId="9475" xr:uid="{00000000-0005-0000-0000-000014250000}"/>
    <cellStyle name="Normal 81 3 2 2 2 2 3 3" xfId="24572" xr:uid="{00000000-0005-0000-0000-000011600000}"/>
    <cellStyle name="Normal 81 3 2 2 2 2 5" xfId="19559" xr:uid="{00000000-0005-0000-0000-00007C4C0000}"/>
    <cellStyle name="Normal 81 3 2 2 2 3" xfId="6114" xr:uid="{00000000-0005-0000-0000-0000F3170000}"/>
    <cellStyle name="Normal 81 3 2 2 2 3 2" xfId="16166" xr:uid="{00000000-0005-0000-0000-0000373F0000}"/>
    <cellStyle name="Normal 81 3 2 2 2 3 2 3" xfId="31260" xr:uid="{00000000-0005-0000-0000-0000317A0000}"/>
    <cellStyle name="Normal 81 3 2 2 2 3 3" xfId="11146" xr:uid="{00000000-0005-0000-0000-00009B2B0000}"/>
    <cellStyle name="Normal 81 3 2 2 2 3 3 3" xfId="26243" xr:uid="{00000000-0005-0000-0000-000098660000}"/>
    <cellStyle name="Normal 81 3 2 2 2 3 5" xfId="21230" xr:uid="{00000000-0005-0000-0000-000003530000}"/>
    <cellStyle name="Normal 81 3 2 2 2 4" xfId="12824" xr:uid="{00000000-0005-0000-0000-000029320000}"/>
    <cellStyle name="Normal 81 3 2 2 2 4 3" xfId="27918" xr:uid="{00000000-0005-0000-0000-0000236D0000}"/>
    <cellStyle name="Normal 81 3 2 2 2 5" xfId="7803" xr:uid="{00000000-0005-0000-0000-00008C1E0000}"/>
    <cellStyle name="Normal 81 3 2 2 2 5 3" xfId="22901" xr:uid="{00000000-0005-0000-0000-00008A590000}"/>
    <cellStyle name="Normal 81 3 2 2 2 7" xfId="17888" xr:uid="{00000000-0005-0000-0000-0000F5450000}"/>
    <cellStyle name="Normal 81 3 2 2 3" xfId="3585" xr:uid="{00000000-0005-0000-0000-0000120E0000}"/>
    <cellStyle name="Normal 81 3 2 2 3 2" xfId="13659" xr:uid="{00000000-0005-0000-0000-00006C350000}"/>
    <cellStyle name="Normal 81 3 2 2 3 2 3" xfId="28753" xr:uid="{00000000-0005-0000-0000-000066700000}"/>
    <cellStyle name="Normal 81 3 2 2 3 3" xfId="8639" xr:uid="{00000000-0005-0000-0000-0000D0210000}"/>
    <cellStyle name="Normal 81 3 2 2 3 3 3" xfId="23736" xr:uid="{00000000-0005-0000-0000-0000CD5C0000}"/>
    <cellStyle name="Normal 81 3 2 2 3 5" xfId="18723" xr:uid="{00000000-0005-0000-0000-000038490000}"/>
    <cellStyle name="Normal 81 3 2 2 4" xfId="5278" xr:uid="{00000000-0005-0000-0000-0000AF140000}"/>
    <cellStyle name="Normal 81 3 2 2 4 2" xfId="15330" xr:uid="{00000000-0005-0000-0000-0000F33B0000}"/>
    <cellStyle name="Normal 81 3 2 2 4 2 3" xfId="30424" xr:uid="{00000000-0005-0000-0000-0000ED760000}"/>
    <cellStyle name="Normal 81 3 2 2 4 3" xfId="10310" xr:uid="{00000000-0005-0000-0000-000057280000}"/>
    <cellStyle name="Normal 81 3 2 2 4 3 3" xfId="25407" xr:uid="{00000000-0005-0000-0000-000054630000}"/>
    <cellStyle name="Normal 81 3 2 2 4 5" xfId="20394" xr:uid="{00000000-0005-0000-0000-0000BF4F0000}"/>
    <cellStyle name="Normal 81 3 2 2 5" xfId="11988" xr:uid="{00000000-0005-0000-0000-0000E52E0000}"/>
    <cellStyle name="Normal 81 3 2 2 5 3" xfId="27082" xr:uid="{00000000-0005-0000-0000-0000DF690000}"/>
    <cellStyle name="Normal 81 3 2 2 6" xfId="6967" xr:uid="{00000000-0005-0000-0000-0000481B0000}"/>
    <cellStyle name="Normal 81 3 2 2 6 3" xfId="22065" xr:uid="{00000000-0005-0000-0000-000046560000}"/>
    <cellStyle name="Normal 81 3 2 2 8" xfId="17052" xr:uid="{00000000-0005-0000-0000-0000B1420000}"/>
    <cellStyle name="Normal 81 3 2 3" xfId="2315" xr:uid="{00000000-0005-0000-0000-00001B090000}"/>
    <cellStyle name="Normal 81 3 2 3 2" xfId="4004" xr:uid="{00000000-0005-0000-0000-0000B50F0000}"/>
    <cellStyle name="Normal 81 3 2 3 2 2" xfId="14077" xr:uid="{00000000-0005-0000-0000-00000E370000}"/>
    <cellStyle name="Normal 81 3 2 3 2 2 3" xfId="29171" xr:uid="{00000000-0005-0000-0000-000008720000}"/>
    <cellStyle name="Normal 81 3 2 3 2 3" xfId="9057" xr:uid="{00000000-0005-0000-0000-000072230000}"/>
    <cellStyle name="Normal 81 3 2 3 2 3 3" xfId="24154" xr:uid="{00000000-0005-0000-0000-00006F5E0000}"/>
    <cellStyle name="Normal 81 3 2 3 2 5" xfId="19141" xr:uid="{00000000-0005-0000-0000-0000DA4A0000}"/>
    <cellStyle name="Normal 81 3 2 3 3" xfId="5696" xr:uid="{00000000-0005-0000-0000-000051160000}"/>
    <cellStyle name="Normal 81 3 2 3 3 2" xfId="15748" xr:uid="{00000000-0005-0000-0000-0000953D0000}"/>
    <cellStyle name="Normal 81 3 2 3 3 2 3" xfId="30842" xr:uid="{00000000-0005-0000-0000-00008F780000}"/>
    <cellStyle name="Normal 81 3 2 3 3 3" xfId="10728" xr:uid="{00000000-0005-0000-0000-0000F9290000}"/>
    <cellStyle name="Normal 81 3 2 3 3 3 3" xfId="25825" xr:uid="{00000000-0005-0000-0000-0000F6640000}"/>
    <cellStyle name="Normal 81 3 2 3 3 5" xfId="20812" xr:uid="{00000000-0005-0000-0000-000061510000}"/>
    <cellStyle name="Normal 81 3 2 3 4" xfId="12406" xr:uid="{00000000-0005-0000-0000-000087300000}"/>
    <cellStyle name="Normal 81 3 2 3 4 3" xfId="27500" xr:uid="{00000000-0005-0000-0000-0000816B0000}"/>
    <cellStyle name="Normal 81 3 2 3 5" xfId="7385" xr:uid="{00000000-0005-0000-0000-0000EA1C0000}"/>
    <cellStyle name="Normal 81 3 2 3 5 3" xfId="22483" xr:uid="{00000000-0005-0000-0000-0000E8570000}"/>
    <cellStyle name="Normal 81 3 2 3 7" xfId="17470" xr:uid="{00000000-0005-0000-0000-000053440000}"/>
    <cellStyle name="Normal 81 3 2 4" xfId="3167" xr:uid="{00000000-0005-0000-0000-0000700C0000}"/>
    <cellStyle name="Normal 81 3 2 4 2" xfId="13241" xr:uid="{00000000-0005-0000-0000-0000CA330000}"/>
    <cellStyle name="Normal 81 3 2 4 2 3" xfId="28335" xr:uid="{00000000-0005-0000-0000-0000C46E0000}"/>
    <cellStyle name="Normal 81 3 2 4 3" xfId="8221" xr:uid="{00000000-0005-0000-0000-00002E200000}"/>
    <cellStyle name="Normal 81 3 2 4 3 3" xfId="23318" xr:uid="{00000000-0005-0000-0000-00002B5B0000}"/>
    <cellStyle name="Normal 81 3 2 4 5" xfId="18305" xr:uid="{00000000-0005-0000-0000-000096470000}"/>
    <cellStyle name="Normal 81 3 2 5" xfId="4860" xr:uid="{00000000-0005-0000-0000-00000D130000}"/>
    <cellStyle name="Normal 81 3 2 5 2" xfId="14912" xr:uid="{00000000-0005-0000-0000-0000513A0000}"/>
    <cellStyle name="Normal 81 3 2 5 2 3" xfId="30006" xr:uid="{00000000-0005-0000-0000-00004B750000}"/>
    <cellStyle name="Normal 81 3 2 5 3" xfId="9892" xr:uid="{00000000-0005-0000-0000-0000B5260000}"/>
    <cellStyle name="Normal 81 3 2 5 3 3" xfId="24989" xr:uid="{00000000-0005-0000-0000-0000B2610000}"/>
    <cellStyle name="Normal 81 3 2 5 5" xfId="19976" xr:uid="{00000000-0005-0000-0000-00001D4E0000}"/>
    <cellStyle name="Normal 81 3 2 6" xfId="11570" xr:uid="{00000000-0005-0000-0000-0000432D0000}"/>
    <cellStyle name="Normal 81 3 2 6 3" xfId="26664" xr:uid="{00000000-0005-0000-0000-00003D680000}"/>
    <cellStyle name="Normal 81 3 2 7" xfId="6549" xr:uid="{00000000-0005-0000-0000-0000A6190000}"/>
    <cellStyle name="Normal 81 3 2 7 3" xfId="21647" xr:uid="{00000000-0005-0000-0000-0000A4540000}"/>
    <cellStyle name="Normal 81 3 2 9" xfId="16634" xr:uid="{00000000-0005-0000-0000-00000F410000}"/>
    <cellStyle name="Normal 81 3 3" xfId="1686" xr:uid="{00000000-0005-0000-0000-0000A6060000}"/>
    <cellStyle name="Normal 81 3 3 2" xfId="2525" xr:uid="{00000000-0005-0000-0000-0000ED090000}"/>
    <cellStyle name="Normal 81 3 3 2 2" xfId="4214" xr:uid="{00000000-0005-0000-0000-000087100000}"/>
    <cellStyle name="Normal 81 3 3 2 2 2" xfId="14287" xr:uid="{00000000-0005-0000-0000-0000E0370000}"/>
    <cellStyle name="Normal 81 3 3 2 2 2 3" xfId="29381" xr:uid="{00000000-0005-0000-0000-0000DA720000}"/>
    <cellStyle name="Normal 81 3 3 2 2 3" xfId="9267" xr:uid="{00000000-0005-0000-0000-000044240000}"/>
    <cellStyle name="Normal 81 3 3 2 2 3 3" xfId="24364" xr:uid="{00000000-0005-0000-0000-0000415F0000}"/>
    <cellStyle name="Normal 81 3 3 2 2 5" xfId="19351" xr:uid="{00000000-0005-0000-0000-0000AC4B0000}"/>
    <cellStyle name="Normal 81 3 3 2 3" xfId="5906" xr:uid="{00000000-0005-0000-0000-000023170000}"/>
    <cellStyle name="Normal 81 3 3 2 3 2" xfId="15958" xr:uid="{00000000-0005-0000-0000-0000673E0000}"/>
    <cellStyle name="Normal 81 3 3 2 3 2 3" xfId="31052" xr:uid="{00000000-0005-0000-0000-000061790000}"/>
    <cellStyle name="Normal 81 3 3 2 3 3" xfId="10938" xr:uid="{00000000-0005-0000-0000-0000CB2A0000}"/>
    <cellStyle name="Normal 81 3 3 2 3 3 3" xfId="26035" xr:uid="{00000000-0005-0000-0000-0000C8650000}"/>
    <cellStyle name="Normal 81 3 3 2 3 5" xfId="21022" xr:uid="{00000000-0005-0000-0000-000033520000}"/>
    <cellStyle name="Normal 81 3 3 2 4" xfId="12616" xr:uid="{00000000-0005-0000-0000-000059310000}"/>
    <cellStyle name="Normal 81 3 3 2 4 3" xfId="27710" xr:uid="{00000000-0005-0000-0000-0000536C0000}"/>
    <cellStyle name="Normal 81 3 3 2 5" xfId="7595" xr:uid="{00000000-0005-0000-0000-0000BC1D0000}"/>
    <cellStyle name="Normal 81 3 3 2 5 3" xfId="22693" xr:uid="{00000000-0005-0000-0000-0000BA580000}"/>
    <cellStyle name="Normal 81 3 3 2 7" xfId="17680" xr:uid="{00000000-0005-0000-0000-000025450000}"/>
    <cellStyle name="Normal 81 3 3 3" xfId="3377" xr:uid="{00000000-0005-0000-0000-0000420D0000}"/>
    <cellStyle name="Normal 81 3 3 3 2" xfId="13451" xr:uid="{00000000-0005-0000-0000-00009C340000}"/>
    <cellStyle name="Normal 81 3 3 3 2 3" xfId="28545" xr:uid="{00000000-0005-0000-0000-0000966F0000}"/>
    <cellStyle name="Normal 81 3 3 3 3" xfId="8431" xr:uid="{00000000-0005-0000-0000-000000210000}"/>
    <cellStyle name="Normal 81 3 3 3 3 3" xfId="23528" xr:uid="{00000000-0005-0000-0000-0000FD5B0000}"/>
    <cellStyle name="Normal 81 3 3 3 5" xfId="18515" xr:uid="{00000000-0005-0000-0000-000068480000}"/>
    <cellStyle name="Normal 81 3 3 4" xfId="5070" xr:uid="{00000000-0005-0000-0000-0000DF130000}"/>
    <cellStyle name="Normal 81 3 3 4 2" xfId="15122" xr:uid="{00000000-0005-0000-0000-0000233B0000}"/>
    <cellStyle name="Normal 81 3 3 4 2 3" xfId="30216" xr:uid="{00000000-0005-0000-0000-00001D760000}"/>
    <cellStyle name="Normal 81 3 3 4 3" xfId="10102" xr:uid="{00000000-0005-0000-0000-000087270000}"/>
    <cellStyle name="Normal 81 3 3 4 3 3" xfId="25199" xr:uid="{00000000-0005-0000-0000-000084620000}"/>
    <cellStyle name="Normal 81 3 3 4 5" xfId="20186" xr:uid="{00000000-0005-0000-0000-0000EF4E0000}"/>
    <cellStyle name="Normal 81 3 3 5" xfId="11780" xr:uid="{00000000-0005-0000-0000-0000152E0000}"/>
    <cellStyle name="Normal 81 3 3 5 3" xfId="26874" xr:uid="{00000000-0005-0000-0000-00000F690000}"/>
    <cellStyle name="Normal 81 3 3 6" xfId="6759" xr:uid="{00000000-0005-0000-0000-0000781A0000}"/>
    <cellStyle name="Normal 81 3 3 6 3" xfId="21857" xr:uid="{00000000-0005-0000-0000-000076550000}"/>
    <cellStyle name="Normal 81 3 3 8" xfId="16844" xr:uid="{00000000-0005-0000-0000-0000E1410000}"/>
    <cellStyle name="Normal 81 3 4" xfId="2107" xr:uid="{00000000-0005-0000-0000-00004B080000}"/>
    <cellStyle name="Normal 81 3 4 2" xfId="3796" xr:uid="{00000000-0005-0000-0000-0000E50E0000}"/>
    <cellStyle name="Normal 81 3 4 2 2" xfId="13869" xr:uid="{00000000-0005-0000-0000-00003E360000}"/>
    <cellStyle name="Normal 81 3 4 2 2 3" xfId="28963" xr:uid="{00000000-0005-0000-0000-000038710000}"/>
    <cellStyle name="Normal 81 3 4 2 3" xfId="8849" xr:uid="{00000000-0005-0000-0000-0000A2220000}"/>
    <cellStyle name="Normal 81 3 4 2 3 3" xfId="23946" xr:uid="{00000000-0005-0000-0000-00009F5D0000}"/>
    <cellStyle name="Normal 81 3 4 2 5" xfId="18933" xr:uid="{00000000-0005-0000-0000-00000A4A0000}"/>
    <cellStyle name="Normal 81 3 4 3" xfId="5488" xr:uid="{00000000-0005-0000-0000-000081150000}"/>
    <cellStyle name="Normal 81 3 4 3 2" xfId="15540" xr:uid="{00000000-0005-0000-0000-0000C53C0000}"/>
    <cellStyle name="Normal 81 3 4 3 2 3" xfId="30634" xr:uid="{00000000-0005-0000-0000-0000BF770000}"/>
    <cellStyle name="Normal 81 3 4 3 3" xfId="10520" xr:uid="{00000000-0005-0000-0000-000029290000}"/>
    <cellStyle name="Normal 81 3 4 3 3 3" xfId="25617" xr:uid="{00000000-0005-0000-0000-000026640000}"/>
    <cellStyle name="Normal 81 3 4 3 5" xfId="20604" xr:uid="{00000000-0005-0000-0000-000091500000}"/>
    <cellStyle name="Normal 81 3 4 4" xfId="12198" xr:uid="{00000000-0005-0000-0000-0000B72F0000}"/>
    <cellStyle name="Normal 81 3 4 4 3" xfId="27292" xr:uid="{00000000-0005-0000-0000-0000B16A0000}"/>
    <cellStyle name="Normal 81 3 4 5" xfId="7177" xr:uid="{00000000-0005-0000-0000-00001A1C0000}"/>
    <cellStyle name="Normal 81 3 4 5 3" xfId="22275" xr:uid="{00000000-0005-0000-0000-000018570000}"/>
    <cellStyle name="Normal 81 3 4 7" xfId="17262" xr:uid="{00000000-0005-0000-0000-000083430000}"/>
    <cellStyle name="Normal 81 3 5" xfId="2959" xr:uid="{00000000-0005-0000-0000-0000A00B0000}"/>
    <cellStyle name="Normal 81 3 5 2" xfId="13033" xr:uid="{00000000-0005-0000-0000-0000FA320000}"/>
    <cellStyle name="Normal 81 3 5 2 3" xfId="28127" xr:uid="{00000000-0005-0000-0000-0000F46D0000}"/>
    <cellStyle name="Normal 81 3 5 3" xfId="8013" xr:uid="{00000000-0005-0000-0000-00005E1F0000}"/>
    <cellStyle name="Normal 81 3 5 3 3" xfId="23110" xr:uid="{00000000-0005-0000-0000-00005B5A0000}"/>
    <cellStyle name="Normal 81 3 5 5" xfId="18097" xr:uid="{00000000-0005-0000-0000-0000C6460000}"/>
    <cellStyle name="Normal 81 3 6" xfId="4652" xr:uid="{00000000-0005-0000-0000-00003D120000}"/>
    <cellStyle name="Normal 81 3 6 2" xfId="14704" xr:uid="{00000000-0005-0000-0000-000081390000}"/>
    <cellStyle name="Normal 81 3 6 2 3" xfId="29798" xr:uid="{00000000-0005-0000-0000-00007B740000}"/>
    <cellStyle name="Normal 81 3 6 3" xfId="9684" xr:uid="{00000000-0005-0000-0000-0000E5250000}"/>
    <cellStyle name="Normal 81 3 6 3 3" xfId="24781" xr:uid="{00000000-0005-0000-0000-0000E2600000}"/>
    <cellStyle name="Normal 81 3 6 5" xfId="19768" xr:uid="{00000000-0005-0000-0000-00004D4D0000}"/>
    <cellStyle name="Normal 81 3 7" xfId="11362" xr:uid="{00000000-0005-0000-0000-0000732C0000}"/>
    <cellStyle name="Normal 81 3 7 3" xfId="26456" xr:uid="{00000000-0005-0000-0000-00006D670000}"/>
    <cellStyle name="Normal 81 3 8" xfId="6341" xr:uid="{00000000-0005-0000-0000-0000D6180000}"/>
    <cellStyle name="Normal 81 3 8 3" xfId="21439" xr:uid="{00000000-0005-0000-0000-0000D4530000}"/>
    <cellStyle name="Normal 81 4" xfId="1367" xr:uid="{00000000-0005-0000-0000-000067050000}"/>
    <cellStyle name="Normal 81 4 2" xfId="1790" xr:uid="{00000000-0005-0000-0000-00000E070000}"/>
    <cellStyle name="Normal 81 4 2 2" xfId="2629" xr:uid="{00000000-0005-0000-0000-0000550A0000}"/>
    <cellStyle name="Normal 81 4 2 2 2" xfId="4318" xr:uid="{00000000-0005-0000-0000-0000EF100000}"/>
    <cellStyle name="Normal 81 4 2 2 2 2" xfId="14391" xr:uid="{00000000-0005-0000-0000-000048380000}"/>
    <cellStyle name="Normal 81 4 2 2 2 2 3" xfId="29485" xr:uid="{00000000-0005-0000-0000-000042730000}"/>
    <cellStyle name="Normal 81 4 2 2 2 3" xfId="9371" xr:uid="{00000000-0005-0000-0000-0000AC240000}"/>
    <cellStyle name="Normal 81 4 2 2 2 3 3" xfId="24468" xr:uid="{00000000-0005-0000-0000-0000A95F0000}"/>
    <cellStyle name="Normal 81 4 2 2 2 5" xfId="19455" xr:uid="{00000000-0005-0000-0000-0000144C0000}"/>
    <cellStyle name="Normal 81 4 2 2 3" xfId="6010" xr:uid="{00000000-0005-0000-0000-00008B170000}"/>
    <cellStyle name="Normal 81 4 2 2 3 2" xfId="16062" xr:uid="{00000000-0005-0000-0000-0000CF3E0000}"/>
    <cellStyle name="Normal 81 4 2 2 3 2 3" xfId="31156" xr:uid="{00000000-0005-0000-0000-0000C9790000}"/>
    <cellStyle name="Normal 81 4 2 2 3 3" xfId="11042" xr:uid="{00000000-0005-0000-0000-0000332B0000}"/>
    <cellStyle name="Normal 81 4 2 2 3 3 3" xfId="26139" xr:uid="{00000000-0005-0000-0000-000030660000}"/>
    <cellStyle name="Normal 81 4 2 2 3 5" xfId="21126" xr:uid="{00000000-0005-0000-0000-00009B520000}"/>
    <cellStyle name="Normal 81 4 2 2 4" xfId="12720" xr:uid="{00000000-0005-0000-0000-0000C1310000}"/>
    <cellStyle name="Normal 81 4 2 2 4 3" xfId="27814" xr:uid="{00000000-0005-0000-0000-0000BB6C0000}"/>
    <cellStyle name="Normal 81 4 2 2 5" xfId="7699" xr:uid="{00000000-0005-0000-0000-0000241E0000}"/>
    <cellStyle name="Normal 81 4 2 2 5 3" xfId="22797" xr:uid="{00000000-0005-0000-0000-000022590000}"/>
    <cellStyle name="Normal 81 4 2 2 7" xfId="17784" xr:uid="{00000000-0005-0000-0000-00008D450000}"/>
    <cellStyle name="Normal 81 4 2 3" xfId="3481" xr:uid="{00000000-0005-0000-0000-0000AA0D0000}"/>
    <cellStyle name="Normal 81 4 2 3 2" xfId="13555" xr:uid="{00000000-0005-0000-0000-000004350000}"/>
    <cellStyle name="Normal 81 4 2 3 2 3" xfId="28649" xr:uid="{00000000-0005-0000-0000-0000FE6F0000}"/>
    <cellStyle name="Normal 81 4 2 3 3" xfId="8535" xr:uid="{00000000-0005-0000-0000-000068210000}"/>
    <cellStyle name="Normal 81 4 2 3 3 3" xfId="23632" xr:uid="{00000000-0005-0000-0000-0000655C0000}"/>
    <cellStyle name="Normal 81 4 2 3 5" xfId="18619" xr:uid="{00000000-0005-0000-0000-0000D0480000}"/>
    <cellStyle name="Normal 81 4 2 4" xfId="5174" xr:uid="{00000000-0005-0000-0000-000047140000}"/>
    <cellStyle name="Normal 81 4 2 4 2" xfId="15226" xr:uid="{00000000-0005-0000-0000-00008B3B0000}"/>
    <cellStyle name="Normal 81 4 2 4 2 3" xfId="30320" xr:uid="{00000000-0005-0000-0000-000085760000}"/>
    <cellStyle name="Normal 81 4 2 4 3" xfId="10206" xr:uid="{00000000-0005-0000-0000-0000EF270000}"/>
    <cellStyle name="Normal 81 4 2 4 3 3" xfId="25303" xr:uid="{00000000-0005-0000-0000-0000EC620000}"/>
    <cellStyle name="Normal 81 4 2 4 5" xfId="20290" xr:uid="{00000000-0005-0000-0000-0000574F0000}"/>
    <cellStyle name="Normal 81 4 2 5" xfId="11884" xr:uid="{00000000-0005-0000-0000-00007D2E0000}"/>
    <cellStyle name="Normal 81 4 2 5 3" xfId="26978" xr:uid="{00000000-0005-0000-0000-000077690000}"/>
    <cellStyle name="Normal 81 4 2 6" xfId="6863" xr:uid="{00000000-0005-0000-0000-0000E01A0000}"/>
    <cellStyle name="Normal 81 4 2 6 3" xfId="21961" xr:uid="{00000000-0005-0000-0000-0000DE550000}"/>
    <cellStyle name="Normal 81 4 2 8" xfId="16948" xr:uid="{00000000-0005-0000-0000-000049420000}"/>
    <cellStyle name="Normal 81 4 3" xfId="2211" xr:uid="{00000000-0005-0000-0000-0000B3080000}"/>
    <cellStyle name="Normal 81 4 3 2" xfId="3900" xr:uid="{00000000-0005-0000-0000-00004D0F0000}"/>
    <cellStyle name="Normal 81 4 3 2 2" xfId="13973" xr:uid="{00000000-0005-0000-0000-0000A6360000}"/>
    <cellStyle name="Normal 81 4 3 2 2 3" xfId="29067" xr:uid="{00000000-0005-0000-0000-0000A0710000}"/>
    <cellStyle name="Normal 81 4 3 2 3" xfId="8953" xr:uid="{00000000-0005-0000-0000-00000A230000}"/>
    <cellStyle name="Normal 81 4 3 2 3 3" xfId="24050" xr:uid="{00000000-0005-0000-0000-0000075E0000}"/>
    <cellStyle name="Normal 81 4 3 2 5" xfId="19037" xr:uid="{00000000-0005-0000-0000-0000724A0000}"/>
    <cellStyle name="Normal 81 4 3 3" xfId="5592" xr:uid="{00000000-0005-0000-0000-0000E9150000}"/>
    <cellStyle name="Normal 81 4 3 3 2" xfId="15644" xr:uid="{00000000-0005-0000-0000-00002D3D0000}"/>
    <cellStyle name="Normal 81 4 3 3 2 3" xfId="30738" xr:uid="{00000000-0005-0000-0000-000027780000}"/>
    <cellStyle name="Normal 81 4 3 3 3" xfId="10624" xr:uid="{00000000-0005-0000-0000-000091290000}"/>
    <cellStyle name="Normal 81 4 3 3 3 3" xfId="25721" xr:uid="{00000000-0005-0000-0000-00008E640000}"/>
    <cellStyle name="Normal 81 4 3 3 5" xfId="20708" xr:uid="{00000000-0005-0000-0000-0000F9500000}"/>
    <cellStyle name="Normal 81 4 3 4" xfId="12302" xr:uid="{00000000-0005-0000-0000-00001F300000}"/>
    <cellStyle name="Normal 81 4 3 4 3" xfId="27396" xr:uid="{00000000-0005-0000-0000-0000196B0000}"/>
    <cellStyle name="Normal 81 4 3 5" xfId="7281" xr:uid="{00000000-0005-0000-0000-0000821C0000}"/>
    <cellStyle name="Normal 81 4 3 5 3" xfId="22379" xr:uid="{00000000-0005-0000-0000-000080570000}"/>
    <cellStyle name="Normal 81 4 3 7" xfId="17366" xr:uid="{00000000-0005-0000-0000-0000EB430000}"/>
    <cellStyle name="Normal 81 4 4" xfId="3063" xr:uid="{00000000-0005-0000-0000-0000080C0000}"/>
    <cellStyle name="Normal 81 4 4 2" xfId="13137" xr:uid="{00000000-0005-0000-0000-000062330000}"/>
    <cellStyle name="Normal 81 4 4 2 3" xfId="28231" xr:uid="{00000000-0005-0000-0000-00005C6E0000}"/>
    <cellStyle name="Normal 81 4 4 3" xfId="8117" xr:uid="{00000000-0005-0000-0000-0000C61F0000}"/>
    <cellStyle name="Normal 81 4 4 3 3" xfId="23214" xr:uid="{00000000-0005-0000-0000-0000C35A0000}"/>
    <cellStyle name="Normal 81 4 4 5" xfId="18201" xr:uid="{00000000-0005-0000-0000-00002E470000}"/>
    <cellStyle name="Normal 81 4 5" xfId="4756" xr:uid="{00000000-0005-0000-0000-0000A5120000}"/>
    <cellStyle name="Normal 81 4 5 2" xfId="14808" xr:uid="{00000000-0005-0000-0000-0000E9390000}"/>
    <cellStyle name="Normal 81 4 5 2 3" xfId="29902" xr:uid="{00000000-0005-0000-0000-0000E3740000}"/>
    <cellStyle name="Normal 81 4 5 3" xfId="9788" xr:uid="{00000000-0005-0000-0000-00004D260000}"/>
    <cellStyle name="Normal 81 4 5 3 3" xfId="24885" xr:uid="{00000000-0005-0000-0000-00004A610000}"/>
    <cellStyle name="Normal 81 4 5 5" xfId="19872" xr:uid="{00000000-0005-0000-0000-0000B54D0000}"/>
    <cellStyle name="Normal 81 4 6" xfId="11466" xr:uid="{00000000-0005-0000-0000-0000DB2C0000}"/>
    <cellStyle name="Normal 81 4 6 3" xfId="26560" xr:uid="{00000000-0005-0000-0000-0000D5670000}"/>
    <cellStyle name="Normal 81 4 7" xfId="6445" xr:uid="{00000000-0005-0000-0000-00003E190000}"/>
    <cellStyle name="Normal 81 4 7 3" xfId="21543" xr:uid="{00000000-0005-0000-0000-00003C540000}"/>
    <cellStyle name="Normal 81 4 9" xfId="16530" xr:uid="{00000000-0005-0000-0000-0000A7400000}"/>
    <cellStyle name="Normal 81 5" xfId="1580" xr:uid="{00000000-0005-0000-0000-00003C060000}"/>
    <cellStyle name="Normal 81 5 2" xfId="2421" xr:uid="{00000000-0005-0000-0000-000085090000}"/>
    <cellStyle name="Normal 81 5 2 2" xfId="4110" xr:uid="{00000000-0005-0000-0000-00001F100000}"/>
    <cellStyle name="Normal 81 5 2 2 2" xfId="14183" xr:uid="{00000000-0005-0000-0000-000078370000}"/>
    <cellStyle name="Normal 81 5 2 2 2 3" xfId="29277" xr:uid="{00000000-0005-0000-0000-000072720000}"/>
    <cellStyle name="Normal 81 5 2 2 3" xfId="9163" xr:uid="{00000000-0005-0000-0000-0000DC230000}"/>
    <cellStyle name="Normal 81 5 2 2 3 3" xfId="24260" xr:uid="{00000000-0005-0000-0000-0000D95E0000}"/>
    <cellStyle name="Normal 81 5 2 2 5" xfId="19247" xr:uid="{00000000-0005-0000-0000-0000444B0000}"/>
    <cellStyle name="Normal 81 5 2 3" xfId="5802" xr:uid="{00000000-0005-0000-0000-0000BB160000}"/>
    <cellStyle name="Normal 81 5 2 3 2" xfId="15854" xr:uid="{00000000-0005-0000-0000-0000FF3D0000}"/>
    <cellStyle name="Normal 81 5 2 3 2 3" xfId="30948" xr:uid="{00000000-0005-0000-0000-0000F9780000}"/>
    <cellStyle name="Normal 81 5 2 3 3" xfId="10834" xr:uid="{00000000-0005-0000-0000-0000632A0000}"/>
    <cellStyle name="Normal 81 5 2 3 3 3" xfId="25931" xr:uid="{00000000-0005-0000-0000-000060650000}"/>
    <cellStyle name="Normal 81 5 2 3 5" xfId="20918" xr:uid="{00000000-0005-0000-0000-0000CB510000}"/>
    <cellStyle name="Normal 81 5 2 4" xfId="12512" xr:uid="{00000000-0005-0000-0000-0000F1300000}"/>
    <cellStyle name="Normal 81 5 2 4 3" xfId="27606" xr:uid="{00000000-0005-0000-0000-0000EB6B0000}"/>
    <cellStyle name="Normal 81 5 2 5" xfId="7491" xr:uid="{00000000-0005-0000-0000-0000541D0000}"/>
    <cellStyle name="Normal 81 5 2 5 3" xfId="22589" xr:uid="{00000000-0005-0000-0000-000052580000}"/>
    <cellStyle name="Normal 81 5 2 7" xfId="17576" xr:uid="{00000000-0005-0000-0000-0000BD440000}"/>
    <cellStyle name="Normal 81 5 3" xfId="3273" xr:uid="{00000000-0005-0000-0000-0000DA0C0000}"/>
    <cellStyle name="Normal 81 5 3 2" xfId="13347" xr:uid="{00000000-0005-0000-0000-000034340000}"/>
    <cellStyle name="Normal 81 5 3 2 3" xfId="28441" xr:uid="{00000000-0005-0000-0000-00002E6F0000}"/>
    <cellStyle name="Normal 81 5 3 3" xfId="8327" xr:uid="{00000000-0005-0000-0000-000098200000}"/>
    <cellStyle name="Normal 81 5 3 3 3" xfId="23424" xr:uid="{00000000-0005-0000-0000-0000955B0000}"/>
    <cellStyle name="Normal 81 5 3 5" xfId="18411" xr:uid="{00000000-0005-0000-0000-000000480000}"/>
    <cellStyle name="Normal 81 5 4" xfId="4966" xr:uid="{00000000-0005-0000-0000-000077130000}"/>
    <cellStyle name="Normal 81 5 4 2" xfId="15018" xr:uid="{00000000-0005-0000-0000-0000BB3A0000}"/>
    <cellStyle name="Normal 81 5 4 2 3" xfId="30112" xr:uid="{00000000-0005-0000-0000-0000B5750000}"/>
    <cellStyle name="Normal 81 5 4 3" xfId="9998" xr:uid="{00000000-0005-0000-0000-00001F270000}"/>
    <cellStyle name="Normal 81 5 4 3 3" xfId="25095" xr:uid="{00000000-0005-0000-0000-00001C620000}"/>
    <cellStyle name="Normal 81 5 4 5" xfId="20082" xr:uid="{00000000-0005-0000-0000-0000874E0000}"/>
    <cellStyle name="Normal 81 5 5" xfId="11676" xr:uid="{00000000-0005-0000-0000-0000AD2D0000}"/>
    <cellStyle name="Normal 81 5 5 3" xfId="26770" xr:uid="{00000000-0005-0000-0000-0000A7680000}"/>
    <cellStyle name="Normal 81 5 6" xfId="6655" xr:uid="{00000000-0005-0000-0000-0000101A0000}"/>
    <cellStyle name="Normal 81 5 6 3" xfId="21753" xr:uid="{00000000-0005-0000-0000-00000E550000}"/>
    <cellStyle name="Normal 81 5 8" xfId="16740" xr:uid="{00000000-0005-0000-0000-000079410000}"/>
    <cellStyle name="Normal 81 6" xfId="2001" xr:uid="{00000000-0005-0000-0000-0000E1070000}"/>
    <cellStyle name="Normal 81 6 2" xfId="3692" xr:uid="{00000000-0005-0000-0000-00007D0E0000}"/>
    <cellStyle name="Normal 81 6 2 2" xfId="13765" xr:uid="{00000000-0005-0000-0000-0000D6350000}"/>
    <cellStyle name="Normal 81 6 2 2 3" xfId="28859" xr:uid="{00000000-0005-0000-0000-0000D0700000}"/>
    <cellStyle name="Normal 81 6 2 3" xfId="8745" xr:uid="{00000000-0005-0000-0000-00003A220000}"/>
    <cellStyle name="Normal 81 6 2 3 3" xfId="23842" xr:uid="{00000000-0005-0000-0000-0000375D0000}"/>
    <cellStyle name="Normal 81 6 2 5" xfId="18829" xr:uid="{00000000-0005-0000-0000-0000A2490000}"/>
    <cellStyle name="Normal 81 6 3" xfId="5384" xr:uid="{00000000-0005-0000-0000-000019150000}"/>
    <cellStyle name="Normal 81 6 3 2" xfId="15436" xr:uid="{00000000-0005-0000-0000-00005D3C0000}"/>
    <cellStyle name="Normal 81 6 3 2 3" xfId="30530" xr:uid="{00000000-0005-0000-0000-000057770000}"/>
    <cellStyle name="Normal 81 6 3 3" xfId="10416" xr:uid="{00000000-0005-0000-0000-0000C1280000}"/>
    <cellStyle name="Normal 81 6 3 3 3" xfId="25513" xr:uid="{00000000-0005-0000-0000-0000BE630000}"/>
    <cellStyle name="Normal 81 6 3 5" xfId="20500" xr:uid="{00000000-0005-0000-0000-000029500000}"/>
    <cellStyle name="Normal 81 6 4" xfId="12094" xr:uid="{00000000-0005-0000-0000-00004F2F0000}"/>
    <cellStyle name="Normal 81 6 4 3" xfId="27188" xr:uid="{00000000-0005-0000-0000-0000496A0000}"/>
    <cellStyle name="Normal 81 6 5" xfId="7073" xr:uid="{00000000-0005-0000-0000-0000B21B0000}"/>
    <cellStyle name="Normal 81 6 5 3" xfId="22171" xr:uid="{00000000-0005-0000-0000-0000B0560000}"/>
    <cellStyle name="Normal 81 6 7" xfId="17158" xr:uid="{00000000-0005-0000-0000-00001B430000}"/>
    <cellStyle name="Normal 81 7" xfId="2853" xr:uid="{00000000-0005-0000-0000-0000360B0000}"/>
    <cellStyle name="Normal 81 7 2" xfId="12929" xr:uid="{00000000-0005-0000-0000-000092320000}"/>
    <cellStyle name="Normal 81 7 2 3" xfId="28023" xr:uid="{00000000-0005-0000-0000-00008C6D0000}"/>
    <cellStyle name="Normal 81 7 3" xfId="7909" xr:uid="{00000000-0005-0000-0000-0000F61E0000}"/>
    <cellStyle name="Normal 81 7 3 3" xfId="23006" xr:uid="{00000000-0005-0000-0000-0000F3590000}"/>
    <cellStyle name="Normal 81 7 5" xfId="17993" xr:uid="{00000000-0005-0000-0000-00005E460000}"/>
    <cellStyle name="Normal 81 8" xfId="4546" xr:uid="{00000000-0005-0000-0000-0000D3110000}"/>
    <cellStyle name="Normal 81 8 2" xfId="14600" xr:uid="{00000000-0005-0000-0000-000019390000}"/>
    <cellStyle name="Normal 81 8 2 3" xfId="29694" xr:uid="{00000000-0005-0000-0000-000013740000}"/>
    <cellStyle name="Normal 81 8 3" xfId="9580" xr:uid="{00000000-0005-0000-0000-00007D250000}"/>
    <cellStyle name="Normal 81 8 3 3" xfId="24677" xr:uid="{00000000-0005-0000-0000-00007A600000}"/>
    <cellStyle name="Normal 81 8 5" xfId="19664" xr:uid="{00000000-0005-0000-0000-0000E54C0000}"/>
    <cellStyle name="Normal 81 9" xfId="11256" xr:uid="{00000000-0005-0000-0000-0000092C0000}"/>
    <cellStyle name="Normal 81 9 3" xfId="26352" xr:uid="{00000000-0005-0000-0000-000005670000}"/>
    <cellStyle name="Normal 82" xfId="1147" xr:uid="{00000000-0005-0000-0000-00008B040000}"/>
    <cellStyle name="Normal 83" xfId="1154" xr:uid="{00000000-0005-0000-0000-000092040000}"/>
    <cellStyle name="Normal 84" xfId="1202" xr:uid="{00000000-0005-0000-0000-0000C2040000}"/>
    <cellStyle name="Normal 85" xfId="1201" xr:uid="{00000000-0005-0000-0000-0000C1040000}"/>
    <cellStyle name="Normal 86" xfId="1309" xr:uid="{00000000-0005-0000-0000-00002D050000}"/>
    <cellStyle name="Normal 87" xfId="1311" xr:uid="{00000000-0005-0000-0000-00002F050000}"/>
    <cellStyle name="Normal 88" xfId="1310" xr:uid="{00000000-0005-0000-0000-00002E050000}"/>
    <cellStyle name="Normal 89" xfId="1527" xr:uid="{00000000-0005-0000-0000-000007060000}"/>
    <cellStyle name="Normal 9" xfId="173" xr:uid="{00000000-0005-0000-0000-0000B4000000}"/>
    <cellStyle name="Normal 9 2" xfId="904" xr:uid="{00000000-0005-0000-0000-000097030000}"/>
    <cellStyle name="Normal 9 3" xfId="905" xr:uid="{00000000-0005-0000-0000-000098030000}"/>
    <cellStyle name="Normal 9 4" xfId="906" xr:uid="{00000000-0005-0000-0000-000099030000}"/>
    <cellStyle name="Normal 90" xfId="1526" xr:uid="{00000000-0005-0000-0000-000006060000}"/>
    <cellStyle name="Normal 90 2" xfId="2368" xr:uid="{00000000-0005-0000-0000-000050090000}"/>
    <cellStyle name="Normal 90 2 2" xfId="4057" xr:uid="{00000000-0005-0000-0000-0000EA0F0000}"/>
    <cellStyle name="Normal 90 2 2 2" xfId="14130" xr:uid="{00000000-0005-0000-0000-000043370000}"/>
    <cellStyle name="Normal 90 2 2 2 3" xfId="29224" xr:uid="{00000000-0005-0000-0000-00003D720000}"/>
    <cellStyle name="Normal 90 2 2 3" xfId="9110" xr:uid="{00000000-0005-0000-0000-0000A7230000}"/>
    <cellStyle name="Normal 90 2 2 3 3" xfId="24207" xr:uid="{00000000-0005-0000-0000-0000A45E0000}"/>
    <cellStyle name="Normal 90 2 2 5" xfId="19194" xr:uid="{00000000-0005-0000-0000-00000F4B0000}"/>
    <cellStyle name="Normal 90 2 3" xfId="5749" xr:uid="{00000000-0005-0000-0000-000086160000}"/>
    <cellStyle name="Normal 90 2 3 2" xfId="15801" xr:uid="{00000000-0005-0000-0000-0000CA3D0000}"/>
    <cellStyle name="Normal 90 2 3 2 3" xfId="30895" xr:uid="{00000000-0005-0000-0000-0000C4780000}"/>
    <cellStyle name="Normal 90 2 3 3" xfId="10781" xr:uid="{00000000-0005-0000-0000-00002E2A0000}"/>
    <cellStyle name="Normal 90 2 3 3 3" xfId="25878" xr:uid="{00000000-0005-0000-0000-00002B650000}"/>
    <cellStyle name="Normal 90 2 3 5" xfId="20865" xr:uid="{00000000-0005-0000-0000-000096510000}"/>
    <cellStyle name="Normal 90 2 4" xfId="12459" xr:uid="{00000000-0005-0000-0000-0000BC300000}"/>
    <cellStyle name="Normal 90 2 4 3" xfId="27553" xr:uid="{00000000-0005-0000-0000-0000B66B0000}"/>
    <cellStyle name="Normal 90 2 5" xfId="7438" xr:uid="{00000000-0005-0000-0000-00001F1D0000}"/>
    <cellStyle name="Normal 90 2 5 3" xfId="22536" xr:uid="{00000000-0005-0000-0000-00001D580000}"/>
    <cellStyle name="Normal 90 2 7" xfId="17523" xr:uid="{00000000-0005-0000-0000-000088440000}"/>
    <cellStyle name="Normal 90 3" xfId="3220" xr:uid="{00000000-0005-0000-0000-0000A50C0000}"/>
    <cellStyle name="Normal 90 3 2" xfId="13294" xr:uid="{00000000-0005-0000-0000-0000FF330000}"/>
    <cellStyle name="Normal 90 3 2 3" xfId="28388" xr:uid="{00000000-0005-0000-0000-0000F96E0000}"/>
    <cellStyle name="Normal 90 3 3" xfId="8274" xr:uid="{00000000-0005-0000-0000-000063200000}"/>
    <cellStyle name="Normal 90 3 3 3" xfId="23371" xr:uid="{00000000-0005-0000-0000-0000605B0000}"/>
    <cellStyle name="Normal 90 3 5" xfId="18358" xr:uid="{00000000-0005-0000-0000-0000CB470000}"/>
    <cellStyle name="Normal 90 4" xfId="4913" xr:uid="{00000000-0005-0000-0000-000042130000}"/>
    <cellStyle name="Normal 90 4 2" xfId="14965" xr:uid="{00000000-0005-0000-0000-0000863A0000}"/>
    <cellStyle name="Normal 90 4 2 3" xfId="30059" xr:uid="{00000000-0005-0000-0000-000080750000}"/>
    <cellStyle name="Normal 90 4 3" xfId="9945" xr:uid="{00000000-0005-0000-0000-0000EA260000}"/>
    <cellStyle name="Normal 90 4 3 3" xfId="25042" xr:uid="{00000000-0005-0000-0000-0000E7610000}"/>
    <cellStyle name="Normal 90 4 5" xfId="20029" xr:uid="{00000000-0005-0000-0000-0000524E0000}"/>
    <cellStyle name="Normal 90 5" xfId="11623" xr:uid="{00000000-0005-0000-0000-0000782D0000}"/>
    <cellStyle name="Normal 90 5 3" xfId="26717" xr:uid="{00000000-0005-0000-0000-000072680000}"/>
    <cellStyle name="Normal 90 6" xfId="6602" xr:uid="{00000000-0005-0000-0000-0000DB190000}"/>
    <cellStyle name="Normal 90 6 3" xfId="21700" xr:uid="{00000000-0005-0000-0000-0000D9540000}"/>
    <cellStyle name="Normal 90 8" xfId="16687" xr:uid="{00000000-0005-0000-0000-000044410000}"/>
    <cellStyle name="Normal 91" xfId="1529" xr:uid="{00000000-0005-0000-0000-000009060000}"/>
    <cellStyle name="Normal 91 2" xfId="2370" xr:uid="{00000000-0005-0000-0000-000052090000}"/>
    <cellStyle name="Normal 91 2 2" xfId="4059" xr:uid="{00000000-0005-0000-0000-0000EC0F0000}"/>
    <cellStyle name="Normal 91 2 2 2" xfId="14132" xr:uid="{00000000-0005-0000-0000-000045370000}"/>
    <cellStyle name="Normal 91 2 2 2 3" xfId="29226" xr:uid="{00000000-0005-0000-0000-00003F720000}"/>
    <cellStyle name="Normal 91 2 2 3" xfId="9112" xr:uid="{00000000-0005-0000-0000-0000A9230000}"/>
    <cellStyle name="Normal 91 2 2 3 3" xfId="24209" xr:uid="{00000000-0005-0000-0000-0000A65E0000}"/>
    <cellStyle name="Normal 91 2 2 5" xfId="19196" xr:uid="{00000000-0005-0000-0000-0000114B0000}"/>
    <cellStyle name="Normal 91 2 3" xfId="5751" xr:uid="{00000000-0005-0000-0000-000088160000}"/>
    <cellStyle name="Normal 91 2 3 2" xfId="15803" xr:uid="{00000000-0005-0000-0000-0000CC3D0000}"/>
    <cellStyle name="Normal 91 2 3 2 3" xfId="30897" xr:uid="{00000000-0005-0000-0000-0000C6780000}"/>
    <cellStyle name="Normal 91 2 3 3" xfId="10783" xr:uid="{00000000-0005-0000-0000-0000302A0000}"/>
    <cellStyle name="Normal 91 2 3 3 3" xfId="25880" xr:uid="{00000000-0005-0000-0000-00002D650000}"/>
    <cellStyle name="Normal 91 2 3 5" xfId="20867" xr:uid="{00000000-0005-0000-0000-000098510000}"/>
    <cellStyle name="Normal 91 2 4" xfId="12461" xr:uid="{00000000-0005-0000-0000-0000BE300000}"/>
    <cellStyle name="Normal 91 2 4 3" xfId="27555" xr:uid="{00000000-0005-0000-0000-0000B86B0000}"/>
    <cellStyle name="Normal 91 2 5" xfId="7440" xr:uid="{00000000-0005-0000-0000-0000211D0000}"/>
    <cellStyle name="Normal 91 2 5 3" xfId="22538" xr:uid="{00000000-0005-0000-0000-00001F580000}"/>
    <cellStyle name="Normal 91 2 7" xfId="17525" xr:uid="{00000000-0005-0000-0000-00008A440000}"/>
    <cellStyle name="Normal 91 3" xfId="3222" xr:uid="{00000000-0005-0000-0000-0000A70C0000}"/>
    <cellStyle name="Normal 91 3 2" xfId="13296" xr:uid="{00000000-0005-0000-0000-000001340000}"/>
    <cellStyle name="Normal 91 3 2 3" xfId="28390" xr:uid="{00000000-0005-0000-0000-0000FB6E0000}"/>
    <cellStyle name="Normal 91 3 3" xfId="8276" xr:uid="{00000000-0005-0000-0000-000065200000}"/>
    <cellStyle name="Normal 91 3 3 3" xfId="23373" xr:uid="{00000000-0005-0000-0000-0000625B0000}"/>
    <cellStyle name="Normal 91 3 5" xfId="18360" xr:uid="{00000000-0005-0000-0000-0000CD470000}"/>
    <cellStyle name="Normal 91 4" xfId="4915" xr:uid="{00000000-0005-0000-0000-000044130000}"/>
    <cellStyle name="Normal 91 4 2" xfId="14967" xr:uid="{00000000-0005-0000-0000-0000883A0000}"/>
    <cellStyle name="Normal 91 4 2 3" xfId="30061" xr:uid="{00000000-0005-0000-0000-000082750000}"/>
    <cellStyle name="Normal 91 4 3" xfId="9947" xr:uid="{00000000-0005-0000-0000-0000EC260000}"/>
    <cellStyle name="Normal 91 4 3 3" xfId="25044" xr:uid="{00000000-0005-0000-0000-0000E9610000}"/>
    <cellStyle name="Normal 91 4 5" xfId="20031" xr:uid="{00000000-0005-0000-0000-0000544E0000}"/>
    <cellStyle name="Normal 91 5" xfId="11625" xr:uid="{00000000-0005-0000-0000-00007A2D0000}"/>
    <cellStyle name="Normal 91 5 3" xfId="26719" xr:uid="{00000000-0005-0000-0000-000074680000}"/>
    <cellStyle name="Normal 91 6" xfId="6604" xr:uid="{00000000-0005-0000-0000-0000DD190000}"/>
    <cellStyle name="Normal 91 6 3" xfId="21702" xr:uid="{00000000-0005-0000-0000-0000DB540000}"/>
    <cellStyle name="Normal 91 8" xfId="16689" xr:uid="{00000000-0005-0000-0000-000046410000}"/>
    <cellStyle name="Normal 92" xfId="1948" xr:uid="{00000000-0005-0000-0000-0000AC070000}"/>
    <cellStyle name="Normal 92 2" xfId="3639" xr:uid="{00000000-0005-0000-0000-0000480E0000}"/>
    <cellStyle name="Normal 93" xfId="2786" xr:uid="{00000000-0005-0000-0000-0000F20A0000}"/>
    <cellStyle name="Normal 93 2" xfId="4475" xr:uid="{00000000-0005-0000-0000-00008C110000}"/>
    <cellStyle name="Normal 94" xfId="2791" xr:uid="{00000000-0005-0000-0000-0000F70A0000}"/>
    <cellStyle name="Normal 95" xfId="1947" xr:uid="{00000000-0005-0000-0000-0000AB070000}"/>
    <cellStyle name="Normal 95 2" xfId="3638" xr:uid="{00000000-0005-0000-0000-0000470E0000}"/>
    <cellStyle name="Normal 95 2 2" xfId="13712" xr:uid="{00000000-0005-0000-0000-0000A1350000}"/>
    <cellStyle name="Normal 95 2 2 3" xfId="28806" xr:uid="{00000000-0005-0000-0000-00009B700000}"/>
    <cellStyle name="Normal 95 2 3" xfId="8692" xr:uid="{00000000-0005-0000-0000-000005220000}"/>
    <cellStyle name="Normal 95 2 3 3" xfId="23789" xr:uid="{00000000-0005-0000-0000-0000025D0000}"/>
    <cellStyle name="Normal 95 2 5" xfId="18776" xr:uid="{00000000-0005-0000-0000-00006D490000}"/>
    <cellStyle name="Normal 95 3" xfId="5331" xr:uid="{00000000-0005-0000-0000-0000E4140000}"/>
    <cellStyle name="Normal 95 3 2" xfId="15383" xr:uid="{00000000-0005-0000-0000-0000283C0000}"/>
    <cellStyle name="Normal 95 3 2 3" xfId="30477" xr:uid="{00000000-0005-0000-0000-000022770000}"/>
    <cellStyle name="Normal 95 3 3" xfId="10363" xr:uid="{00000000-0005-0000-0000-00008C280000}"/>
    <cellStyle name="Normal 95 3 3 3" xfId="25460" xr:uid="{00000000-0005-0000-0000-000089630000}"/>
    <cellStyle name="Normal 95 3 5" xfId="20447" xr:uid="{00000000-0005-0000-0000-0000F44F0000}"/>
    <cellStyle name="Normal 95 4" xfId="12041" xr:uid="{00000000-0005-0000-0000-00001A2F0000}"/>
    <cellStyle name="Normal 95 4 3" xfId="27135" xr:uid="{00000000-0005-0000-0000-0000146A0000}"/>
    <cellStyle name="Normal 95 5" xfId="7020" xr:uid="{00000000-0005-0000-0000-00007D1B0000}"/>
    <cellStyle name="Normal 95 5 3" xfId="22118" xr:uid="{00000000-0005-0000-0000-00007B560000}"/>
    <cellStyle name="Normal 95 7" xfId="17105" xr:uid="{00000000-0005-0000-0000-0000E6420000}"/>
    <cellStyle name="Normal 96" xfId="1950" xr:uid="{00000000-0005-0000-0000-0000AE070000}"/>
    <cellStyle name="Normal 96 2" xfId="3641" xr:uid="{00000000-0005-0000-0000-00004A0E0000}"/>
    <cellStyle name="Normal 96 2 2" xfId="13714" xr:uid="{00000000-0005-0000-0000-0000A3350000}"/>
    <cellStyle name="Normal 96 2 2 3" xfId="28808" xr:uid="{00000000-0005-0000-0000-00009D700000}"/>
    <cellStyle name="Normal 96 2 3" xfId="8694" xr:uid="{00000000-0005-0000-0000-000007220000}"/>
    <cellStyle name="Normal 96 2 3 3" xfId="23791" xr:uid="{00000000-0005-0000-0000-0000045D0000}"/>
    <cellStyle name="Normal 96 2 5" xfId="18778" xr:uid="{00000000-0005-0000-0000-00006F490000}"/>
    <cellStyle name="Normal 96 3" xfId="5333" xr:uid="{00000000-0005-0000-0000-0000E6140000}"/>
    <cellStyle name="Normal 96 3 2" xfId="15385" xr:uid="{00000000-0005-0000-0000-00002A3C0000}"/>
    <cellStyle name="Normal 96 3 2 3" xfId="30479" xr:uid="{00000000-0005-0000-0000-000024770000}"/>
    <cellStyle name="Normal 96 3 3" xfId="10365" xr:uid="{00000000-0005-0000-0000-00008E280000}"/>
    <cellStyle name="Normal 96 3 3 3" xfId="25462" xr:uid="{00000000-0005-0000-0000-00008B630000}"/>
    <cellStyle name="Normal 96 3 5" xfId="20449" xr:uid="{00000000-0005-0000-0000-0000F64F0000}"/>
    <cellStyle name="Normal 96 4" xfId="12043" xr:uid="{00000000-0005-0000-0000-00001C2F0000}"/>
    <cellStyle name="Normal 96 4 3" xfId="27137" xr:uid="{00000000-0005-0000-0000-0000166A0000}"/>
    <cellStyle name="Normal 96 5" xfId="7022" xr:uid="{00000000-0005-0000-0000-00007F1B0000}"/>
    <cellStyle name="Normal 96 5 3" xfId="22120" xr:uid="{00000000-0005-0000-0000-00007D560000}"/>
    <cellStyle name="Normal 96 7" xfId="17107" xr:uid="{00000000-0005-0000-0000-0000E8420000}"/>
    <cellStyle name="Normal 97" xfId="11201" xr:uid="{00000000-0005-0000-0000-0000D22B0000}"/>
    <cellStyle name="Normal 98" xfId="16220" xr:uid="{00000000-0005-0000-0000-00006D3F0000}"/>
    <cellStyle name="Normal 99" xfId="31338" xr:uid="{A2836D88-1345-4422-822A-7274B1DA1C38}"/>
    <cellStyle name="Normal_New Summary Tables 2" xfId="31304" xr:uid="{277D2537-303C-43C6-A021-15BC1BA8024C}"/>
    <cellStyle name="Normal_Revised CARE Table 5C_033107 2" xfId="31306" xr:uid="{0098BB5A-A7D2-42A5-91A0-C338CC9E4117}"/>
    <cellStyle name="Normal_Sheet1" xfId="31309" xr:uid="{C497BDCB-ABED-460B-8C88-80A6F3CAE721}"/>
    <cellStyle name="Normal_Sheet2" xfId="31305" xr:uid="{29515366-ECC6-49F6-91B9-899ABD54E05D}"/>
    <cellStyle name="Note 2" xfId="174" xr:uid="{00000000-0005-0000-0000-0000B5000000}"/>
    <cellStyle name="Note 2 2" xfId="908" xr:uid="{00000000-0005-0000-0000-00009C030000}"/>
    <cellStyle name="Note 2 3" xfId="909" xr:uid="{00000000-0005-0000-0000-00009D030000}"/>
    <cellStyle name="Note 2 4" xfId="910" xr:uid="{00000000-0005-0000-0000-00009E030000}"/>
    <cellStyle name="Note 2 5" xfId="911" xr:uid="{00000000-0005-0000-0000-00009F030000}"/>
    <cellStyle name="Note 2 6" xfId="912" xr:uid="{00000000-0005-0000-0000-0000A0030000}"/>
    <cellStyle name="Note 2 7" xfId="907" xr:uid="{00000000-0005-0000-0000-00009B030000}"/>
    <cellStyle name="Note 2 8" xfId="399" xr:uid="{00000000-0005-0000-0000-00009A010000}"/>
    <cellStyle name="Output 2" xfId="175" xr:uid="{00000000-0005-0000-0000-0000B6000000}"/>
    <cellStyle name="Output 2 2" xfId="914" xr:uid="{00000000-0005-0000-0000-0000A2030000}"/>
    <cellStyle name="Output 2 3" xfId="915" xr:uid="{00000000-0005-0000-0000-0000A3030000}"/>
    <cellStyle name="Output 2 4" xfId="916" xr:uid="{00000000-0005-0000-0000-0000A4030000}"/>
    <cellStyle name="Output 2 5" xfId="917" xr:uid="{00000000-0005-0000-0000-0000A5030000}"/>
    <cellStyle name="Output 2 6" xfId="918" xr:uid="{00000000-0005-0000-0000-0000A6030000}"/>
    <cellStyle name="Output 2 7" xfId="913" xr:uid="{00000000-0005-0000-0000-0000A1030000}"/>
    <cellStyle name="Output 2 8" xfId="400" xr:uid="{00000000-0005-0000-0000-00009B010000}"/>
    <cellStyle name="Percent" xfId="1" xr:uid="{00000000-0005-0000-0000-000001000000}"/>
    <cellStyle name="Percent [2]" xfId="176" xr:uid="{00000000-0005-0000-0000-0000B7000000}"/>
    <cellStyle name="Percent [2] 10" xfId="921" xr:uid="{00000000-0005-0000-0000-0000A9030000}"/>
    <cellStyle name="Percent [2] 10 2" xfId="922" xr:uid="{00000000-0005-0000-0000-0000AA030000}"/>
    <cellStyle name="Percent [2] 11" xfId="920" xr:uid="{00000000-0005-0000-0000-0000A8030000}"/>
    <cellStyle name="Percent [2] 2" xfId="177" xr:uid="{00000000-0005-0000-0000-0000B8000000}"/>
    <cellStyle name="Percent [2] 2 2" xfId="178" xr:uid="{00000000-0005-0000-0000-0000B9000000}"/>
    <cellStyle name="Percent [2] 2 2 2" xfId="521" xr:uid="{00000000-0005-0000-0000-000016020000}"/>
    <cellStyle name="Percent [2] 2 3" xfId="520" xr:uid="{00000000-0005-0000-0000-000015020000}"/>
    <cellStyle name="Percent [2] 3" xfId="179" xr:uid="{00000000-0005-0000-0000-0000BA000000}"/>
    <cellStyle name="Percent [2] 3 2" xfId="522" xr:uid="{00000000-0005-0000-0000-000017020000}"/>
    <cellStyle name="Percent [2] 4" xfId="923" xr:uid="{00000000-0005-0000-0000-0000AB030000}"/>
    <cellStyle name="Percent [2] 5" xfId="924" xr:uid="{00000000-0005-0000-0000-0000AC030000}"/>
    <cellStyle name="Percent [2] 5 2" xfId="925" xr:uid="{00000000-0005-0000-0000-0000AD030000}"/>
    <cellStyle name="Percent [2] 5 3" xfId="926" xr:uid="{00000000-0005-0000-0000-0000AE030000}"/>
    <cellStyle name="Percent [2] 6" xfId="927" xr:uid="{00000000-0005-0000-0000-0000AF030000}"/>
    <cellStyle name="Percent [2] 6 2" xfId="928" xr:uid="{00000000-0005-0000-0000-0000B0030000}"/>
    <cellStyle name="Percent [2] 7" xfId="929" xr:uid="{00000000-0005-0000-0000-0000B1030000}"/>
    <cellStyle name="Percent [2] 7 2" xfId="930" xr:uid="{00000000-0005-0000-0000-0000B2030000}"/>
    <cellStyle name="Percent [2] 8" xfId="931" xr:uid="{00000000-0005-0000-0000-0000B3030000}"/>
    <cellStyle name="Percent [2] 9" xfId="932" xr:uid="{00000000-0005-0000-0000-0000B4030000}"/>
    <cellStyle name="Percent [2] 9 2" xfId="933" xr:uid="{00000000-0005-0000-0000-0000B5030000}"/>
    <cellStyle name="Percent 10 2" xfId="180" xr:uid="{00000000-0005-0000-0000-0000BC000000}"/>
    <cellStyle name="Percent 100" xfId="16249" xr:uid="{00000000-0005-0000-0000-00008C3F0000}"/>
    <cellStyle name="Percent 101" xfId="16235" xr:uid="{00000000-0005-0000-0000-00007C3F0000}"/>
    <cellStyle name="Percent 102" xfId="16240" xr:uid="{00000000-0005-0000-0000-0000813F0000}"/>
    <cellStyle name="Percent 103" xfId="16233" xr:uid="{00000000-0005-0000-0000-00007A3F0000}"/>
    <cellStyle name="Percent 104" xfId="16250" xr:uid="{00000000-0005-0000-0000-00008E3F0000}"/>
    <cellStyle name="Percent 105" xfId="16262" xr:uid="{00000000-0005-0000-0000-00009B3F0000}"/>
    <cellStyle name="Percent 106" xfId="16231" xr:uid="{00000000-0005-0000-0000-0000783F0000}"/>
    <cellStyle name="Percent 107" xfId="16239" xr:uid="{00000000-0005-0000-0000-0000803F0000}"/>
    <cellStyle name="Percent 108" xfId="16259" xr:uid="{00000000-0005-0000-0000-0000983F0000}"/>
    <cellStyle name="Percent 109" xfId="6181" xr:uid="{00000000-0005-0000-0000-000036180000}"/>
    <cellStyle name="Percent 11" xfId="181" xr:uid="{00000000-0005-0000-0000-0000BD000000}"/>
    <cellStyle name="Percent 110" xfId="16266" xr:uid="{00000000-0005-0000-0000-00009F3F0000}"/>
    <cellStyle name="Percent 111" xfId="31292" xr:uid="{1960B954-A80B-4AF1-9222-F93E9B72FD2E}"/>
    <cellStyle name="Percent 112" xfId="31294" xr:uid="{5D71AAED-7D07-474D-B379-6BDCBDE6A1BE}"/>
    <cellStyle name="Percent 113" xfId="31296" xr:uid="{1E73FDE6-12F3-4DF6-9C75-2140375A9FA5}"/>
    <cellStyle name="Percent 114" xfId="31299" xr:uid="{565E76C7-9D42-4D73-8001-1EFB62395B5B}"/>
    <cellStyle name="Percent 115" xfId="31301" xr:uid="{DA9A306E-B6BE-4BCF-B101-38673C871864}"/>
    <cellStyle name="Percent 117" xfId="16322" xr:uid="{00000000-0005-0000-0000-0000D73F0000}"/>
    <cellStyle name="Percent 12" xfId="182" xr:uid="{00000000-0005-0000-0000-0000BE000000}"/>
    <cellStyle name="Percent 121" xfId="31332" xr:uid="{425FAA81-6DCD-492E-A1DD-53EB098532B3}"/>
    <cellStyle name="Percent 13" xfId="183" xr:uid="{00000000-0005-0000-0000-0000BF000000}"/>
    <cellStyle name="Percent 14" xfId="184" xr:uid="{00000000-0005-0000-0000-0000C0000000}"/>
    <cellStyle name="Percent 15" xfId="185" xr:uid="{00000000-0005-0000-0000-0000C1000000}"/>
    <cellStyle name="Percent 16" xfId="186" xr:uid="{00000000-0005-0000-0000-0000C2000000}"/>
    <cellStyle name="Percent 17" xfId="934" xr:uid="{00000000-0005-0000-0000-0000B6030000}"/>
    <cellStyle name="Percent 18" xfId="935" xr:uid="{00000000-0005-0000-0000-0000B7030000}"/>
    <cellStyle name="Percent 19" xfId="936" xr:uid="{00000000-0005-0000-0000-0000B8030000}"/>
    <cellStyle name="Percent 19 2" xfId="937" xr:uid="{00000000-0005-0000-0000-0000B9030000}"/>
    <cellStyle name="Percent 19 3" xfId="938" xr:uid="{00000000-0005-0000-0000-0000BA030000}"/>
    <cellStyle name="Percent 2" xfId="187" xr:uid="{00000000-0005-0000-0000-0000C3000000}"/>
    <cellStyle name="Percent 2 2" xfId="188" xr:uid="{00000000-0005-0000-0000-0000C4000000}"/>
    <cellStyle name="Percent 2 2 2" xfId="524" xr:uid="{00000000-0005-0000-0000-000019020000}"/>
    <cellStyle name="Percent 2 3" xfId="523" xr:uid="{00000000-0005-0000-0000-000018020000}"/>
    <cellStyle name="Percent 20" xfId="939" xr:uid="{00000000-0005-0000-0000-0000BB030000}"/>
    <cellStyle name="Percent 21" xfId="940" xr:uid="{00000000-0005-0000-0000-0000BC030000}"/>
    <cellStyle name="Percent 22" xfId="941" xr:uid="{00000000-0005-0000-0000-0000BD030000}"/>
    <cellStyle name="Percent 23" xfId="942" xr:uid="{00000000-0005-0000-0000-0000BE030000}"/>
    <cellStyle name="Percent 24" xfId="943" xr:uid="{00000000-0005-0000-0000-0000BF030000}"/>
    <cellStyle name="Percent 25" xfId="944" xr:uid="{00000000-0005-0000-0000-0000C0030000}"/>
    <cellStyle name="Percent 26" xfId="945" xr:uid="{00000000-0005-0000-0000-0000C1030000}"/>
    <cellStyle name="Percent 27" xfId="946" xr:uid="{00000000-0005-0000-0000-0000C2030000}"/>
    <cellStyle name="Percent 28" xfId="947" xr:uid="{00000000-0005-0000-0000-0000C3030000}"/>
    <cellStyle name="Percent 28 2" xfId="948" xr:uid="{00000000-0005-0000-0000-0000C4030000}"/>
    <cellStyle name="Percent 29" xfId="949" xr:uid="{00000000-0005-0000-0000-0000C5030000}"/>
    <cellStyle name="Percent 3 2" xfId="189" xr:uid="{00000000-0005-0000-0000-0000C6000000}"/>
    <cellStyle name="Percent 3 2 2" xfId="526" xr:uid="{00000000-0005-0000-0000-00001B020000}"/>
    <cellStyle name="Percent 3 3" xfId="525" xr:uid="{00000000-0005-0000-0000-00001A020000}"/>
    <cellStyle name="Percent 30" xfId="950" xr:uid="{00000000-0005-0000-0000-0000C6030000}"/>
    <cellStyle name="Percent 31" xfId="951" xr:uid="{00000000-0005-0000-0000-0000C7030000}"/>
    <cellStyle name="Percent 32" xfId="952" xr:uid="{00000000-0005-0000-0000-0000C8030000}"/>
    <cellStyle name="Percent 33" xfId="953" xr:uid="{00000000-0005-0000-0000-0000C9030000}"/>
    <cellStyle name="Percent 34" xfId="954" xr:uid="{00000000-0005-0000-0000-0000CA030000}"/>
    <cellStyle name="Percent 35" xfId="955" xr:uid="{00000000-0005-0000-0000-0000CB030000}"/>
    <cellStyle name="Percent 36" xfId="956" xr:uid="{00000000-0005-0000-0000-0000CC030000}"/>
    <cellStyle name="Percent 37" xfId="957" xr:uid="{00000000-0005-0000-0000-0000CD030000}"/>
    <cellStyle name="Percent 38" xfId="958" xr:uid="{00000000-0005-0000-0000-0000CE030000}"/>
    <cellStyle name="Percent 38 2" xfId="959" xr:uid="{00000000-0005-0000-0000-0000CF030000}"/>
    <cellStyle name="Percent 39" xfId="960" xr:uid="{00000000-0005-0000-0000-0000D0030000}"/>
    <cellStyle name="Percent 39 2" xfId="961" xr:uid="{00000000-0005-0000-0000-0000D1030000}"/>
    <cellStyle name="Percent 4" xfId="190" xr:uid="{00000000-0005-0000-0000-0000C7000000}"/>
    <cellStyle name="Percent 4 2" xfId="424" xr:uid="{00000000-0005-0000-0000-0000B3010000}"/>
    <cellStyle name="Percent 4 2 2" xfId="528" xr:uid="{00000000-0005-0000-0000-00001D020000}"/>
    <cellStyle name="Percent 4 3" xfId="527" xr:uid="{00000000-0005-0000-0000-00001C020000}"/>
    <cellStyle name="Percent 40" xfId="962" xr:uid="{00000000-0005-0000-0000-0000D2030000}"/>
    <cellStyle name="Percent 40 2" xfId="963" xr:uid="{00000000-0005-0000-0000-0000D3030000}"/>
    <cellStyle name="Percent 41" xfId="964" xr:uid="{00000000-0005-0000-0000-0000D4030000}"/>
    <cellStyle name="Percent 41 2" xfId="965" xr:uid="{00000000-0005-0000-0000-0000D5030000}"/>
    <cellStyle name="Percent 42" xfId="966" xr:uid="{00000000-0005-0000-0000-0000D6030000}"/>
    <cellStyle name="Percent 42 2" xfId="967" xr:uid="{00000000-0005-0000-0000-0000D7030000}"/>
    <cellStyle name="Percent 43" xfId="968" xr:uid="{00000000-0005-0000-0000-0000D8030000}"/>
    <cellStyle name="Percent 43 2" xfId="969" xr:uid="{00000000-0005-0000-0000-0000D9030000}"/>
    <cellStyle name="Percent 44" xfId="970" xr:uid="{00000000-0005-0000-0000-0000DA030000}"/>
    <cellStyle name="Percent 44 2" xfId="971" xr:uid="{00000000-0005-0000-0000-0000DB030000}"/>
    <cellStyle name="Percent 45" xfId="972" xr:uid="{00000000-0005-0000-0000-0000DC030000}"/>
    <cellStyle name="Percent 45 2" xfId="973" xr:uid="{00000000-0005-0000-0000-0000DD030000}"/>
    <cellStyle name="Percent 46" xfId="974" xr:uid="{00000000-0005-0000-0000-0000DE030000}"/>
    <cellStyle name="Percent 47" xfId="975" xr:uid="{00000000-0005-0000-0000-0000DF030000}"/>
    <cellStyle name="Percent 48" xfId="976" xr:uid="{00000000-0005-0000-0000-0000E0030000}"/>
    <cellStyle name="Percent 49" xfId="977" xr:uid="{00000000-0005-0000-0000-0000E1030000}"/>
    <cellStyle name="Percent 49 2" xfId="978" xr:uid="{00000000-0005-0000-0000-0000E2030000}"/>
    <cellStyle name="Percent 5" xfId="191" xr:uid="{00000000-0005-0000-0000-0000C8000000}"/>
    <cellStyle name="Percent 5 2" xfId="529" xr:uid="{00000000-0005-0000-0000-00001E020000}"/>
    <cellStyle name="Percent 50" xfId="979" xr:uid="{00000000-0005-0000-0000-0000E3030000}"/>
    <cellStyle name="Percent 51" xfId="980" xr:uid="{00000000-0005-0000-0000-0000E4030000}"/>
    <cellStyle name="Percent 52" xfId="981" xr:uid="{00000000-0005-0000-0000-0000E5030000}"/>
    <cellStyle name="Percent 53" xfId="982" xr:uid="{00000000-0005-0000-0000-0000E6030000}"/>
    <cellStyle name="Percent 53 2" xfId="983" xr:uid="{00000000-0005-0000-0000-0000E7030000}"/>
    <cellStyle name="Percent 54" xfId="984" xr:uid="{00000000-0005-0000-0000-0000E8030000}"/>
    <cellStyle name="Percent 54 2" xfId="985" xr:uid="{00000000-0005-0000-0000-0000E9030000}"/>
    <cellStyle name="Percent 55" xfId="986" xr:uid="{00000000-0005-0000-0000-0000EA030000}"/>
    <cellStyle name="Percent 55 2" xfId="987" xr:uid="{00000000-0005-0000-0000-0000EB030000}"/>
    <cellStyle name="Percent 56" xfId="988" xr:uid="{00000000-0005-0000-0000-0000EC030000}"/>
    <cellStyle name="Percent 56 2" xfId="989" xr:uid="{00000000-0005-0000-0000-0000ED030000}"/>
    <cellStyle name="Percent 57" xfId="990" xr:uid="{00000000-0005-0000-0000-0000EE030000}"/>
    <cellStyle name="Percent 58" xfId="991" xr:uid="{00000000-0005-0000-0000-0000EF030000}"/>
    <cellStyle name="Percent 59" xfId="992" xr:uid="{00000000-0005-0000-0000-0000F0030000}"/>
    <cellStyle name="Percent 6" xfId="192" xr:uid="{00000000-0005-0000-0000-0000C9000000}"/>
    <cellStyle name="Percent 60" xfId="993" xr:uid="{00000000-0005-0000-0000-0000F1030000}"/>
    <cellStyle name="Percent 61" xfId="919" xr:uid="{00000000-0005-0000-0000-0000A7030000}"/>
    <cellStyle name="Percent 62" xfId="1256" xr:uid="{00000000-0005-0000-0000-0000F8040000}"/>
    <cellStyle name="Percent 63" xfId="1313" xr:uid="{00000000-0005-0000-0000-000031050000}"/>
    <cellStyle name="Percent 64" xfId="1315" xr:uid="{00000000-0005-0000-0000-000033050000}"/>
    <cellStyle name="Percent 65" xfId="1369" xr:uid="{00000000-0005-0000-0000-000069050000}"/>
    <cellStyle name="Percent 66" xfId="1582" xr:uid="{00000000-0005-0000-0000-00003E060000}"/>
    <cellStyle name="Percent 67" xfId="2003" xr:uid="{00000000-0005-0000-0000-0000E3070000}"/>
    <cellStyle name="Percent 68" xfId="2793" xr:uid="{00000000-0005-0000-0000-0000F90A0000}"/>
    <cellStyle name="Percent 69" xfId="2788" xr:uid="{00000000-0005-0000-0000-0000F40A0000}"/>
    <cellStyle name="Percent 7" xfId="193" xr:uid="{00000000-0005-0000-0000-0000CA000000}"/>
    <cellStyle name="Percent 7 2" xfId="995" xr:uid="{00000000-0005-0000-0000-0000F3030000}"/>
    <cellStyle name="Percent 7 3" xfId="996" xr:uid="{00000000-0005-0000-0000-0000F4030000}"/>
    <cellStyle name="Percent 7 4" xfId="997" xr:uid="{00000000-0005-0000-0000-0000F5030000}"/>
    <cellStyle name="Percent 7 5" xfId="998" xr:uid="{00000000-0005-0000-0000-0000F6030000}"/>
    <cellStyle name="Percent 7 6" xfId="999" xr:uid="{00000000-0005-0000-0000-0000F7030000}"/>
    <cellStyle name="Percent 7 7" xfId="994" xr:uid="{00000000-0005-0000-0000-0000F2030000}"/>
    <cellStyle name="Percent 7 8" xfId="401" xr:uid="{00000000-0005-0000-0000-00009C010000}"/>
    <cellStyle name="Percent 70" xfId="2855" xr:uid="{00000000-0005-0000-0000-0000380B0000}"/>
    <cellStyle name="Percent 71" xfId="4478" xr:uid="{00000000-0005-0000-0000-00008F110000}"/>
    <cellStyle name="Percent 72" xfId="4481" xr:uid="{00000000-0005-0000-0000-000092110000}"/>
    <cellStyle name="Percent 73" xfId="4489" xr:uid="{00000000-0005-0000-0000-00009A110000}"/>
    <cellStyle name="Percent 74" xfId="2807" xr:uid="{00000000-0005-0000-0000-0000080B0000}"/>
    <cellStyle name="Percent 75" xfId="4492" xr:uid="{00000000-0005-0000-0000-00009D110000}"/>
    <cellStyle name="Percent 76" xfId="2840" xr:uid="{00000000-0005-0000-0000-0000290B0000}"/>
    <cellStyle name="Percent 77" xfId="4491" xr:uid="{00000000-0005-0000-0000-00009C110000}"/>
    <cellStyle name="Percent 78" xfId="2799" xr:uid="{00000000-0005-0000-0000-0000000B0000}"/>
    <cellStyle name="Percent 79" xfId="2803" xr:uid="{00000000-0005-0000-0000-0000040B0000}"/>
    <cellStyle name="Percent 8" xfId="194" xr:uid="{00000000-0005-0000-0000-0000CB000000}"/>
    <cellStyle name="Percent 8 2" xfId="1000" xr:uid="{00000000-0005-0000-0000-0000F8030000}"/>
    <cellStyle name="Percent 8 3" xfId="1001" xr:uid="{00000000-0005-0000-0000-0000F9030000}"/>
    <cellStyle name="Percent 8 4" xfId="1002" xr:uid="{00000000-0005-0000-0000-0000FA030000}"/>
    <cellStyle name="Percent 80" xfId="2794" xr:uid="{00000000-0005-0000-0000-0000FB0A0000}"/>
    <cellStyle name="Percent 81" xfId="2800" xr:uid="{00000000-0005-0000-0000-0000010B0000}"/>
    <cellStyle name="Percent 82" xfId="2852" xr:uid="{00000000-0005-0000-0000-0000350B0000}"/>
    <cellStyle name="Percent 83" xfId="4548" xr:uid="{00000000-0005-0000-0000-0000D5110000}"/>
    <cellStyle name="Percent 84" xfId="6169" xr:uid="{00000000-0005-0000-0000-00002A180000}"/>
    <cellStyle name="Percent 85" xfId="6170" xr:uid="{00000000-0005-0000-0000-00002B180000}"/>
    <cellStyle name="Percent 86" xfId="6176" xr:uid="{00000000-0005-0000-0000-000031180000}"/>
    <cellStyle name="Percent 87" xfId="4502" xr:uid="{00000000-0005-0000-0000-0000A7110000}"/>
    <cellStyle name="Percent 88" xfId="6177" xr:uid="{00000000-0005-0000-0000-000032180000}"/>
    <cellStyle name="Percent 89" xfId="4534" xr:uid="{00000000-0005-0000-0000-0000C7110000}"/>
    <cellStyle name="Percent 9" xfId="195" xr:uid="{00000000-0005-0000-0000-0000CC000000}"/>
    <cellStyle name="Percent 9 2" xfId="1003" xr:uid="{00000000-0005-0000-0000-0000FB030000}"/>
    <cellStyle name="Percent 9 3" xfId="1004" xr:uid="{00000000-0005-0000-0000-0000FC030000}"/>
    <cellStyle name="Percent 90" xfId="11258" xr:uid="{00000000-0005-0000-0000-00000B2C0000}"/>
    <cellStyle name="Percent 91" xfId="16230" xr:uid="{00000000-0005-0000-0000-0000773F0000}"/>
    <cellStyle name="Percent 92" xfId="16224" xr:uid="{00000000-0005-0000-0000-0000713F0000}"/>
    <cellStyle name="Percent 93" xfId="16221" xr:uid="{00000000-0005-0000-0000-00006E3F0000}"/>
    <cellStyle name="Percent 94" xfId="6237" xr:uid="{00000000-0005-0000-0000-00006E180000}"/>
    <cellStyle name="Percent 95" xfId="6179" xr:uid="{00000000-0005-0000-0000-000034180000}"/>
    <cellStyle name="Percent 96" xfId="16263" xr:uid="{00000000-0005-0000-0000-00009C3F0000}"/>
    <cellStyle name="Percent 97" xfId="16241" xr:uid="{00000000-0005-0000-0000-0000823F0000}"/>
    <cellStyle name="Percent 98" xfId="16267" xr:uid="{00000000-0005-0000-0000-0000A03F0000}"/>
    <cellStyle name="Percent 99" xfId="16237" xr:uid="{00000000-0005-0000-0000-00007E3F0000}"/>
    <cellStyle name="SAPBEXaggData" xfId="196" xr:uid="{00000000-0005-0000-0000-0000CD000000}"/>
    <cellStyle name="SAPBEXaggData 2" xfId="197" xr:uid="{00000000-0005-0000-0000-0000CE000000}"/>
    <cellStyle name="SAPBEXaggData 2 2" xfId="198" xr:uid="{00000000-0005-0000-0000-0000CF000000}"/>
    <cellStyle name="SAPBEXaggData 3" xfId="199" xr:uid="{00000000-0005-0000-0000-0000D0000000}"/>
    <cellStyle name="SAPBEXaggData 4" xfId="425" xr:uid="{00000000-0005-0000-0000-0000B4010000}"/>
    <cellStyle name="SAPBEXaggData_Sept 2011 Total BW Data" xfId="200" xr:uid="{00000000-0005-0000-0000-0000D1000000}"/>
    <cellStyle name="SAPBEXaggDataEmph" xfId="201" xr:uid="{00000000-0005-0000-0000-0000D2000000}"/>
    <cellStyle name="SAPBEXaggDataEmph 2" xfId="426" xr:uid="{00000000-0005-0000-0000-0000B5010000}"/>
    <cellStyle name="SAPBEXaggExc1" xfId="202" xr:uid="{00000000-0005-0000-0000-0000D3000000}"/>
    <cellStyle name="SAPBEXaggExc1Emph" xfId="203" xr:uid="{00000000-0005-0000-0000-0000D4000000}"/>
    <cellStyle name="SAPBEXaggExc2" xfId="204" xr:uid="{00000000-0005-0000-0000-0000D5000000}"/>
    <cellStyle name="SAPBEXaggExc2Emph" xfId="205" xr:uid="{00000000-0005-0000-0000-0000D6000000}"/>
    <cellStyle name="SAPBEXaggItem" xfId="206" xr:uid="{00000000-0005-0000-0000-0000D7000000}"/>
    <cellStyle name="SAPBEXaggItem 2" xfId="207" xr:uid="{00000000-0005-0000-0000-0000D8000000}"/>
    <cellStyle name="SAPBEXaggItem 2 2" xfId="208" xr:uid="{00000000-0005-0000-0000-0000D9000000}"/>
    <cellStyle name="SAPBEXaggItem 3" xfId="209" xr:uid="{00000000-0005-0000-0000-0000DA000000}"/>
    <cellStyle name="SAPBEXaggItem 4" xfId="427" xr:uid="{00000000-0005-0000-0000-0000B6010000}"/>
    <cellStyle name="SAPBEXaggItem_Sept 2011 Total BW Data" xfId="210" xr:uid="{00000000-0005-0000-0000-0000DB000000}"/>
    <cellStyle name="SAPBEXaggItemX" xfId="211" xr:uid="{00000000-0005-0000-0000-0000DC000000}"/>
    <cellStyle name="SAPBEXaggItemX 2" xfId="428" xr:uid="{00000000-0005-0000-0000-0000B7010000}"/>
    <cellStyle name="SAPBEXchaText" xfId="212" xr:uid="{00000000-0005-0000-0000-0000DD000000}"/>
    <cellStyle name="SAPBEXchaText 2" xfId="429" xr:uid="{00000000-0005-0000-0000-0000B8010000}"/>
    <cellStyle name="SAPBEXColoum_Header_SA" xfId="213" xr:uid="{00000000-0005-0000-0000-0000DE000000}"/>
    <cellStyle name="SAPBEXexcBad" xfId="430" xr:uid="{00000000-0005-0000-0000-0000B9010000}"/>
    <cellStyle name="SAPBEXexcBad7" xfId="214" xr:uid="{00000000-0005-0000-0000-0000DF000000}"/>
    <cellStyle name="SAPBEXexcBad7 2" xfId="215" xr:uid="{00000000-0005-0000-0000-0000E0000000}"/>
    <cellStyle name="SAPBEXexcBad8" xfId="216" xr:uid="{00000000-0005-0000-0000-0000E1000000}"/>
    <cellStyle name="SAPBEXexcBad8 2" xfId="217" xr:uid="{00000000-0005-0000-0000-0000E2000000}"/>
    <cellStyle name="SAPBEXexcBad9" xfId="218" xr:uid="{00000000-0005-0000-0000-0000E3000000}"/>
    <cellStyle name="SAPBEXexcBad9 2" xfId="219" xr:uid="{00000000-0005-0000-0000-0000E4000000}"/>
    <cellStyle name="SAPBEXexcCritical" xfId="431" xr:uid="{00000000-0005-0000-0000-0000BA010000}"/>
    <cellStyle name="SAPBEXexcCritical4" xfId="220" xr:uid="{00000000-0005-0000-0000-0000E5000000}"/>
    <cellStyle name="SAPBEXexcCritical4 2" xfId="221" xr:uid="{00000000-0005-0000-0000-0000E6000000}"/>
    <cellStyle name="SAPBEXexcCritical5" xfId="222" xr:uid="{00000000-0005-0000-0000-0000E7000000}"/>
    <cellStyle name="SAPBEXexcCritical5 2" xfId="223" xr:uid="{00000000-0005-0000-0000-0000E8000000}"/>
    <cellStyle name="SAPBEXexcCritical6" xfId="224" xr:uid="{00000000-0005-0000-0000-0000E9000000}"/>
    <cellStyle name="SAPBEXexcCritical6 2" xfId="225" xr:uid="{00000000-0005-0000-0000-0000EA000000}"/>
    <cellStyle name="SAPBEXexcGood" xfId="432" xr:uid="{00000000-0005-0000-0000-0000BB010000}"/>
    <cellStyle name="SAPBEXexcGood1" xfId="226" xr:uid="{00000000-0005-0000-0000-0000EB000000}"/>
    <cellStyle name="SAPBEXexcGood1 2" xfId="227" xr:uid="{00000000-0005-0000-0000-0000EC000000}"/>
    <cellStyle name="SAPBEXexcGood2" xfId="228" xr:uid="{00000000-0005-0000-0000-0000ED000000}"/>
    <cellStyle name="SAPBEXexcGood2 2" xfId="229" xr:uid="{00000000-0005-0000-0000-0000EE000000}"/>
    <cellStyle name="SAPBEXexcGood3" xfId="230" xr:uid="{00000000-0005-0000-0000-0000EF000000}"/>
    <cellStyle name="SAPBEXexcGood3 2" xfId="231" xr:uid="{00000000-0005-0000-0000-0000F0000000}"/>
    <cellStyle name="SAPBEXexcVeryBad" xfId="433" xr:uid="{00000000-0005-0000-0000-0000BC010000}"/>
    <cellStyle name="SAPBEXfilterDrill" xfId="232" xr:uid="{00000000-0005-0000-0000-0000F1000000}"/>
    <cellStyle name="SAPBEXfilterDrill 2" xfId="434" xr:uid="{00000000-0005-0000-0000-0000BD010000}"/>
    <cellStyle name="SAPBEXfilterItem" xfId="233" xr:uid="{00000000-0005-0000-0000-0000F2000000}"/>
    <cellStyle name="SAPBEXfilterItem 2" xfId="234" xr:uid="{00000000-0005-0000-0000-0000F3000000}"/>
    <cellStyle name="SAPBEXfilterItem 3" xfId="435" xr:uid="{00000000-0005-0000-0000-0000BE010000}"/>
    <cellStyle name="SAPBEXfilterItem_2011-10 LIEE Table 6 (2)" xfId="235" xr:uid="{00000000-0005-0000-0000-0000F4000000}"/>
    <cellStyle name="SAPBEXfilterText" xfId="236" xr:uid="{00000000-0005-0000-0000-0000F5000000}"/>
    <cellStyle name="SAPBEXfilterText 2" xfId="237" xr:uid="{00000000-0005-0000-0000-0000F6000000}"/>
    <cellStyle name="SAPBEXfilterText 2 2" xfId="238" xr:uid="{00000000-0005-0000-0000-0000F7000000}"/>
    <cellStyle name="SAPBEXfilterText 3" xfId="436" xr:uid="{00000000-0005-0000-0000-0000BF010000}"/>
    <cellStyle name="SAPBEXfilterText_2011-12 LIEE Table 1 Updated budget" xfId="239" xr:uid="{00000000-0005-0000-0000-0000F8000000}"/>
    <cellStyle name="SAPBEXformats" xfId="240" xr:uid="{00000000-0005-0000-0000-0000F9000000}"/>
    <cellStyle name="SAPBEXformats 2" xfId="437" xr:uid="{00000000-0005-0000-0000-0000C0010000}"/>
    <cellStyle name="SAPBEXheaderData" xfId="241" xr:uid="{00000000-0005-0000-0000-0000FA000000}"/>
    <cellStyle name="SAPBEXheaderData 2" xfId="438" xr:uid="{00000000-0005-0000-0000-0000C1010000}"/>
    <cellStyle name="SAPBEXheaderItem" xfId="242" xr:uid="{00000000-0005-0000-0000-0000FB000000}"/>
    <cellStyle name="SAPBEXheaderItem 2" xfId="243" xr:uid="{00000000-0005-0000-0000-0000FC000000}"/>
    <cellStyle name="SAPBEXheaderItem 2 2" xfId="244" xr:uid="{00000000-0005-0000-0000-0000FD000000}"/>
    <cellStyle name="SAPBEXheaderItem 3" xfId="439" xr:uid="{00000000-0005-0000-0000-0000C2010000}"/>
    <cellStyle name="SAPBEXheaderItem_2011-10 LIEE Table 6 (2)" xfId="245" xr:uid="{00000000-0005-0000-0000-0000FE000000}"/>
    <cellStyle name="SAPBEXheaderText" xfId="246" xr:uid="{00000000-0005-0000-0000-0000FF000000}"/>
    <cellStyle name="SAPBEXheaderText 2" xfId="247" xr:uid="{00000000-0005-0000-0000-000000010000}"/>
    <cellStyle name="SAPBEXheaderText 2 2" xfId="248" xr:uid="{00000000-0005-0000-0000-000001010000}"/>
    <cellStyle name="SAPBEXheaderText 3" xfId="440" xr:uid="{00000000-0005-0000-0000-0000C3010000}"/>
    <cellStyle name="SAPBEXheaderText_2011-10 LIEE Table 6 (2)" xfId="249" xr:uid="{00000000-0005-0000-0000-000002010000}"/>
    <cellStyle name="SAPBEXHLevel0" xfId="250" xr:uid="{00000000-0005-0000-0000-000003010000}"/>
    <cellStyle name="SAPBEXHLevel0 10" xfId="1006" xr:uid="{00000000-0005-0000-0000-0000FE030000}"/>
    <cellStyle name="SAPBEXHLevel0 10 2" xfId="1007" xr:uid="{00000000-0005-0000-0000-0000FF030000}"/>
    <cellStyle name="SAPBEXHLevel0 11" xfId="1005" xr:uid="{00000000-0005-0000-0000-0000FD030000}"/>
    <cellStyle name="SAPBEXHLevel0 12" xfId="441" xr:uid="{00000000-0005-0000-0000-0000C4010000}"/>
    <cellStyle name="SAPBEXHLevel0 2" xfId="251" xr:uid="{00000000-0005-0000-0000-000004010000}"/>
    <cellStyle name="SAPBEXHLevel0 2 2" xfId="252" xr:uid="{00000000-0005-0000-0000-000005010000}"/>
    <cellStyle name="SAPBEXHLevel0 2 2 2" xfId="531" xr:uid="{00000000-0005-0000-0000-000020020000}"/>
    <cellStyle name="SAPBEXHLevel0 2 2 3" xfId="443" xr:uid="{00000000-0005-0000-0000-0000C6010000}"/>
    <cellStyle name="SAPBEXHLevel0 2 3" xfId="530" xr:uid="{00000000-0005-0000-0000-00001F020000}"/>
    <cellStyle name="SAPBEXHLevel0 2 4" xfId="442" xr:uid="{00000000-0005-0000-0000-0000C5010000}"/>
    <cellStyle name="SAPBEXHLevel0 3" xfId="444" xr:uid="{00000000-0005-0000-0000-0000C7010000}"/>
    <cellStyle name="SAPBEXHLevel0 3 2" xfId="532" xr:uid="{00000000-0005-0000-0000-000021020000}"/>
    <cellStyle name="SAPBEXHLevel0 4" xfId="1008" xr:uid="{00000000-0005-0000-0000-000000040000}"/>
    <cellStyle name="SAPBEXHLevel0 5" xfId="1009" xr:uid="{00000000-0005-0000-0000-000001040000}"/>
    <cellStyle name="SAPBEXHLevel0 5 2" xfId="1010" xr:uid="{00000000-0005-0000-0000-000002040000}"/>
    <cellStyle name="SAPBEXHLevel0 5 3" xfId="1011" xr:uid="{00000000-0005-0000-0000-000003040000}"/>
    <cellStyle name="SAPBEXHLevel0 6" xfId="1012" xr:uid="{00000000-0005-0000-0000-000004040000}"/>
    <cellStyle name="SAPBEXHLevel0 6 2" xfId="1013" xr:uid="{00000000-0005-0000-0000-000005040000}"/>
    <cellStyle name="SAPBEXHLevel0 7" xfId="1014" xr:uid="{00000000-0005-0000-0000-000006040000}"/>
    <cellStyle name="SAPBEXHLevel0 7 2" xfId="1015" xr:uid="{00000000-0005-0000-0000-000007040000}"/>
    <cellStyle name="SAPBEXHLevel0 8" xfId="1016" xr:uid="{00000000-0005-0000-0000-000008040000}"/>
    <cellStyle name="SAPBEXHLevel0 9" xfId="1017" xr:uid="{00000000-0005-0000-0000-000009040000}"/>
    <cellStyle name="SAPBEXHLevel0 9 2" xfId="1018" xr:uid="{00000000-0005-0000-0000-00000A040000}"/>
    <cellStyle name="SAPBEXHLevel0_2011-10 LIEE Table 6 (2)" xfId="253" xr:uid="{00000000-0005-0000-0000-000006010000}"/>
    <cellStyle name="SAPBEXHLevel0X" xfId="254" xr:uid="{00000000-0005-0000-0000-000007010000}"/>
    <cellStyle name="SAPBEXHLevel0X 10" xfId="1020" xr:uid="{00000000-0005-0000-0000-00000C040000}"/>
    <cellStyle name="SAPBEXHLevel0X 10 2" xfId="1021" xr:uid="{00000000-0005-0000-0000-00000D040000}"/>
    <cellStyle name="SAPBEXHLevel0X 11" xfId="1019" xr:uid="{00000000-0005-0000-0000-00000B040000}"/>
    <cellStyle name="SAPBEXHLevel0X 12" xfId="445" xr:uid="{00000000-0005-0000-0000-0000C8010000}"/>
    <cellStyle name="SAPBEXHLevel0X 2" xfId="255" xr:uid="{00000000-0005-0000-0000-000008010000}"/>
    <cellStyle name="SAPBEXHLevel0X 2 2" xfId="256" xr:uid="{00000000-0005-0000-0000-000009010000}"/>
    <cellStyle name="SAPBEXHLevel0X 2 2 2" xfId="534" xr:uid="{00000000-0005-0000-0000-000023020000}"/>
    <cellStyle name="SAPBEXHLevel0X 2 2 3" xfId="447" xr:uid="{00000000-0005-0000-0000-0000CA010000}"/>
    <cellStyle name="SAPBEXHLevel0X 2 3" xfId="533" xr:uid="{00000000-0005-0000-0000-000022020000}"/>
    <cellStyle name="SAPBEXHLevel0X 2 4" xfId="446" xr:uid="{00000000-0005-0000-0000-0000C9010000}"/>
    <cellStyle name="SAPBEXHLevel0X 3" xfId="257" xr:uid="{00000000-0005-0000-0000-00000A010000}"/>
    <cellStyle name="SAPBEXHLevel0X 3 2" xfId="258" xr:uid="{00000000-0005-0000-0000-00000B010000}"/>
    <cellStyle name="SAPBEXHLevel0X 3 2 2" xfId="535" xr:uid="{00000000-0005-0000-0000-000024020000}"/>
    <cellStyle name="SAPBEXHLevel0X 3 3" xfId="448" xr:uid="{00000000-0005-0000-0000-0000CB010000}"/>
    <cellStyle name="SAPBEXHLevel0X 4" xfId="259" xr:uid="{00000000-0005-0000-0000-00000C010000}"/>
    <cellStyle name="SAPBEXHLevel0X 4 2" xfId="1022" xr:uid="{00000000-0005-0000-0000-00000E040000}"/>
    <cellStyle name="SAPBEXHLevel0X 5" xfId="1023" xr:uid="{00000000-0005-0000-0000-00000F040000}"/>
    <cellStyle name="SAPBEXHLevel0X 5 2" xfId="1024" xr:uid="{00000000-0005-0000-0000-000010040000}"/>
    <cellStyle name="SAPBEXHLevel0X 5 3" xfId="1025" xr:uid="{00000000-0005-0000-0000-000011040000}"/>
    <cellStyle name="SAPBEXHLevel0X 6" xfId="1026" xr:uid="{00000000-0005-0000-0000-000012040000}"/>
    <cellStyle name="SAPBEXHLevel0X 6 2" xfId="1027" xr:uid="{00000000-0005-0000-0000-000013040000}"/>
    <cellStyle name="SAPBEXHLevel0X 7" xfId="1028" xr:uid="{00000000-0005-0000-0000-000014040000}"/>
    <cellStyle name="SAPBEXHLevel0X 7 2" xfId="1029" xr:uid="{00000000-0005-0000-0000-000015040000}"/>
    <cellStyle name="SAPBEXHLevel0X 8" xfId="1030" xr:uid="{00000000-0005-0000-0000-000016040000}"/>
    <cellStyle name="SAPBEXHLevel0X 9" xfId="1031" xr:uid="{00000000-0005-0000-0000-000017040000}"/>
    <cellStyle name="SAPBEXHLevel0X 9 2" xfId="1032" xr:uid="{00000000-0005-0000-0000-000018040000}"/>
    <cellStyle name="SAPBEXHLevel1" xfId="260" xr:uid="{00000000-0005-0000-0000-00000D010000}"/>
    <cellStyle name="SAPBEXHLevel1 10" xfId="1034" xr:uid="{00000000-0005-0000-0000-00001A040000}"/>
    <cellStyle name="SAPBEXHLevel1 10 2" xfId="1035" xr:uid="{00000000-0005-0000-0000-00001B040000}"/>
    <cellStyle name="SAPBEXHLevel1 11" xfId="1033" xr:uid="{00000000-0005-0000-0000-000019040000}"/>
    <cellStyle name="SAPBEXHLevel1 12" xfId="449" xr:uid="{00000000-0005-0000-0000-0000CC010000}"/>
    <cellStyle name="SAPBEXHLevel1 2" xfId="261" xr:uid="{00000000-0005-0000-0000-00000E010000}"/>
    <cellStyle name="SAPBEXHLevel1 2 2" xfId="262" xr:uid="{00000000-0005-0000-0000-00000F010000}"/>
    <cellStyle name="SAPBEXHLevel1 2 2 2" xfId="537" xr:uid="{00000000-0005-0000-0000-000026020000}"/>
    <cellStyle name="SAPBEXHLevel1 2 2 3" xfId="451" xr:uid="{00000000-0005-0000-0000-0000CE010000}"/>
    <cellStyle name="SAPBEXHLevel1 2 3" xfId="536" xr:uid="{00000000-0005-0000-0000-000025020000}"/>
    <cellStyle name="SAPBEXHLevel1 2 4" xfId="450" xr:uid="{00000000-0005-0000-0000-0000CD010000}"/>
    <cellStyle name="SAPBEXHLevel1 3" xfId="452" xr:uid="{00000000-0005-0000-0000-0000CF010000}"/>
    <cellStyle name="SAPBEXHLevel1 3 2" xfId="538" xr:uid="{00000000-0005-0000-0000-000027020000}"/>
    <cellStyle name="SAPBEXHLevel1 4" xfId="1036" xr:uid="{00000000-0005-0000-0000-00001C040000}"/>
    <cellStyle name="SAPBEXHLevel1 5" xfId="1037" xr:uid="{00000000-0005-0000-0000-00001D040000}"/>
    <cellStyle name="SAPBEXHLevel1 5 2" xfId="1038" xr:uid="{00000000-0005-0000-0000-00001E040000}"/>
    <cellStyle name="SAPBEXHLevel1 5 3" xfId="1039" xr:uid="{00000000-0005-0000-0000-00001F040000}"/>
    <cellStyle name="SAPBEXHLevel1 6" xfId="1040" xr:uid="{00000000-0005-0000-0000-000020040000}"/>
    <cellStyle name="SAPBEXHLevel1 6 2" xfId="1041" xr:uid="{00000000-0005-0000-0000-000021040000}"/>
    <cellStyle name="SAPBEXHLevel1 7" xfId="1042" xr:uid="{00000000-0005-0000-0000-000022040000}"/>
    <cellStyle name="SAPBEXHLevel1 7 2" xfId="1043" xr:uid="{00000000-0005-0000-0000-000023040000}"/>
    <cellStyle name="SAPBEXHLevel1 8" xfId="1044" xr:uid="{00000000-0005-0000-0000-000024040000}"/>
    <cellStyle name="SAPBEXHLevel1 9" xfId="1045" xr:uid="{00000000-0005-0000-0000-000025040000}"/>
    <cellStyle name="SAPBEXHLevel1 9 2" xfId="1046" xr:uid="{00000000-0005-0000-0000-000026040000}"/>
    <cellStyle name="SAPBEXHLevel1_2011-12 LIEE Table 1 Updated budget" xfId="263" xr:uid="{00000000-0005-0000-0000-000010010000}"/>
    <cellStyle name="SAPBEXHLevel1X" xfId="264" xr:uid="{00000000-0005-0000-0000-000011010000}"/>
    <cellStyle name="SAPBEXHLevel1X 10" xfId="1048" xr:uid="{00000000-0005-0000-0000-000028040000}"/>
    <cellStyle name="SAPBEXHLevel1X 10 2" xfId="1049" xr:uid="{00000000-0005-0000-0000-000029040000}"/>
    <cellStyle name="SAPBEXHLevel1X 11" xfId="1047" xr:uid="{00000000-0005-0000-0000-000027040000}"/>
    <cellStyle name="SAPBEXHLevel1X 12" xfId="453" xr:uid="{00000000-0005-0000-0000-0000D0010000}"/>
    <cellStyle name="SAPBEXHLevel1X 2" xfId="265" xr:uid="{00000000-0005-0000-0000-000012010000}"/>
    <cellStyle name="SAPBEXHLevel1X 2 2" xfId="266" xr:uid="{00000000-0005-0000-0000-000013010000}"/>
    <cellStyle name="SAPBEXHLevel1X 2 2 2" xfId="540" xr:uid="{00000000-0005-0000-0000-000029020000}"/>
    <cellStyle name="SAPBEXHLevel1X 2 2 3" xfId="455" xr:uid="{00000000-0005-0000-0000-0000D2010000}"/>
    <cellStyle name="SAPBEXHLevel1X 2 3" xfId="539" xr:uid="{00000000-0005-0000-0000-000028020000}"/>
    <cellStyle name="SAPBEXHLevel1X 2 4" xfId="454" xr:uid="{00000000-0005-0000-0000-0000D1010000}"/>
    <cellStyle name="SAPBEXHLevel1X 3" xfId="267" xr:uid="{00000000-0005-0000-0000-000014010000}"/>
    <cellStyle name="SAPBEXHLevel1X 3 2" xfId="268" xr:uid="{00000000-0005-0000-0000-000015010000}"/>
    <cellStyle name="SAPBEXHLevel1X 3 2 2" xfId="541" xr:uid="{00000000-0005-0000-0000-00002A020000}"/>
    <cellStyle name="SAPBEXHLevel1X 3 3" xfId="456" xr:uid="{00000000-0005-0000-0000-0000D3010000}"/>
    <cellStyle name="SAPBEXHLevel1X 4" xfId="269" xr:uid="{00000000-0005-0000-0000-000016010000}"/>
    <cellStyle name="SAPBEXHLevel1X 4 2" xfId="1050" xr:uid="{00000000-0005-0000-0000-00002A040000}"/>
    <cellStyle name="SAPBEXHLevel1X 5" xfId="1051" xr:uid="{00000000-0005-0000-0000-00002B040000}"/>
    <cellStyle name="SAPBEXHLevel1X 5 2" xfId="1052" xr:uid="{00000000-0005-0000-0000-00002C040000}"/>
    <cellStyle name="SAPBEXHLevel1X 5 3" xfId="1053" xr:uid="{00000000-0005-0000-0000-00002D040000}"/>
    <cellStyle name="SAPBEXHLevel1X 6" xfId="1054" xr:uid="{00000000-0005-0000-0000-00002E040000}"/>
    <cellStyle name="SAPBEXHLevel1X 6 2" xfId="1055" xr:uid="{00000000-0005-0000-0000-00002F040000}"/>
    <cellStyle name="SAPBEXHLevel1X 7" xfId="1056" xr:uid="{00000000-0005-0000-0000-000030040000}"/>
    <cellStyle name="SAPBEXHLevel1X 7 2" xfId="1057" xr:uid="{00000000-0005-0000-0000-000031040000}"/>
    <cellStyle name="SAPBEXHLevel1X 8" xfId="1058" xr:uid="{00000000-0005-0000-0000-000032040000}"/>
    <cellStyle name="SAPBEXHLevel1X 9" xfId="1059" xr:uid="{00000000-0005-0000-0000-000033040000}"/>
    <cellStyle name="SAPBEXHLevel1X 9 2" xfId="1060" xr:uid="{00000000-0005-0000-0000-000034040000}"/>
    <cellStyle name="SAPBEXHLevel2" xfId="270" xr:uid="{00000000-0005-0000-0000-000017010000}"/>
    <cellStyle name="SAPBEXHLevel2 10" xfId="1062" xr:uid="{00000000-0005-0000-0000-000036040000}"/>
    <cellStyle name="SAPBEXHLevel2 10 2" xfId="1063" xr:uid="{00000000-0005-0000-0000-000037040000}"/>
    <cellStyle name="SAPBEXHLevel2 11" xfId="1061" xr:uid="{00000000-0005-0000-0000-000035040000}"/>
    <cellStyle name="SAPBEXHLevel2 12" xfId="457" xr:uid="{00000000-0005-0000-0000-0000D4010000}"/>
    <cellStyle name="SAPBEXHLevel2 2" xfId="271" xr:uid="{00000000-0005-0000-0000-000018010000}"/>
    <cellStyle name="SAPBEXHLevel2 2 2" xfId="272" xr:uid="{00000000-0005-0000-0000-000019010000}"/>
    <cellStyle name="SAPBEXHLevel2 2 2 2" xfId="543" xr:uid="{00000000-0005-0000-0000-00002C020000}"/>
    <cellStyle name="SAPBEXHLevel2 2 2 3" xfId="459" xr:uid="{00000000-0005-0000-0000-0000D6010000}"/>
    <cellStyle name="SAPBEXHLevel2 2 3" xfId="542" xr:uid="{00000000-0005-0000-0000-00002B020000}"/>
    <cellStyle name="SAPBEXHLevel2 2 4" xfId="458" xr:uid="{00000000-0005-0000-0000-0000D5010000}"/>
    <cellStyle name="SAPBEXHLevel2 3" xfId="460" xr:uid="{00000000-0005-0000-0000-0000D7010000}"/>
    <cellStyle name="SAPBEXHLevel2 3 2" xfId="544" xr:uid="{00000000-0005-0000-0000-00002D020000}"/>
    <cellStyle name="SAPBEXHLevel2 4" xfId="1064" xr:uid="{00000000-0005-0000-0000-000038040000}"/>
    <cellStyle name="SAPBEXHLevel2 5" xfId="1065" xr:uid="{00000000-0005-0000-0000-000039040000}"/>
    <cellStyle name="SAPBEXHLevel2 5 2" xfId="1066" xr:uid="{00000000-0005-0000-0000-00003A040000}"/>
    <cellStyle name="SAPBEXHLevel2 5 3" xfId="1067" xr:uid="{00000000-0005-0000-0000-00003B040000}"/>
    <cellStyle name="SAPBEXHLevel2 6" xfId="1068" xr:uid="{00000000-0005-0000-0000-00003C040000}"/>
    <cellStyle name="SAPBEXHLevel2 6 2" xfId="1069" xr:uid="{00000000-0005-0000-0000-00003D040000}"/>
    <cellStyle name="SAPBEXHLevel2 7" xfId="1070" xr:uid="{00000000-0005-0000-0000-00003E040000}"/>
    <cellStyle name="SAPBEXHLevel2 7 2" xfId="1071" xr:uid="{00000000-0005-0000-0000-00003F040000}"/>
    <cellStyle name="SAPBEXHLevel2 8" xfId="1072" xr:uid="{00000000-0005-0000-0000-000040040000}"/>
    <cellStyle name="SAPBEXHLevel2 9" xfId="1073" xr:uid="{00000000-0005-0000-0000-000041040000}"/>
    <cellStyle name="SAPBEXHLevel2 9 2" xfId="1074" xr:uid="{00000000-0005-0000-0000-000042040000}"/>
    <cellStyle name="SAPBEXHLevel2_2011-12 LIEE Table 1 Updated budget" xfId="273" xr:uid="{00000000-0005-0000-0000-00001A010000}"/>
    <cellStyle name="SAPBEXHLevel2X" xfId="274" xr:uid="{00000000-0005-0000-0000-00001B010000}"/>
    <cellStyle name="SAPBEXHLevel2X 10" xfId="1076" xr:uid="{00000000-0005-0000-0000-000044040000}"/>
    <cellStyle name="SAPBEXHLevel2X 10 2" xfId="1077" xr:uid="{00000000-0005-0000-0000-000045040000}"/>
    <cellStyle name="SAPBEXHLevel2X 11" xfId="1075" xr:uid="{00000000-0005-0000-0000-000043040000}"/>
    <cellStyle name="SAPBEXHLevel2X 12" xfId="461" xr:uid="{00000000-0005-0000-0000-0000D8010000}"/>
    <cellStyle name="SAPBEXHLevel2X 2" xfId="275" xr:uid="{00000000-0005-0000-0000-00001C010000}"/>
    <cellStyle name="SAPBEXHLevel2X 2 2" xfId="276" xr:uid="{00000000-0005-0000-0000-00001D010000}"/>
    <cellStyle name="SAPBEXHLevel2X 2 2 2" xfId="546" xr:uid="{00000000-0005-0000-0000-00002F020000}"/>
    <cellStyle name="SAPBEXHLevel2X 2 2 3" xfId="463" xr:uid="{00000000-0005-0000-0000-0000DA010000}"/>
    <cellStyle name="SAPBEXHLevel2X 2 3" xfId="545" xr:uid="{00000000-0005-0000-0000-00002E020000}"/>
    <cellStyle name="SAPBEXHLevel2X 2 4" xfId="462" xr:uid="{00000000-0005-0000-0000-0000D9010000}"/>
    <cellStyle name="SAPBEXHLevel2X 3" xfId="277" xr:uid="{00000000-0005-0000-0000-00001E010000}"/>
    <cellStyle name="SAPBEXHLevel2X 3 2" xfId="278" xr:uid="{00000000-0005-0000-0000-00001F010000}"/>
    <cellStyle name="SAPBEXHLevel2X 3 2 2" xfId="547" xr:uid="{00000000-0005-0000-0000-000030020000}"/>
    <cellStyle name="SAPBEXHLevel2X 3 3" xfId="464" xr:uid="{00000000-0005-0000-0000-0000DB010000}"/>
    <cellStyle name="SAPBEXHLevel2X 4" xfId="279" xr:uid="{00000000-0005-0000-0000-000020010000}"/>
    <cellStyle name="SAPBEXHLevel2X 4 2" xfId="1078" xr:uid="{00000000-0005-0000-0000-000046040000}"/>
    <cellStyle name="SAPBEXHLevel2X 5" xfId="1079" xr:uid="{00000000-0005-0000-0000-000047040000}"/>
    <cellStyle name="SAPBEXHLevel2X 5 2" xfId="1080" xr:uid="{00000000-0005-0000-0000-000048040000}"/>
    <cellStyle name="SAPBEXHLevel2X 5 3" xfId="1081" xr:uid="{00000000-0005-0000-0000-000049040000}"/>
    <cellStyle name="SAPBEXHLevel2X 6" xfId="1082" xr:uid="{00000000-0005-0000-0000-00004A040000}"/>
    <cellStyle name="SAPBEXHLevel2X 6 2" xfId="1083" xr:uid="{00000000-0005-0000-0000-00004B040000}"/>
    <cellStyle name="SAPBEXHLevel2X 7" xfId="1084" xr:uid="{00000000-0005-0000-0000-00004C040000}"/>
    <cellStyle name="SAPBEXHLevel2X 7 2" xfId="1085" xr:uid="{00000000-0005-0000-0000-00004D040000}"/>
    <cellStyle name="SAPBEXHLevel2X 8" xfId="1086" xr:uid="{00000000-0005-0000-0000-00004E040000}"/>
    <cellStyle name="SAPBEXHLevel2X 9" xfId="1087" xr:uid="{00000000-0005-0000-0000-00004F040000}"/>
    <cellStyle name="SAPBEXHLevel2X 9 2" xfId="1088" xr:uid="{00000000-0005-0000-0000-000050040000}"/>
    <cellStyle name="SAPBEXHLevel3" xfId="280" xr:uid="{00000000-0005-0000-0000-000021010000}"/>
    <cellStyle name="SAPBEXHLevel3 10" xfId="1090" xr:uid="{00000000-0005-0000-0000-000052040000}"/>
    <cellStyle name="SAPBEXHLevel3 10 2" xfId="1091" xr:uid="{00000000-0005-0000-0000-000053040000}"/>
    <cellStyle name="SAPBEXHLevel3 11" xfId="1089" xr:uid="{00000000-0005-0000-0000-000051040000}"/>
    <cellStyle name="SAPBEXHLevel3 12" xfId="465" xr:uid="{00000000-0005-0000-0000-0000DC010000}"/>
    <cellStyle name="SAPBEXHLevel3 2" xfId="281" xr:uid="{00000000-0005-0000-0000-000022010000}"/>
    <cellStyle name="SAPBEXHLevel3 2 2" xfId="282" xr:uid="{00000000-0005-0000-0000-000023010000}"/>
    <cellStyle name="SAPBEXHLevel3 2 2 2" xfId="549" xr:uid="{00000000-0005-0000-0000-000032020000}"/>
    <cellStyle name="SAPBEXHLevel3 2 2 3" xfId="467" xr:uid="{00000000-0005-0000-0000-0000DE010000}"/>
    <cellStyle name="SAPBEXHLevel3 2 3" xfId="548" xr:uid="{00000000-0005-0000-0000-000031020000}"/>
    <cellStyle name="SAPBEXHLevel3 2 4" xfId="466" xr:uid="{00000000-0005-0000-0000-0000DD010000}"/>
    <cellStyle name="SAPBEXHLevel3 3" xfId="468" xr:uid="{00000000-0005-0000-0000-0000DF010000}"/>
    <cellStyle name="SAPBEXHLevel3 3 2" xfId="550" xr:uid="{00000000-0005-0000-0000-000033020000}"/>
    <cellStyle name="SAPBEXHLevel3 4" xfId="1092" xr:uid="{00000000-0005-0000-0000-000054040000}"/>
    <cellStyle name="SAPBEXHLevel3 5" xfId="1093" xr:uid="{00000000-0005-0000-0000-000055040000}"/>
    <cellStyle name="SAPBEXHLevel3 5 2" xfId="1094" xr:uid="{00000000-0005-0000-0000-000056040000}"/>
    <cellStyle name="SAPBEXHLevel3 5 3" xfId="1095" xr:uid="{00000000-0005-0000-0000-000057040000}"/>
    <cellStyle name="SAPBEXHLevel3 6" xfId="1096" xr:uid="{00000000-0005-0000-0000-000058040000}"/>
    <cellStyle name="SAPBEXHLevel3 6 2" xfId="1097" xr:uid="{00000000-0005-0000-0000-000059040000}"/>
    <cellStyle name="SAPBEXHLevel3 7" xfId="1098" xr:uid="{00000000-0005-0000-0000-00005A040000}"/>
    <cellStyle name="SAPBEXHLevel3 7 2" xfId="1099" xr:uid="{00000000-0005-0000-0000-00005B040000}"/>
    <cellStyle name="SAPBEXHLevel3 8" xfId="1100" xr:uid="{00000000-0005-0000-0000-00005C040000}"/>
    <cellStyle name="SAPBEXHLevel3 9" xfId="1101" xr:uid="{00000000-0005-0000-0000-00005D040000}"/>
    <cellStyle name="SAPBEXHLevel3 9 2" xfId="1102" xr:uid="{00000000-0005-0000-0000-00005E040000}"/>
    <cellStyle name="SAPBEXHLevel3_2011-12 LIEE Table 1 Updated budget" xfId="283" xr:uid="{00000000-0005-0000-0000-000024010000}"/>
    <cellStyle name="SAPBEXHLevel3X" xfId="284" xr:uid="{00000000-0005-0000-0000-000025010000}"/>
    <cellStyle name="SAPBEXHLevel3X 10" xfId="1104" xr:uid="{00000000-0005-0000-0000-000060040000}"/>
    <cellStyle name="SAPBEXHLevel3X 10 2" xfId="1105" xr:uid="{00000000-0005-0000-0000-000061040000}"/>
    <cellStyle name="SAPBEXHLevel3X 11" xfId="1103" xr:uid="{00000000-0005-0000-0000-00005F040000}"/>
    <cellStyle name="SAPBEXHLevel3X 12" xfId="469" xr:uid="{00000000-0005-0000-0000-0000E0010000}"/>
    <cellStyle name="SAPBEXHLevel3X 2" xfId="285" xr:uid="{00000000-0005-0000-0000-000026010000}"/>
    <cellStyle name="SAPBEXHLevel3X 2 2" xfId="286" xr:uid="{00000000-0005-0000-0000-000027010000}"/>
    <cellStyle name="SAPBEXHLevel3X 2 2 2" xfId="552" xr:uid="{00000000-0005-0000-0000-000035020000}"/>
    <cellStyle name="SAPBEXHLevel3X 2 2 3" xfId="471" xr:uid="{00000000-0005-0000-0000-0000E2010000}"/>
    <cellStyle name="SAPBEXHLevel3X 2 3" xfId="551" xr:uid="{00000000-0005-0000-0000-000034020000}"/>
    <cellStyle name="SAPBEXHLevel3X 2 4" xfId="470" xr:uid="{00000000-0005-0000-0000-0000E1010000}"/>
    <cellStyle name="SAPBEXHLevel3X 3" xfId="287" xr:uid="{00000000-0005-0000-0000-000028010000}"/>
    <cellStyle name="SAPBEXHLevel3X 3 2" xfId="288" xr:uid="{00000000-0005-0000-0000-000029010000}"/>
    <cellStyle name="SAPBEXHLevel3X 3 2 2" xfId="553" xr:uid="{00000000-0005-0000-0000-000036020000}"/>
    <cellStyle name="SAPBEXHLevel3X 3 3" xfId="472" xr:uid="{00000000-0005-0000-0000-0000E3010000}"/>
    <cellStyle name="SAPBEXHLevel3X 4" xfId="289" xr:uid="{00000000-0005-0000-0000-00002A010000}"/>
    <cellStyle name="SAPBEXHLevel3X 4 2" xfId="1106" xr:uid="{00000000-0005-0000-0000-000062040000}"/>
    <cellStyle name="SAPBEXHLevel3X 5" xfId="1107" xr:uid="{00000000-0005-0000-0000-000063040000}"/>
    <cellStyle name="SAPBEXHLevel3X 5 2" xfId="1108" xr:uid="{00000000-0005-0000-0000-000064040000}"/>
    <cellStyle name="SAPBEXHLevel3X 5 3" xfId="1109" xr:uid="{00000000-0005-0000-0000-000065040000}"/>
    <cellStyle name="SAPBEXHLevel3X 6" xfId="1110" xr:uid="{00000000-0005-0000-0000-000066040000}"/>
    <cellStyle name="SAPBEXHLevel3X 6 2" xfId="1111" xr:uid="{00000000-0005-0000-0000-000067040000}"/>
    <cellStyle name="SAPBEXHLevel3X 7" xfId="1112" xr:uid="{00000000-0005-0000-0000-000068040000}"/>
    <cellStyle name="SAPBEXHLevel3X 7 2" xfId="1113" xr:uid="{00000000-0005-0000-0000-000069040000}"/>
    <cellStyle name="SAPBEXHLevel3X 8" xfId="1114" xr:uid="{00000000-0005-0000-0000-00006A040000}"/>
    <cellStyle name="SAPBEXHLevel3X 9" xfId="1115" xr:uid="{00000000-0005-0000-0000-00006B040000}"/>
    <cellStyle name="SAPBEXHLevel3X 9 2" xfId="1116" xr:uid="{00000000-0005-0000-0000-00006C040000}"/>
    <cellStyle name="SAPBEXresData" xfId="290" xr:uid="{00000000-0005-0000-0000-00002B010000}"/>
    <cellStyle name="SAPBEXresData 2" xfId="291" xr:uid="{00000000-0005-0000-0000-00002C010000}"/>
    <cellStyle name="SAPBEXresData 3" xfId="473" xr:uid="{00000000-0005-0000-0000-0000E4010000}"/>
    <cellStyle name="SAPBEXresDataEmph" xfId="292" xr:uid="{00000000-0005-0000-0000-00002D010000}"/>
    <cellStyle name="SAPBEXresDataEmph 2" xfId="474" xr:uid="{00000000-0005-0000-0000-0000E5010000}"/>
    <cellStyle name="SAPBEXresExc1" xfId="293" xr:uid="{00000000-0005-0000-0000-00002E010000}"/>
    <cellStyle name="SAPBEXresExc1Emph" xfId="294" xr:uid="{00000000-0005-0000-0000-00002F010000}"/>
    <cellStyle name="SAPBEXresExc2" xfId="295" xr:uid="{00000000-0005-0000-0000-000030010000}"/>
    <cellStyle name="SAPBEXresExc2Emph" xfId="296" xr:uid="{00000000-0005-0000-0000-000031010000}"/>
    <cellStyle name="SAPBEXresItem" xfId="297" xr:uid="{00000000-0005-0000-0000-000032010000}"/>
    <cellStyle name="SAPBEXresItem 2" xfId="475" xr:uid="{00000000-0005-0000-0000-0000E6010000}"/>
    <cellStyle name="SAPBEXresItemX" xfId="298" xr:uid="{00000000-0005-0000-0000-000033010000}"/>
    <cellStyle name="SAPBEXresItemX 2" xfId="299" xr:uid="{00000000-0005-0000-0000-000034010000}"/>
    <cellStyle name="SAPBEXresItemX 2 2" xfId="477" xr:uid="{00000000-0005-0000-0000-0000E8010000}"/>
    <cellStyle name="SAPBEXresItemX 3" xfId="476" xr:uid="{00000000-0005-0000-0000-0000E7010000}"/>
    <cellStyle name="SAPBEXRow_Headings_SA" xfId="300" xr:uid="{00000000-0005-0000-0000-000035010000}"/>
    <cellStyle name="SAPBEXRowResults_SA" xfId="301" xr:uid="{00000000-0005-0000-0000-000036010000}"/>
    <cellStyle name="SAPBEXstdData" xfId="302" xr:uid="{00000000-0005-0000-0000-000037010000}"/>
    <cellStyle name="SAPBEXstdData 2" xfId="303" xr:uid="{00000000-0005-0000-0000-000038010000}"/>
    <cellStyle name="SAPBEXstdData 2 2" xfId="304" xr:uid="{00000000-0005-0000-0000-000039010000}"/>
    <cellStyle name="SAPBEXstdData 3" xfId="305" xr:uid="{00000000-0005-0000-0000-00003A010000}"/>
    <cellStyle name="SAPBEXstdData 4" xfId="478" xr:uid="{00000000-0005-0000-0000-0000E9010000}"/>
    <cellStyle name="SAPBEXstdData_Sept 2011 Total BW Data" xfId="306" xr:uid="{00000000-0005-0000-0000-00003B010000}"/>
    <cellStyle name="SAPBEXstdDataEmph" xfId="307" xr:uid="{00000000-0005-0000-0000-00003C010000}"/>
    <cellStyle name="SAPBEXstdDataEmph 2" xfId="479" xr:uid="{00000000-0005-0000-0000-0000EA010000}"/>
    <cellStyle name="SAPBEXstdExc1" xfId="308" xr:uid="{00000000-0005-0000-0000-00003D010000}"/>
    <cellStyle name="SAPBEXstdExc1Emph" xfId="309" xr:uid="{00000000-0005-0000-0000-00003E010000}"/>
    <cellStyle name="SAPBEXstdExc2" xfId="310" xr:uid="{00000000-0005-0000-0000-00003F010000}"/>
    <cellStyle name="SAPBEXstdExc2Emph" xfId="311" xr:uid="{00000000-0005-0000-0000-000040010000}"/>
    <cellStyle name="SAPBEXstdItem" xfId="312" xr:uid="{00000000-0005-0000-0000-000041010000}"/>
    <cellStyle name="SAPBEXstdItem 2" xfId="313" xr:uid="{00000000-0005-0000-0000-000042010000}"/>
    <cellStyle name="SAPBEXstdItem 2 2" xfId="314" xr:uid="{00000000-0005-0000-0000-000043010000}"/>
    <cellStyle name="SAPBEXstdItem 3" xfId="315" xr:uid="{00000000-0005-0000-0000-000044010000}"/>
    <cellStyle name="SAPBEXstdItem 3 2" xfId="316" xr:uid="{00000000-0005-0000-0000-000045010000}"/>
    <cellStyle name="SAPBEXstdItem 4" xfId="317" xr:uid="{00000000-0005-0000-0000-000046010000}"/>
    <cellStyle name="SAPBEXstdItem 5" xfId="480" xr:uid="{00000000-0005-0000-0000-0000EB010000}"/>
    <cellStyle name="SAPBEXstdItem_Sept 2011 Total BW Data" xfId="318" xr:uid="{00000000-0005-0000-0000-000047010000}"/>
    <cellStyle name="SAPBEXstdItemX" xfId="319" xr:uid="{00000000-0005-0000-0000-000048010000}"/>
    <cellStyle name="SAPBEXstdItemX 2" xfId="482" xr:uid="{00000000-0005-0000-0000-0000ED010000}"/>
    <cellStyle name="SAPBEXstdItemX 3" xfId="481" xr:uid="{00000000-0005-0000-0000-0000EC010000}"/>
    <cellStyle name="SAPBEXsubData" xfId="320" xr:uid="{00000000-0005-0000-0000-000049010000}"/>
    <cellStyle name="SAPBEXsubData 2" xfId="483" xr:uid="{00000000-0005-0000-0000-0000EE010000}"/>
    <cellStyle name="SAPBEXsubDataEmph" xfId="321" xr:uid="{00000000-0005-0000-0000-00004A010000}"/>
    <cellStyle name="SAPBEXsubDataEmph 2" xfId="484" xr:uid="{00000000-0005-0000-0000-0000EF010000}"/>
    <cellStyle name="SAPBEXsubExc1" xfId="322" xr:uid="{00000000-0005-0000-0000-00004B010000}"/>
    <cellStyle name="SAPBEXsubExc1Emph" xfId="323" xr:uid="{00000000-0005-0000-0000-00004C010000}"/>
    <cellStyle name="SAPBEXsubExc2" xfId="324" xr:uid="{00000000-0005-0000-0000-00004D010000}"/>
    <cellStyle name="SAPBEXsubExc2Emph" xfId="325" xr:uid="{00000000-0005-0000-0000-00004E010000}"/>
    <cellStyle name="SAPBEXsubItem" xfId="326" xr:uid="{00000000-0005-0000-0000-00004F010000}"/>
    <cellStyle name="SAPBEXsubItem 2" xfId="485" xr:uid="{00000000-0005-0000-0000-0000F0010000}"/>
    <cellStyle name="SAPBEXtitle" xfId="327" xr:uid="{00000000-0005-0000-0000-000050010000}"/>
    <cellStyle name="SAPBEXtitle 2" xfId="486" xr:uid="{00000000-0005-0000-0000-0000F1010000}"/>
    <cellStyle name="SAPBEXundefined" xfId="328" xr:uid="{00000000-0005-0000-0000-000051010000}"/>
    <cellStyle name="SAPBEXundefined 2" xfId="329" xr:uid="{00000000-0005-0000-0000-000052010000}"/>
    <cellStyle name="SAPBEXundefined 3" xfId="487" xr:uid="{00000000-0005-0000-0000-0000F2010000}"/>
    <cellStyle name="SAPBEXundefined_Sheet2" xfId="351" xr:uid="{00000000-0005-0000-0000-000069010000}"/>
    <cellStyle name="SEM-BPS-input-on" xfId="330" xr:uid="{00000000-0005-0000-0000-000053010000}"/>
    <cellStyle name="SEM-BPS-key" xfId="331" xr:uid="{00000000-0005-0000-0000-000054010000}"/>
    <cellStyle name="Style 1" xfId="332" xr:uid="{00000000-0005-0000-0000-000055010000}"/>
    <cellStyle name="Style 26" xfId="333" xr:uid="{00000000-0005-0000-0000-000056010000}"/>
    <cellStyle name="Style 26 2" xfId="334" xr:uid="{00000000-0005-0000-0000-000057010000}"/>
    <cellStyle name="Style 26 2 2" xfId="335" xr:uid="{00000000-0005-0000-0000-000058010000}"/>
    <cellStyle name="Style 26 3" xfId="488" xr:uid="{00000000-0005-0000-0000-0000F3010000}"/>
    <cellStyle name="Title 2" xfId="336" xr:uid="{00000000-0005-0000-0000-000059010000}"/>
    <cellStyle name="Title 2 2" xfId="1118" xr:uid="{00000000-0005-0000-0000-00006E040000}"/>
    <cellStyle name="Title 2 3" xfId="1119" xr:uid="{00000000-0005-0000-0000-00006F040000}"/>
    <cellStyle name="Title 2 4" xfId="1120" xr:uid="{00000000-0005-0000-0000-000070040000}"/>
    <cellStyle name="Title 2 5" xfId="1121" xr:uid="{00000000-0005-0000-0000-000071040000}"/>
    <cellStyle name="Title 2 6" xfId="1122" xr:uid="{00000000-0005-0000-0000-000072040000}"/>
    <cellStyle name="Title 2 7" xfId="1117" xr:uid="{00000000-0005-0000-0000-00006D040000}"/>
    <cellStyle name="Title 2 8" xfId="402" xr:uid="{00000000-0005-0000-0000-00009D010000}"/>
    <cellStyle name="Total 10" xfId="1124" xr:uid="{00000000-0005-0000-0000-000074040000}"/>
    <cellStyle name="Total 11" xfId="1125" xr:uid="{00000000-0005-0000-0000-000075040000}"/>
    <cellStyle name="Total 11 2" xfId="1126" xr:uid="{00000000-0005-0000-0000-000076040000}"/>
    <cellStyle name="Total 12" xfId="1127" xr:uid="{00000000-0005-0000-0000-000077040000}"/>
    <cellStyle name="Total 12 2" xfId="1128" xr:uid="{00000000-0005-0000-0000-000078040000}"/>
    <cellStyle name="Total 13" xfId="1129" xr:uid="{00000000-0005-0000-0000-000079040000}"/>
    <cellStyle name="Total 14" xfId="1130" xr:uid="{00000000-0005-0000-0000-00007A040000}"/>
    <cellStyle name="Total 15" xfId="1123" xr:uid="{00000000-0005-0000-0000-000073040000}"/>
    <cellStyle name="Total 2" xfId="337" xr:uid="{00000000-0005-0000-0000-00005A010000}"/>
    <cellStyle name="Total 2 2" xfId="338" xr:uid="{00000000-0005-0000-0000-00005B010000}"/>
    <cellStyle name="Total 2 2 2" xfId="555" xr:uid="{00000000-0005-0000-0000-000038020000}"/>
    <cellStyle name="Total 2 2 3" xfId="491" xr:uid="{00000000-0005-0000-0000-0000F6010000}"/>
    <cellStyle name="Total 2 3" xfId="554" xr:uid="{00000000-0005-0000-0000-000037020000}"/>
    <cellStyle name="Total 2 4" xfId="490" xr:uid="{00000000-0005-0000-0000-0000F5010000}"/>
    <cellStyle name="Total 3" xfId="339" xr:uid="{00000000-0005-0000-0000-00005C010000}"/>
    <cellStyle name="Total 3 2" xfId="556" xr:uid="{00000000-0005-0000-0000-000039020000}"/>
    <cellStyle name="Total 3 3" xfId="492" xr:uid="{00000000-0005-0000-0000-0000F7010000}"/>
    <cellStyle name="Total 4" xfId="340" xr:uid="{00000000-0005-0000-0000-00005D010000}"/>
    <cellStyle name="Total 4 2" xfId="489" xr:uid="{00000000-0005-0000-0000-0000F4010000}"/>
    <cellStyle name="Total 5" xfId="403" xr:uid="{00000000-0005-0000-0000-00009E010000}"/>
    <cellStyle name="Total 5 2" xfId="1132" xr:uid="{00000000-0005-0000-0000-00007C040000}"/>
    <cellStyle name="Total 5 3" xfId="1133" xr:uid="{00000000-0005-0000-0000-00007D040000}"/>
    <cellStyle name="Total 5 4" xfId="1134" xr:uid="{00000000-0005-0000-0000-00007E040000}"/>
    <cellStyle name="Total 5 5" xfId="1135" xr:uid="{00000000-0005-0000-0000-00007F040000}"/>
    <cellStyle name="Total 5 6" xfId="1136" xr:uid="{00000000-0005-0000-0000-000080040000}"/>
    <cellStyle name="Total 5 7" xfId="1131" xr:uid="{00000000-0005-0000-0000-00007B040000}"/>
    <cellStyle name="Total 6" xfId="1137" xr:uid="{00000000-0005-0000-0000-000081040000}"/>
    <cellStyle name="Total 6 2" xfId="1138" xr:uid="{00000000-0005-0000-0000-000082040000}"/>
    <cellStyle name="Total 6 3" xfId="1139" xr:uid="{00000000-0005-0000-0000-000083040000}"/>
    <cellStyle name="Total 7" xfId="1140" xr:uid="{00000000-0005-0000-0000-000084040000}"/>
    <cellStyle name="Total 7 2" xfId="1141" xr:uid="{00000000-0005-0000-0000-000085040000}"/>
    <cellStyle name="Total 8" xfId="1142" xr:uid="{00000000-0005-0000-0000-000086040000}"/>
    <cellStyle name="Total 8 2" xfId="1143" xr:uid="{00000000-0005-0000-0000-000087040000}"/>
    <cellStyle name="Total 9" xfId="1144" xr:uid="{00000000-0005-0000-0000-000088040000}"/>
    <cellStyle name="Total 9 2" xfId="1145" xr:uid="{00000000-0005-0000-0000-000089040000}"/>
    <cellStyle name="Unprot" xfId="341" xr:uid="{00000000-0005-0000-0000-00005E010000}"/>
    <cellStyle name="Unprot 2" xfId="342" xr:uid="{00000000-0005-0000-0000-00005F010000}"/>
    <cellStyle name="Unprot$" xfId="343" xr:uid="{00000000-0005-0000-0000-000060010000}"/>
    <cellStyle name="Unprot$ 2" xfId="344" xr:uid="{00000000-0005-0000-0000-000061010000}"/>
    <cellStyle name="Unprot$ 2 2" xfId="345" xr:uid="{00000000-0005-0000-0000-000062010000}"/>
    <cellStyle name="Unprot$_2011-10 LIEE Table 6 (2)" xfId="346" xr:uid="{00000000-0005-0000-0000-000063010000}"/>
    <cellStyle name="Unprotect" xfId="347" xr:uid="{00000000-0005-0000-0000-000064010000}"/>
    <cellStyle name="Warning Text 2" xfId="348" xr:uid="{00000000-0005-0000-0000-000065010000}"/>
    <cellStyle name="Warning Text 2 2" xfId="404" xr:uid="{00000000-0005-0000-0000-00009F010000}"/>
  </cellStyles>
  <dxfs count="0"/>
  <tableStyles count="1" defaultTableStyle="TableStyleMedium2" defaultPivotStyle="PivotStyleLight16">
    <tableStyle name="Invisible" pivot="0" table="0" count="0" xr9:uid="{8807E288-26B7-4B10-BD54-F95C0109BAD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63" Type="http://schemas.openxmlformats.org/officeDocument/2006/relationships/theme" Target="theme/theme1.xml"/><Relationship Id="rId68"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externalLink" Target="externalLinks/externalLink21.xml"/><Relationship Id="rId58" Type="http://schemas.openxmlformats.org/officeDocument/2006/relationships/externalLink" Target="externalLinks/externalLink26.xml"/><Relationship Id="rId66" Type="http://schemas.openxmlformats.org/officeDocument/2006/relationships/sheetMetadata" Target="metadata.xml"/><Relationship Id="rId5" Type="http://schemas.openxmlformats.org/officeDocument/2006/relationships/worksheet" Target="worksheets/sheet5.xml"/><Relationship Id="rId61" Type="http://schemas.openxmlformats.org/officeDocument/2006/relationships/externalLink" Target="externalLinks/externalLink2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56" Type="http://schemas.openxmlformats.org/officeDocument/2006/relationships/externalLink" Target="externalLinks/externalLink24.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9.xml"/><Relationship Id="rId72"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59" Type="http://schemas.openxmlformats.org/officeDocument/2006/relationships/externalLink" Target="externalLinks/externalLink27.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externalLink" Target="externalLinks/externalLink22.xml"/><Relationship Id="rId62" Type="http://schemas.openxmlformats.org/officeDocument/2006/relationships/externalLink" Target="externalLinks/externalLink30.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externalLink" Target="externalLinks/externalLink17.xml"/><Relationship Id="rId57" Type="http://schemas.openxmlformats.org/officeDocument/2006/relationships/externalLink" Target="externalLinks/externalLink2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openxmlformats.org/officeDocument/2006/relationships/externalLink" Target="externalLinks/externalLink20.xml"/><Relationship Id="rId60" Type="http://schemas.openxmlformats.org/officeDocument/2006/relationships/externalLink" Target="externalLinks/externalLink28.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7.xml"/><Relationship Id="rId34" Type="http://schemas.openxmlformats.org/officeDocument/2006/relationships/externalLink" Target="externalLinks/externalLink2.xml"/><Relationship Id="rId50" Type="http://schemas.openxmlformats.org/officeDocument/2006/relationships/externalLink" Target="externalLinks/externalLink18.xml"/><Relationship Id="rId55"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4</xdr:col>
      <xdr:colOff>6986</xdr:colOff>
      <xdr:row>8</xdr:row>
      <xdr:rowOff>27304</xdr:rowOff>
    </xdr:from>
    <xdr:to>
      <xdr:col>9</xdr:col>
      <xdr:colOff>723901</xdr:colOff>
      <xdr:row>14</xdr:row>
      <xdr:rowOff>19049</xdr:rowOff>
    </xdr:to>
    <xdr:sp macro="" textlink="">
      <xdr:nvSpPr>
        <xdr:cNvPr id="57" name="TextBox 2">
          <a:extLst>
            <a:ext uri="{FF2B5EF4-FFF2-40B4-BE49-F238E27FC236}">
              <a16:creationId xmlns:a16="http://schemas.microsoft.com/office/drawing/2014/main" id="{B60BF85E-2142-564A-54D0-FAA422844BE6}"/>
            </a:ext>
          </a:extLst>
        </xdr:cNvPr>
        <xdr:cNvSpPr txBox="1"/>
      </xdr:nvSpPr>
      <xdr:spPr>
        <a:xfrm>
          <a:off x="5226686" y="1665604"/>
          <a:ext cx="3717290" cy="96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solidFill>
                <a:srgbClr val="FF0000"/>
              </a:solidFill>
            </a:rPr>
            <a:t>Currently not</a:t>
          </a:r>
          <a:r>
            <a:rPr lang="en-US" sz="2400" baseline="0">
              <a:solidFill>
                <a:srgbClr val="FF0000"/>
              </a:solidFill>
            </a:rPr>
            <a:t> applicable to SCE.</a:t>
          </a:r>
          <a:endParaRPr lang="en-US" sz="24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CTG\DATA\CORPACCT\DPLUCIEN\ACCTREC\SCG%20Acct%20Rec%20Li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3">
          <cell r="AW13">
            <v>5</v>
          </cell>
          <cell r="AX13">
            <v>3.5681999999999998E-2</v>
          </cell>
          <cell r="AY13">
            <v>2.6315999999999999E-2</v>
          </cell>
          <cell r="AZ13">
            <v>3.2319000000000001E-2</v>
          </cell>
          <cell r="BA13">
            <v>2.7521E-2</v>
          </cell>
        </row>
        <row r="14">
          <cell r="AW14">
            <v>6</v>
          </cell>
          <cell r="AX14">
            <v>3.7532000000000003E-2</v>
          </cell>
          <cell r="AY14">
            <v>2.7873999999999999E-2</v>
          </cell>
          <cell r="AZ14">
            <v>3.4230999999999998E-2</v>
          </cell>
          <cell r="BA14">
            <v>2.9135000000000001E-2</v>
          </cell>
        </row>
        <row r="15">
          <cell r="AW15">
            <v>7</v>
          </cell>
          <cell r="AX15">
            <v>3.9481000000000002E-2</v>
          </cell>
          <cell r="AY15">
            <v>2.9524999999999999E-2</v>
          </cell>
          <cell r="AZ15">
            <v>3.6259E-2</v>
          </cell>
          <cell r="BA15">
            <v>3.0845000000000001E-2</v>
          </cell>
        </row>
        <row r="16">
          <cell r="AW16">
            <v>8</v>
          </cell>
          <cell r="AX16">
            <v>4.1534000000000001E-2</v>
          </cell>
          <cell r="AY16">
            <v>3.1275999999999998E-2</v>
          </cell>
          <cell r="AZ16">
            <v>3.841E-2</v>
          </cell>
          <cell r="BA16">
            <v>3.2656999999999999E-2</v>
          </cell>
        </row>
        <row r="17">
          <cell r="AW17">
            <v>9</v>
          </cell>
          <cell r="AX17">
            <v>4.3698000000000001E-2</v>
          </cell>
          <cell r="AY17">
            <v>3.3133000000000003E-2</v>
          </cell>
          <cell r="AZ17">
            <v>4.0690999999999998E-2</v>
          </cell>
          <cell r="BA17">
            <v>3.4576999999999997E-2</v>
          </cell>
        </row>
        <row r="18">
          <cell r="AW18">
            <v>10</v>
          </cell>
          <cell r="AX18">
            <v>4.598E-2</v>
          </cell>
          <cell r="AY18">
            <v>3.5104000000000003E-2</v>
          </cell>
          <cell r="AZ18">
            <v>4.3110999999999997E-2</v>
          </cell>
          <cell r="BA18">
            <v>3.6611999999999999E-2</v>
          </cell>
        </row>
        <row r="19">
          <cell r="AW19">
            <v>11</v>
          </cell>
          <cell r="AX19">
            <v>4.8384999999999997E-2</v>
          </cell>
          <cell r="AY19">
            <v>3.7194999999999999E-2</v>
          </cell>
          <cell r="AZ19">
            <v>4.5678000000000003E-2</v>
          </cell>
          <cell r="BA19">
            <v>3.8768999999999998E-2</v>
          </cell>
        </row>
        <row r="20">
          <cell r="AW20">
            <v>12</v>
          </cell>
          <cell r="AX20">
            <v>5.0921000000000001E-2</v>
          </cell>
          <cell r="AY20">
            <v>3.9412999999999997E-2</v>
          </cell>
          <cell r="AZ20">
            <v>4.8403000000000002E-2</v>
          </cell>
          <cell r="BA20">
            <v>4.1055000000000001E-2</v>
          </cell>
        </row>
        <row r="21">
          <cell r="AW21">
            <v>13</v>
          </cell>
          <cell r="AX21">
            <v>5.3596999999999999E-2</v>
          </cell>
          <cell r="AY21">
            <v>4.1768E-2</v>
          </cell>
          <cell r="AZ21">
            <v>5.1295E-2</v>
          </cell>
          <cell r="BA21">
            <v>4.3478999999999997E-2</v>
          </cell>
        </row>
        <row r="22">
          <cell r="AW22">
            <v>14</v>
          </cell>
          <cell r="AX22">
            <v>5.6418999999999997E-2</v>
          </cell>
          <cell r="AY22">
            <v>4.4268000000000002E-2</v>
          </cell>
          <cell r="AZ22">
            <v>5.4364999999999997E-2</v>
          </cell>
          <cell r="BA22">
            <v>4.6050000000000001E-2</v>
          </cell>
        </row>
        <row r="23">
          <cell r="AW23">
            <v>15</v>
          </cell>
          <cell r="AX23">
            <v>5.9396999999999998E-2</v>
          </cell>
          <cell r="AY23">
            <v>4.6921999999999998E-2</v>
          </cell>
          <cell r="AZ23">
            <v>5.7625000000000003E-2</v>
          </cell>
          <cell r="BA23">
            <v>4.8776E-2</v>
          </cell>
        </row>
        <row r="24">
          <cell r="AW24">
            <v>16</v>
          </cell>
          <cell r="AX24">
            <v>6.2540999999999999E-2</v>
          </cell>
          <cell r="AY24">
            <v>4.9741E-2</v>
          </cell>
          <cell r="AZ24">
            <v>6.1086000000000001E-2</v>
          </cell>
          <cell r="BA24">
            <v>5.1667999999999999E-2</v>
          </cell>
        </row>
        <row r="25">
          <cell r="AW25">
            <v>17</v>
          </cell>
          <cell r="AX25">
            <v>6.5860000000000002E-2</v>
          </cell>
          <cell r="AY25">
            <v>5.2734999999999997E-2</v>
          </cell>
          <cell r="AZ25">
            <v>6.4764000000000002E-2</v>
          </cell>
          <cell r="BA25">
            <v>5.4734999999999999E-2</v>
          </cell>
        </row>
        <row r="26">
          <cell r="AW26">
            <v>18</v>
          </cell>
          <cell r="AX26">
            <v>6.9363999999999995E-2</v>
          </cell>
          <cell r="AY26">
            <v>5.5917000000000001E-2</v>
          </cell>
          <cell r="AZ26">
            <v>6.8670999999999996E-2</v>
          </cell>
          <cell r="BA26">
            <v>5.799E-2</v>
          </cell>
        </row>
        <row r="27">
          <cell r="AW27">
            <v>19</v>
          </cell>
          <cell r="AX27">
            <v>7.3066000000000006E-2</v>
          </cell>
          <cell r="AY27">
            <v>5.9297999999999997E-2</v>
          </cell>
          <cell r="AZ27">
            <v>7.2822999999999999E-2</v>
          </cell>
          <cell r="BA27">
            <v>6.1445E-2</v>
          </cell>
        </row>
        <row r="28">
          <cell r="AW28">
            <v>20</v>
          </cell>
          <cell r="AX28">
            <v>7.6978000000000005E-2</v>
          </cell>
          <cell r="AY28">
            <v>6.2891000000000002E-2</v>
          </cell>
          <cell r="AZ28">
            <v>7.7235999999999999E-2</v>
          </cell>
          <cell r="BA28">
            <v>6.5111000000000002E-2</v>
          </cell>
        </row>
        <row r="29">
          <cell r="AW29">
            <v>21</v>
          </cell>
          <cell r="AX29">
            <v>8.1113000000000005E-2</v>
          </cell>
          <cell r="AY29">
            <v>6.6712999999999995E-2</v>
          </cell>
          <cell r="AZ29">
            <v>8.1929000000000002E-2</v>
          </cell>
          <cell r="BA29">
            <v>6.9002999999999995E-2</v>
          </cell>
        </row>
        <row r="30">
          <cell r="AW30">
            <v>22</v>
          </cell>
          <cell r="AX30">
            <v>8.5485000000000005E-2</v>
          </cell>
          <cell r="AY30">
            <v>7.0777000000000007E-2</v>
          </cell>
          <cell r="AZ30">
            <v>8.6919999999999997E-2</v>
          </cell>
          <cell r="BA30">
            <v>7.3136999999999994E-2</v>
          </cell>
        </row>
        <row r="31">
          <cell r="AW31">
            <v>23</v>
          </cell>
          <cell r="AX31">
            <v>9.0107999999999994E-2</v>
          </cell>
          <cell r="AY31">
            <v>7.5101000000000001E-2</v>
          </cell>
          <cell r="AZ31">
            <v>9.2230000000000006E-2</v>
          </cell>
          <cell r="BA31">
            <v>7.7526999999999999E-2</v>
          </cell>
        </row>
        <row r="32">
          <cell r="AW32">
            <v>24</v>
          </cell>
          <cell r="AX32">
            <v>9.5001000000000002E-2</v>
          </cell>
          <cell r="AY32">
            <v>7.9702999999999996E-2</v>
          </cell>
          <cell r="AZ32">
            <v>9.7881999999999997E-2</v>
          </cell>
          <cell r="BA32">
            <v>8.2191E-2</v>
          </cell>
        </row>
        <row r="33">
          <cell r="AW33">
            <v>25</v>
          </cell>
          <cell r="AX33">
            <v>0.100179</v>
          </cell>
          <cell r="AY33">
            <v>8.4600999999999996E-2</v>
          </cell>
          <cell r="AZ33">
            <v>0.103898</v>
          </cell>
          <cell r="BA33">
            <v>8.7148000000000003E-2</v>
          </cell>
        </row>
        <row r="34">
          <cell r="AW34">
            <v>26</v>
          </cell>
          <cell r="AX34">
            <v>0.10566200000000001</v>
          </cell>
          <cell r="AY34">
            <v>8.9818999999999996E-2</v>
          </cell>
          <cell r="AZ34">
            <v>0.110305</v>
          </cell>
          <cell r="BA34">
            <v>9.2415999999999998E-2</v>
          </cell>
        </row>
        <row r="35">
          <cell r="AW35">
            <v>27</v>
          </cell>
          <cell r="AX35">
            <v>0.111471</v>
          </cell>
          <cell r="AY35">
            <v>9.5377000000000003E-2</v>
          </cell>
          <cell r="AZ35">
            <v>0.117131</v>
          </cell>
          <cell r="BA35">
            <v>9.8017999999999994E-2</v>
          </cell>
        </row>
        <row r="36">
          <cell r="AW36">
            <v>28</v>
          </cell>
          <cell r="AX36">
            <v>0.117627</v>
          </cell>
          <cell r="AY36">
            <v>0.101301</v>
          </cell>
          <cell r="AZ36">
            <v>0.124406</v>
          </cell>
          <cell r="BA36">
            <v>0.103976</v>
          </cell>
        </row>
        <row r="37">
          <cell r="AW37">
            <v>29</v>
          </cell>
          <cell r="AX37">
            <v>0.124154</v>
          </cell>
          <cell r="AY37">
            <v>0.10761800000000001</v>
          </cell>
          <cell r="AZ37">
            <v>0.132164</v>
          </cell>
          <cell r="BA37">
            <v>0.110316</v>
          </cell>
        </row>
        <row r="38">
          <cell r="AW38">
            <v>30</v>
          </cell>
          <cell r="AX38">
            <v>0.131079</v>
          </cell>
          <cell r="AY38">
            <v>0.114356</v>
          </cell>
          <cell r="AZ38">
            <v>0.14043900000000001</v>
          </cell>
          <cell r="BA38">
            <v>0.117063</v>
          </cell>
        </row>
        <row r="39">
          <cell r="AW39">
            <v>31</v>
          </cell>
          <cell r="AX39">
            <v>0.138428</v>
          </cell>
          <cell r="AY39">
            <v>0.121547</v>
          </cell>
          <cell r="AZ39">
            <v>0.14927000000000001</v>
          </cell>
          <cell r="BA39">
            <v>0.124247</v>
          </cell>
        </row>
        <row r="40">
          <cell r="AW40">
            <v>32</v>
          </cell>
          <cell r="AX40">
            <v>0.146233</v>
          </cell>
          <cell r="AY40">
            <v>0.12922500000000001</v>
          </cell>
          <cell r="AZ40">
            <v>0.15869900000000001</v>
          </cell>
          <cell r="BA40">
            <v>0.13189899999999999</v>
          </cell>
        </row>
        <row r="41">
          <cell r="AW41">
            <v>33</v>
          </cell>
          <cell r="AX41">
            <v>0.154527</v>
          </cell>
          <cell r="AY41">
            <v>0.13742799999999999</v>
          </cell>
          <cell r="AZ41">
            <v>0.16877300000000001</v>
          </cell>
          <cell r="BA41">
            <v>0.14005400000000001</v>
          </cell>
        </row>
        <row r="42">
          <cell r="AW42">
            <v>34</v>
          </cell>
          <cell r="AX42">
            <v>0.16334499999999999</v>
          </cell>
          <cell r="AY42">
            <v>0.14619599999999999</v>
          </cell>
          <cell r="AZ42">
            <v>0.17954100000000001</v>
          </cell>
          <cell r="BA42">
            <v>0.14874699999999999</v>
          </cell>
        </row>
        <row r="43">
          <cell r="AW43">
            <v>35</v>
          </cell>
          <cell r="AX43">
            <v>0.17272599999999999</v>
          </cell>
          <cell r="AY43">
            <v>0.15557399999999999</v>
          </cell>
          <cell r="AZ43">
            <v>0.19105800000000001</v>
          </cell>
          <cell r="BA43">
            <v>0.15801999999999999</v>
          </cell>
        </row>
        <row r="44">
          <cell r="AW44">
            <v>36</v>
          </cell>
          <cell r="AX44">
            <v>0.18271399999999999</v>
          </cell>
          <cell r="AY44">
            <v>0.16561000000000001</v>
          </cell>
          <cell r="AZ44">
            <v>0.20338400000000001</v>
          </cell>
          <cell r="BA44">
            <v>0.16791600000000001</v>
          </cell>
        </row>
        <row r="45">
          <cell r="AW45">
            <v>37</v>
          </cell>
          <cell r="AX45">
            <v>0.193356</v>
          </cell>
          <cell r="AY45">
            <v>0.17635899999999999</v>
          </cell>
          <cell r="AZ45">
            <v>0.216584</v>
          </cell>
          <cell r="BA45">
            <v>0.178482</v>
          </cell>
        </row>
        <row r="46">
          <cell r="AW46">
            <v>38</v>
          </cell>
          <cell r="AX46">
            <v>0.20470099999999999</v>
          </cell>
          <cell r="AY46">
            <v>0.18787799999999999</v>
          </cell>
          <cell r="AZ46">
            <v>0.23072999999999999</v>
          </cell>
          <cell r="BA46">
            <v>0.189772</v>
          </cell>
        </row>
        <row r="47">
          <cell r="AW47">
            <v>39</v>
          </cell>
          <cell r="AX47">
            <v>0.216808</v>
          </cell>
          <cell r="AY47">
            <v>0.20023199999999999</v>
          </cell>
          <cell r="AZ47">
            <v>0.24590100000000001</v>
          </cell>
          <cell r="BA47">
            <v>0.20184099999999999</v>
          </cell>
        </row>
        <row r="48">
          <cell r="AW48">
            <v>40</v>
          </cell>
          <cell r="AX48">
            <v>0.229738</v>
          </cell>
          <cell r="AY48">
            <v>0.21349199999999999</v>
          </cell>
          <cell r="AZ48">
            <v>0.26218599999999997</v>
          </cell>
          <cell r="BA48">
            <v>0.214752</v>
          </cell>
        </row>
        <row r="49">
          <cell r="AW49">
            <v>41</v>
          </cell>
          <cell r="AX49">
            <v>0.243558</v>
          </cell>
          <cell r="AY49">
            <v>0.22773599999999999</v>
          </cell>
          <cell r="AZ49">
            <v>0.27967900000000001</v>
          </cell>
          <cell r="BA49">
            <v>0.228575</v>
          </cell>
        </row>
        <row r="50">
          <cell r="AW50">
            <v>42</v>
          </cell>
          <cell r="AX50">
            <v>0.25834499999999999</v>
          </cell>
          <cell r="AY50">
            <v>0.24305099999999999</v>
          </cell>
          <cell r="AZ50">
            <v>0.29848799999999998</v>
          </cell>
          <cell r="BA50">
            <v>0.24338499999999999</v>
          </cell>
        </row>
        <row r="51">
          <cell r="AW51">
            <v>43</v>
          </cell>
          <cell r="AX51">
            <v>0.27418100000000001</v>
          </cell>
          <cell r="AY51">
            <v>0.25953399999999999</v>
          </cell>
          <cell r="AZ51">
            <v>0.31872899999999998</v>
          </cell>
          <cell r="BA51">
            <v>0.25926500000000002</v>
          </cell>
        </row>
        <row r="52">
          <cell r="AW52">
            <v>44</v>
          </cell>
          <cell r="AX52">
            <v>0.29115799999999997</v>
          </cell>
          <cell r="AY52">
            <v>0.27728799999999998</v>
          </cell>
          <cell r="AZ52">
            <v>0.340534</v>
          </cell>
          <cell r="BA52">
            <v>0.27630900000000003</v>
          </cell>
        </row>
        <row r="53">
          <cell r="AW53">
            <v>45</v>
          </cell>
          <cell r="AX53">
            <v>0.30937799999999999</v>
          </cell>
          <cell r="AY53">
            <v>0.29643399999999998</v>
          </cell>
          <cell r="AZ53">
            <v>0.36404599999999998</v>
          </cell>
          <cell r="BA53">
            <v>0.29461799999999999</v>
          </cell>
        </row>
        <row r="54">
          <cell r="AW54">
            <v>46</v>
          </cell>
          <cell r="AX54">
            <v>0.328953</v>
          </cell>
          <cell r="AY54">
            <v>0.31710100000000002</v>
          </cell>
          <cell r="AZ54">
            <v>0.38942700000000002</v>
          </cell>
          <cell r="BA54">
            <v>0.314307</v>
          </cell>
        </row>
        <row r="55">
          <cell r="AW55">
            <v>47</v>
          </cell>
          <cell r="AX55">
            <v>0.35000900000000001</v>
          </cell>
          <cell r="AY55">
            <v>0.33943499999999999</v>
          </cell>
          <cell r="AZ55">
            <v>0.41685499999999998</v>
          </cell>
          <cell r="BA55">
            <v>0.33550400000000002</v>
          </cell>
        </row>
        <row r="56">
          <cell r="AW56">
            <v>48</v>
          </cell>
          <cell r="AX56">
            <v>0.37268499999999999</v>
          </cell>
          <cell r="AY56">
            <v>0.36359900000000001</v>
          </cell>
          <cell r="AZ56">
            <v>0.44652999999999998</v>
          </cell>
          <cell r="BA56">
            <v>0.35835</v>
          </cell>
        </row>
        <row r="57">
          <cell r="AW57">
            <v>49</v>
          </cell>
          <cell r="AX57">
            <v>0.39713700000000002</v>
          </cell>
          <cell r="AY57">
            <v>0.38977400000000001</v>
          </cell>
          <cell r="AZ57">
            <v>0.47867599999999999</v>
          </cell>
          <cell r="BA57">
            <v>0.38300499999999998</v>
          </cell>
        </row>
        <row r="58">
          <cell r="AW58">
            <v>50</v>
          </cell>
          <cell r="AX58">
            <v>0.42354000000000003</v>
          </cell>
          <cell r="AY58">
            <v>0.41816599999999998</v>
          </cell>
          <cell r="AZ58">
            <v>0.51354299999999997</v>
          </cell>
          <cell r="BA58">
            <v>0.40965000000000001</v>
          </cell>
        </row>
        <row r="59">
          <cell r="AW59">
            <v>51</v>
          </cell>
          <cell r="AX59">
            <v>0.45208999999999999</v>
          </cell>
          <cell r="AY59">
            <v>0.44900400000000001</v>
          </cell>
          <cell r="AZ59">
            <v>0.55141499999999999</v>
          </cell>
          <cell r="BA59">
            <v>0.43848799999999999</v>
          </cell>
        </row>
        <row r="60">
          <cell r="AW60">
            <v>52</v>
          </cell>
          <cell r="AX60">
            <v>0.48300799999999999</v>
          </cell>
          <cell r="AY60">
            <v>0.482547</v>
          </cell>
          <cell r="AZ60">
            <v>0.59260900000000005</v>
          </cell>
          <cell r="BA60">
            <v>0.46975</v>
          </cell>
        </row>
        <row r="61">
          <cell r="AW61">
            <v>53</v>
          </cell>
          <cell r="AX61">
            <v>0.516544</v>
          </cell>
          <cell r="AY61">
            <v>0.51909099999999997</v>
          </cell>
          <cell r="AZ61">
            <v>0.63748700000000003</v>
          </cell>
          <cell r="BA61">
            <v>0.50369900000000001</v>
          </cell>
        </row>
        <row r="62">
          <cell r="AW62">
            <v>54</v>
          </cell>
          <cell r="AX62">
            <v>0.55298400000000003</v>
          </cell>
          <cell r="AY62">
            <v>0.55896900000000005</v>
          </cell>
          <cell r="AZ62">
            <v>0.68646099999999999</v>
          </cell>
          <cell r="BA62">
            <v>0.54063600000000001</v>
          </cell>
        </row>
        <row r="63">
          <cell r="AW63">
            <v>55</v>
          </cell>
          <cell r="AX63">
            <v>0.59264899999999998</v>
          </cell>
          <cell r="AY63">
            <v>0.60256399999999999</v>
          </cell>
          <cell r="AZ63">
            <v>0.74</v>
          </cell>
          <cell r="BA63">
            <v>0.58090699999999995</v>
          </cell>
        </row>
        <row r="64">
          <cell r="AW64">
            <v>56</v>
          </cell>
          <cell r="AX64">
            <v>0.635911</v>
          </cell>
          <cell r="AY64">
            <v>0.64102599999999998</v>
          </cell>
          <cell r="AZ64">
            <v>0.78</v>
          </cell>
          <cell r="BA64">
            <v>0.62491200000000002</v>
          </cell>
        </row>
        <row r="65">
          <cell r="AW65">
            <v>57</v>
          </cell>
          <cell r="AX65">
            <v>0.68319399999999997</v>
          </cell>
          <cell r="AY65">
            <v>0.67948699999999995</v>
          </cell>
          <cell r="AZ65">
            <v>0.82</v>
          </cell>
          <cell r="BA65">
            <v>0.67311600000000005</v>
          </cell>
        </row>
        <row r="66">
          <cell r="AW66">
            <v>58</v>
          </cell>
          <cell r="AX66">
            <v>0.73498600000000003</v>
          </cell>
          <cell r="AY66">
            <v>0.730769</v>
          </cell>
          <cell r="AZ66">
            <v>0.86</v>
          </cell>
          <cell r="BA66">
            <v>0.72606199999999999</v>
          </cell>
        </row>
        <row r="67">
          <cell r="AW67">
            <v>59</v>
          </cell>
          <cell r="AX67">
            <v>0.79185300000000003</v>
          </cell>
          <cell r="AY67">
            <v>0.79487200000000002</v>
          </cell>
          <cell r="AZ67">
            <v>0.9</v>
          </cell>
          <cell r="BA67">
            <v>0.78439000000000003</v>
          </cell>
        </row>
        <row r="68">
          <cell r="AW68">
            <v>60</v>
          </cell>
          <cell r="AX68">
            <v>0.85444900000000001</v>
          </cell>
          <cell r="AY68">
            <v>0.85897400000000002</v>
          </cell>
          <cell r="AZ68">
            <v>0.94</v>
          </cell>
          <cell r="BA68">
            <v>0.84885500000000003</v>
          </cell>
        </row>
        <row r="69">
          <cell r="AW69">
            <v>61</v>
          </cell>
          <cell r="AX69">
            <v>0.92353499999999999</v>
          </cell>
          <cell r="AY69">
            <v>0.92307700000000004</v>
          </cell>
          <cell r="AZ69">
            <v>0.97</v>
          </cell>
          <cell r="BA69">
            <v>0.92036300000000004</v>
          </cell>
        </row>
        <row r="70">
          <cell r="AW70">
            <v>62</v>
          </cell>
          <cell r="AX70">
            <v>1</v>
          </cell>
          <cell r="AY70">
            <v>1</v>
          </cell>
          <cell r="AZ70">
            <v>1</v>
          </cell>
          <cell r="BA70">
            <v>1</v>
          </cell>
        </row>
        <row r="71">
          <cell r="AW71">
            <v>63</v>
          </cell>
          <cell r="AX71">
            <v>1</v>
          </cell>
          <cell r="AY71">
            <v>1.089744</v>
          </cell>
          <cell r="AZ71">
            <v>1</v>
          </cell>
          <cell r="BA71">
            <v>1</v>
          </cell>
        </row>
        <row r="72">
          <cell r="AW72">
            <v>64</v>
          </cell>
          <cell r="AX72">
            <v>1</v>
          </cell>
          <cell r="AY72">
            <v>1.179487</v>
          </cell>
          <cell r="AZ72">
            <v>1</v>
          </cell>
          <cell r="BA72">
            <v>1</v>
          </cell>
        </row>
        <row r="73">
          <cell r="AW73">
            <v>65</v>
          </cell>
          <cell r="AX73">
            <v>1</v>
          </cell>
          <cell r="AY73">
            <v>1.2820510000000001</v>
          </cell>
          <cell r="AZ73">
            <v>1</v>
          </cell>
          <cell r="BA73">
            <v>1</v>
          </cell>
        </row>
        <row r="74">
          <cell r="AW74">
            <v>66</v>
          </cell>
          <cell r="AX74">
            <v>1</v>
          </cell>
          <cell r="AY74">
            <v>1.2820510000000001</v>
          </cell>
          <cell r="AZ74">
            <v>1</v>
          </cell>
          <cell r="BA74">
            <v>1</v>
          </cell>
        </row>
        <row r="75">
          <cell r="AW75">
            <v>67</v>
          </cell>
          <cell r="AX75">
            <v>1</v>
          </cell>
          <cell r="AY75">
            <v>1.2820510000000001</v>
          </cell>
          <cell r="AZ75">
            <v>1</v>
          </cell>
          <cell r="BA75">
            <v>1</v>
          </cell>
        </row>
        <row r="76">
          <cell r="AW76">
            <v>68</v>
          </cell>
          <cell r="AX76">
            <v>1</v>
          </cell>
          <cell r="AY76">
            <v>1.2820510000000001</v>
          </cell>
          <cell r="AZ76">
            <v>1</v>
          </cell>
          <cell r="BA76">
            <v>1</v>
          </cell>
        </row>
        <row r="77">
          <cell r="AW77">
            <v>69</v>
          </cell>
          <cell r="AX77">
            <v>1</v>
          </cell>
          <cell r="AY77">
            <v>1.2820510000000001</v>
          </cell>
          <cell r="AZ77">
            <v>1</v>
          </cell>
          <cell r="BA77">
            <v>1</v>
          </cell>
        </row>
        <row r="78">
          <cell r="AW78">
            <v>70</v>
          </cell>
          <cell r="AX78">
            <v>1</v>
          </cell>
          <cell r="AY78">
            <v>1.2820510000000001</v>
          </cell>
          <cell r="AZ78">
            <v>1</v>
          </cell>
          <cell r="BA78">
            <v>1</v>
          </cell>
        </row>
        <row r="79">
          <cell r="AW79">
            <v>71</v>
          </cell>
          <cell r="AX79">
            <v>1</v>
          </cell>
          <cell r="AY79">
            <v>1.2820510000000001</v>
          </cell>
          <cell r="AZ79">
            <v>1</v>
          </cell>
          <cell r="BA79">
            <v>1</v>
          </cell>
        </row>
        <row r="80">
          <cell r="AW80">
            <v>72</v>
          </cell>
          <cell r="AX80">
            <v>1</v>
          </cell>
          <cell r="AY80">
            <v>1.2820510000000001</v>
          </cell>
          <cell r="AZ80">
            <v>1</v>
          </cell>
          <cell r="BA80">
            <v>1</v>
          </cell>
        </row>
        <row r="81">
          <cell r="AW81">
            <v>73</v>
          </cell>
          <cell r="AX81">
            <v>1</v>
          </cell>
          <cell r="AY81">
            <v>1.2820510000000001</v>
          </cell>
          <cell r="AZ81">
            <v>1</v>
          </cell>
          <cell r="BA81">
            <v>1</v>
          </cell>
        </row>
        <row r="82">
          <cell r="AW82">
            <v>74</v>
          </cell>
          <cell r="AX82">
            <v>1</v>
          </cell>
          <cell r="AY82">
            <v>1.2820510000000001</v>
          </cell>
          <cell r="AZ82">
            <v>1</v>
          </cell>
          <cell r="BA82">
            <v>1</v>
          </cell>
        </row>
        <row r="83">
          <cell r="AW83">
            <v>75</v>
          </cell>
          <cell r="AX83">
            <v>1</v>
          </cell>
          <cell r="AY83">
            <v>1.2820510000000001</v>
          </cell>
          <cell r="AZ83">
            <v>1</v>
          </cell>
          <cell r="BA83">
            <v>1</v>
          </cell>
        </row>
        <row r="84">
          <cell r="AW84">
            <v>76</v>
          </cell>
          <cell r="AX84">
            <v>1</v>
          </cell>
          <cell r="AY84">
            <v>1.2820510000000001</v>
          </cell>
          <cell r="AZ84">
            <v>1</v>
          </cell>
          <cell r="BA84">
            <v>1</v>
          </cell>
        </row>
        <row r="85">
          <cell r="AW85">
            <v>77</v>
          </cell>
          <cell r="AX85">
            <v>1</v>
          </cell>
          <cell r="AY85">
            <v>1.2820510000000001</v>
          </cell>
          <cell r="AZ85">
            <v>1</v>
          </cell>
          <cell r="BA85">
            <v>1</v>
          </cell>
        </row>
        <row r="86">
          <cell r="AW86">
            <v>78</v>
          </cell>
          <cell r="AX86">
            <v>1</v>
          </cell>
          <cell r="AY86">
            <v>1.2820510000000001</v>
          </cell>
          <cell r="AZ86">
            <v>1</v>
          </cell>
          <cell r="BA86">
            <v>1</v>
          </cell>
        </row>
        <row r="87">
          <cell r="AW87">
            <v>79</v>
          </cell>
          <cell r="AX87">
            <v>1</v>
          </cell>
          <cell r="AY87">
            <v>1.2820510000000001</v>
          </cell>
          <cell r="AZ87">
            <v>1</v>
          </cell>
          <cell r="BA87">
            <v>1</v>
          </cell>
        </row>
        <row r="88">
          <cell r="AW88">
            <v>80</v>
          </cell>
          <cell r="AX88">
            <v>1</v>
          </cell>
          <cell r="AY88">
            <v>1.2820510000000001</v>
          </cell>
          <cell r="AZ88">
            <v>1</v>
          </cell>
          <cell r="BA88">
            <v>1</v>
          </cell>
        </row>
        <row r="89">
          <cell r="AW89">
            <v>81</v>
          </cell>
          <cell r="AX89">
            <v>1</v>
          </cell>
          <cell r="AY89">
            <v>1.2820510000000001</v>
          </cell>
          <cell r="AZ89">
            <v>1</v>
          </cell>
          <cell r="BA89">
            <v>1</v>
          </cell>
        </row>
        <row r="90">
          <cell r="AW90">
            <v>82</v>
          </cell>
          <cell r="AX90">
            <v>1</v>
          </cell>
          <cell r="AY90">
            <v>1.2820510000000001</v>
          </cell>
          <cell r="AZ90">
            <v>1</v>
          </cell>
          <cell r="BA90">
            <v>1</v>
          </cell>
        </row>
        <row r="91">
          <cell r="AW91">
            <v>83</v>
          </cell>
          <cell r="AX91">
            <v>1</v>
          </cell>
          <cell r="AY91">
            <v>1.2820510000000001</v>
          </cell>
          <cell r="AZ91">
            <v>1</v>
          </cell>
          <cell r="BA91">
            <v>1</v>
          </cell>
        </row>
        <row r="92">
          <cell r="AW92">
            <v>84</v>
          </cell>
          <cell r="AX92">
            <v>1</v>
          </cell>
          <cell r="AY92">
            <v>1.2820510000000001</v>
          </cell>
          <cell r="AZ92">
            <v>1</v>
          </cell>
          <cell r="BA92">
            <v>1</v>
          </cell>
        </row>
        <row r="93">
          <cell r="AW93">
            <v>85</v>
          </cell>
          <cell r="AX93">
            <v>1</v>
          </cell>
          <cell r="AY93">
            <v>1.2820510000000001</v>
          </cell>
          <cell r="AZ93">
            <v>1</v>
          </cell>
          <cell r="BA93">
            <v>1</v>
          </cell>
        </row>
        <row r="94">
          <cell r="AW94">
            <v>86</v>
          </cell>
          <cell r="AX94">
            <v>1</v>
          </cell>
          <cell r="AY94">
            <v>1.2820510000000001</v>
          </cell>
          <cell r="AZ94">
            <v>1</v>
          </cell>
          <cell r="BA94">
            <v>1</v>
          </cell>
        </row>
        <row r="95">
          <cell r="AW95">
            <v>87</v>
          </cell>
          <cell r="AX95">
            <v>1</v>
          </cell>
          <cell r="AY95">
            <v>1.2820510000000001</v>
          </cell>
          <cell r="AZ95">
            <v>1</v>
          </cell>
          <cell r="BA95">
            <v>1</v>
          </cell>
        </row>
        <row r="96">
          <cell r="AW96">
            <v>88</v>
          </cell>
          <cell r="AX96">
            <v>1</v>
          </cell>
          <cell r="AY96">
            <v>1.2820510000000001</v>
          </cell>
          <cell r="AZ96">
            <v>1</v>
          </cell>
          <cell r="BA96">
            <v>1</v>
          </cell>
        </row>
        <row r="97">
          <cell r="AW97">
            <v>89</v>
          </cell>
          <cell r="AX97">
            <v>1</v>
          </cell>
          <cell r="AY97">
            <v>1.2820510000000001</v>
          </cell>
          <cell r="AZ97">
            <v>1</v>
          </cell>
          <cell r="BA97">
            <v>1</v>
          </cell>
        </row>
        <row r="98">
          <cell r="AW98">
            <v>90</v>
          </cell>
          <cell r="AX98">
            <v>1</v>
          </cell>
          <cell r="AY98">
            <v>1.2820510000000001</v>
          </cell>
          <cell r="AZ98">
            <v>1</v>
          </cell>
          <cell r="BA98">
            <v>1</v>
          </cell>
        </row>
        <row r="99">
          <cell r="AW99">
            <v>91</v>
          </cell>
          <cell r="AX99">
            <v>1</v>
          </cell>
          <cell r="AY99">
            <v>1.2820510000000001</v>
          </cell>
          <cell r="AZ99">
            <v>1</v>
          </cell>
          <cell r="BA99">
            <v>1</v>
          </cell>
        </row>
        <row r="100">
          <cell r="AW100">
            <v>92</v>
          </cell>
          <cell r="AX100">
            <v>1</v>
          </cell>
          <cell r="AY100">
            <v>1.2820510000000001</v>
          </cell>
          <cell r="AZ100">
            <v>1</v>
          </cell>
          <cell r="BA100">
            <v>1</v>
          </cell>
        </row>
        <row r="101">
          <cell r="AW101">
            <v>93</v>
          </cell>
          <cell r="AX101">
            <v>1</v>
          </cell>
          <cell r="AY101">
            <v>1.2820510000000001</v>
          </cell>
          <cell r="AZ101">
            <v>1</v>
          </cell>
          <cell r="BA101">
            <v>1</v>
          </cell>
        </row>
        <row r="102">
          <cell r="AW102">
            <v>94</v>
          </cell>
          <cell r="AX102">
            <v>1</v>
          </cell>
          <cell r="AY102">
            <v>1.2820510000000001</v>
          </cell>
          <cell r="AZ102">
            <v>1</v>
          </cell>
          <cell r="BA102">
            <v>1</v>
          </cell>
        </row>
        <row r="103">
          <cell r="AW103">
            <v>95</v>
          </cell>
          <cell r="AX103">
            <v>1</v>
          </cell>
          <cell r="AY103">
            <v>1.2820510000000001</v>
          </cell>
          <cell r="AZ103">
            <v>1</v>
          </cell>
          <cell r="BA103">
            <v>1</v>
          </cell>
        </row>
        <row r="104">
          <cell r="AW104">
            <v>96</v>
          </cell>
          <cell r="AX104">
            <v>1</v>
          </cell>
          <cell r="AY104">
            <v>1.2820510000000001</v>
          </cell>
          <cell r="AZ104">
            <v>1</v>
          </cell>
          <cell r="BA104">
            <v>1</v>
          </cell>
        </row>
        <row r="105">
          <cell r="AW105">
            <v>97</v>
          </cell>
          <cell r="AX105">
            <v>1</v>
          </cell>
          <cell r="AY105">
            <v>1.2820510000000001</v>
          </cell>
          <cell r="AZ105">
            <v>1</v>
          </cell>
          <cell r="BA105">
            <v>1</v>
          </cell>
        </row>
        <row r="106">
          <cell r="AW106">
            <v>98</v>
          </cell>
          <cell r="AX106">
            <v>1</v>
          </cell>
          <cell r="AY106">
            <v>1.2820510000000001</v>
          </cell>
          <cell r="AZ106">
            <v>1</v>
          </cell>
          <cell r="BA106">
            <v>1</v>
          </cell>
        </row>
        <row r="107">
          <cell r="AW107">
            <v>99</v>
          </cell>
          <cell r="AX107">
            <v>1</v>
          </cell>
          <cell r="AY107">
            <v>1.2820510000000001</v>
          </cell>
          <cell r="AZ107">
            <v>1</v>
          </cell>
          <cell r="BA107">
            <v>1</v>
          </cell>
        </row>
        <row r="108">
          <cell r="AW108">
            <v>100</v>
          </cell>
          <cell r="AX108">
            <v>1</v>
          </cell>
          <cell r="AY108">
            <v>1.2820510000000001</v>
          </cell>
          <cell r="AZ108">
            <v>1</v>
          </cell>
          <cell r="BA108">
            <v>1</v>
          </cell>
        </row>
        <row r="109">
          <cell r="AW109">
            <v>101</v>
          </cell>
          <cell r="AX109">
            <v>1</v>
          </cell>
          <cell r="AY109">
            <v>1.2820510000000001</v>
          </cell>
          <cell r="AZ109">
            <v>1</v>
          </cell>
          <cell r="BA109">
            <v>1</v>
          </cell>
        </row>
        <row r="110">
          <cell r="AW110">
            <v>102</v>
          </cell>
          <cell r="AX110">
            <v>1</v>
          </cell>
          <cell r="AY110">
            <v>1.2820510000000001</v>
          </cell>
          <cell r="AZ110">
            <v>1</v>
          </cell>
          <cell r="BA110">
            <v>1</v>
          </cell>
        </row>
        <row r="111">
          <cell r="AW111">
            <v>103</v>
          </cell>
          <cell r="AX111">
            <v>1</v>
          </cell>
          <cell r="AY111">
            <v>1.2820510000000001</v>
          </cell>
          <cell r="AZ111">
            <v>1</v>
          </cell>
          <cell r="BA111">
            <v>1</v>
          </cell>
        </row>
        <row r="112">
          <cell r="AW112">
            <v>104</v>
          </cell>
          <cell r="AX112">
            <v>1</v>
          </cell>
          <cell r="AY112">
            <v>1.2820510000000001</v>
          </cell>
          <cell r="AZ112">
            <v>1</v>
          </cell>
          <cell r="BA112">
            <v>1</v>
          </cell>
        </row>
        <row r="113">
          <cell r="AW113">
            <v>105</v>
          </cell>
          <cell r="AX113">
            <v>1</v>
          </cell>
          <cell r="AY113">
            <v>1.2820510000000001</v>
          </cell>
          <cell r="AZ113">
            <v>1</v>
          </cell>
          <cell r="BA113">
            <v>1</v>
          </cell>
        </row>
        <row r="114">
          <cell r="AW114">
            <v>106</v>
          </cell>
          <cell r="AX114">
            <v>1</v>
          </cell>
          <cell r="AY114">
            <v>1.2820510000000001</v>
          </cell>
          <cell r="AZ114">
            <v>1</v>
          </cell>
          <cell r="BA114">
            <v>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row r="7">
          <cell r="A7">
            <v>1965</v>
          </cell>
          <cell r="B7">
            <v>4.5599999999999996</v>
          </cell>
        </row>
        <row r="8">
          <cell r="A8">
            <v>1966</v>
          </cell>
          <cell r="B8">
            <v>4.46</v>
          </cell>
        </row>
        <row r="9">
          <cell r="A9">
            <v>1967</v>
          </cell>
          <cell r="B9">
            <v>4.28</v>
          </cell>
        </row>
        <row r="10">
          <cell r="A10">
            <v>1968</v>
          </cell>
          <cell r="B10">
            <v>4.12</v>
          </cell>
        </row>
        <row r="11">
          <cell r="A11">
            <v>1969</v>
          </cell>
          <cell r="B11">
            <v>3.89</v>
          </cell>
        </row>
        <row r="12">
          <cell r="A12">
            <v>1970</v>
          </cell>
          <cell r="B12">
            <v>3.61</v>
          </cell>
        </row>
        <row r="13">
          <cell r="A13">
            <v>1971</v>
          </cell>
          <cell r="B13">
            <v>3.37</v>
          </cell>
        </row>
        <row r="14">
          <cell r="A14">
            <v>1972</v>
          </cell>
          <cell r="B14">
            <v>3.23</v>
          </cell>
        </row>
        <row r="15">
          <cell r="A15">
            <v>1973</v>
          </cell>
          <cell r="B15">
            <v>3.09</v>
          </cell>
        </row>
        <row r="16">
          <cell r="A16">
            <v>1974</v>
          </cell>
          <cell r="B16">
            <v>2.77</v>
          </cell>
        </row>
        <row r="17">
          <cell r="A17">
            <v>1975</v>
          </cell>
          <cell r="B17">
            <v>2.35</v>
          </cell>
        </row>
        <row r="18">
          <cell r="A18">
            <v>1976</v>
          </cell>
          <cell r="B18">
            <v>2.14</v>
          </cell>
        </row>
        <row r="19">
          <cell r="A19">
            <v>1977</v>
          </cell>
          <cell r="B19">
            <v>1.99</v>
          </cell>
        </row>
        <row r="20">
          <cell r="A20">
            <v>1978</v>
          </cell>
          <cell r="B20">
            <v>1.8</v>
          </cell>
        </row>
        <row r="21">
          <cell r="A21">
            <v>1979</v>
          </cell>
          <cell r="B21">
            <v>1.57</v>
          </cell>
        </row>
        <row r="22">
          <cell r="A22">
            <v>1980</v>
          </cell>
          <cell r="B22">
            <v>1.27</v>
          </cell>
        </row>
        <row r="23">
          <cell r="A23">
            <v>1981</v>
          </cell>
          <cell r="B23">
            <v>1.02</v>
          </cell>
        </row>
        <row r="24">
          <cell r="A24">
            <v>1982</v>
          </cell>
          <cell r="B24">
            <v>0.85</v>
          </cell>
        </row>
        <row r="25">
          <cell r="A25">
            <v>1983</v>
          </cell>
          <cell r="B25">
            <v>0.78</v>
          </cell>
        </row>
        <row r="26">
          <cell r="A26">
            <v>1984</v>
          </cell>
          <cell r="B26">
            <v>0.72</v>
          </cell>
        </row>
        <row r="27">
          <cell r="A27">
            <v>1985</v>
          </cell>
          <cell r="B27">
            <v>0.65</v>
          </cell>
        </row>
        <row r="28">
          <cell r="A28">
            <v>1986</v>
          </cell>
          <cell r="B28">
            <v>0.59</v>
          </cell>
        </row>
        <row r="29">
          <cell r="A29">
            <v>1987</v>
          </cell>
          <cell r="B29">
            <v>0.56999999999999995</v>
          </cell>
        </row>
        <row r="30">
          <cell r="A30">
            <v>1988</v>
          </cell>
          <cell r="B30">
            <v>0.51</v>
          </cell>
        </row>
        <row r="31">
          <cell r="A31">
            <v>1989</v>
          </cell>
          <cell r="B31">
            <v>0.44</v>
          </cell>
        </row>
        <row r="32">
          <cell r="A32">
            <v>1990</v>
          </cell>
          <cell r="B32">
            <v>0.38</v>
          </cell>
        </row>
        <row r="33">
          <cell r="A33">
            <v>1991</v>
          </cell>
          <cell r="B33">
            <v>0.3</v>
          </cell>
        </row>
        <row r="34">
          <cell r="A34">
            <v>1992</v>
          </cell>
          <cell r="B34">
            <v>0.26</v>
          </cell>
        </row>
        <row r="35">
          <cell r="A35">
            <v>1993</v>
          </cell>
          <cell r="B35">
            <v>0.23</v>
          </cell>
        </row>
        <row r="36">
          <cell r="A36">
            <v>1994</v>
          </cell>
          <cell r="B36">
            <v>0.19</v>
          </cell>
        </row>
        <row r="37">
          <cell r="A37">
            <v>1995</v>
          </cell>
          <cell r="B37">
            <v>0.16</v>
          </cell>
        </row>
        <row r="38">
          <cell r="A38">
            <v>1996</v>
          </cell>
          <cell r="B38">
            <v>0.13</v>
          </cell>
        </row>
        <row r="39">
          <cell r="A39">
            <v>1997</v>
          </cell>
          <cell r="B39">
            <v>0.1</v>
          </cell>
        </row>
        <row r="40">
          <cell r="A40">
            <v>1998</v>
          </cell>
          <cell r="B40">
            <v>0.08</v>
          </cell>
        </row>
        <row r="41">
          <cell r="A41">
            <v>1999</v>
          </cell>
          <cell r="B41">
            <v>0.06</v>
          </cell>
        </row>
        <row r="42">
          <cell r="A42">
            <v>2000</v>
          </cell>
          <cell r="B42">
            <v>0.03</v>
          </cell>
        </row>
        <row r="43">
          <cell r="A43">
            <v>2001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row r="10">
          <cell r="C10" t="str">
            <v>May</v>
          </cell>
        </row>
        <row r="27">
          <cell r="G27" t="str">
            <v>E#SCGCON.PD#Dec.Y#2004.S#ACTUAL.VW#YTD.VL#&lt;Entity Curr Total&gt;.I#[ICP Top].C1#TopC1.C2#TopC2.C3#TopC3.C4#TopC4.</v>
          </cell>
        </row>
        <row r="29">
          <cell r="G29" t="str">
            <v>E#SCGCON.PD#May.Y#2005.S#ACTUAL.VW#YTD.VL#&lt;Entity Curr Total&gt;.I#[ICP Top].C1#TopC1.C2#TopC2.C3#TopC3.C4#TopC4.</v>
          </cell>
        </row>
      </sheetData>
      <sheetData sheetId="2" refreshError="1"/>
      <sheetData sheetId="3" refreshError="1"/>
      <sheetData sheetId="4" refreshError="1">
        <row r="65">
          <cell r="C65">
            <v>-9.9999999976716936E-2</v>
          </cell>
        </row>
      </sheetData>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row r="5">
          <cell r="A5">
            <v>1100000</v>
          </cell>
          <cell r="B5" t="str">
            <v>BANK I</v>
          </cell>
          <cell r="C5">
            <v>4864177.59</v>
          </cell>
          <cell r="D5">
            <v>1284863979.1500001</v>
          </cell>
        </row>
        <row r="6">
          <cell r="A6">
            <v>1100002</v>
          </cell>
          <cell r="B6" t="str">
            <v>BANK I-WIRE CLEARING</v>
          </cell>
          <cell r="C6">
            <v>0</v>
          </cell>
          <cell r="D6">
            <v>-1271637196.48</v>
          </cell>
        </row>
        <row r="7">
          <cell r="A7">
            <v>1100100</v>
          </cell>
          <cell r="B7" t="str">
            <v>BANK II</v>
          </cell>
          <cell r="C7">
            <v>50765.59</v>
          </cell>
          <cell r="D7">
            <v>28621.25</v>
          </cell>
        </row>
        <row r="8">
          <cell r="A8">
            <v>1100101</v>
          </cell>
          <cell r="B8" t="str">
            <v>BANK II-CHECK WRITE</v>
          </cell>
          <cell r="C8">
            <v>-556840.93999999994</v>
          </cell>
          <cell r="D8">
            <v>-397846.15</v>
          </cell>
        </row>
        <row r="9">
          <cell r="A9">
            <v>1100200</v>
          </cell>
          <cell r="B9" t="str">
            <v>BANK III</v>
          </cell>
          <cell r="C9">
            <v>0.13</v>
          </cell>
          <cell r="D9">
            <v>687511.68</v>
          </cell>
        </row>
        <row r="10">
          <cell r="A10">
            <v>1100201</v>
          </cell>
          <cell r="B10" t="str">
            <v>BANK III-CHECK WRITE</v>
          </cell>
          <cell r="C10">
            <v>-828204.19</v>
          </cell>
          <cell r="D10">
            <v>-15566975.84</v>
          </cell>
        </row>
        <row r="11">
          <cell r="A11">
            <v>1100202</v>
          </cell>
          <cell r="B11" t="str">
            <v>BANK III-WIRE CLEARING</v>
          </cell>
          <cell r="C11">
            <v>1577.02</v>
          </cell>
          <cell r="D11">
            <v>492.02</v>
          </cell>
        </row>
        <row r="12">
          <cell r="A12">
            <v>1100300</v>
          </cell>
          <cell r="B12" t="str">
            <v>BANK IV</v>
          </cell>
          <cell r="C12">
            <v>72546.83</v>
          </cell>
          <cell r="D12">
            <v>33258.480000000003</v>
          </cell>
        </row>
        <row r="13">
          <cell r="A13">
            <v>1100301</v>
          </cell>
          <cell r="B13" t="str">
            <v>BANK IV-CHECK WRITE</v>
          </cell>
          <cell r="C13">
            <v>-291370.59000000003</v>
          </cell>
          <cell r="D13">
            <v>-394809.8</v>
          </cell>
        </row>
        <row r="14">
          <cell r="A14">
            <v>1100500</v>
          </cell>
          <cell r="B14" t="str">
            <v>BANK VI</v>
          </cell>
          <cell r="C14">
            <v>7198831.5599999996</v>
          </cell>
          <cell r="D14">
            <v>0</v>
          </cell>
        </row>
        <row r="15">
          <cell r="A15">
            <v>1100501</v>
          </cell>
          <cell r="B15" t="str">
            <v>BANK VI-CHECK WRITING</v>
          </cell>
          <cell r="C15">
            <v>-12162313.74</v>
          </cell>
          <cell r="D15">
            <v>0</v>
          </cell>
        </row>
        <row r="16">
          <cell r="A16">
            <v>1102350</v>
          </cell>
          <cell r="B16" t="str">
            <v>CASH IN BANK-B OF A</v>
          </cell>
          <cell r="C16">
            <v>37326.79</v>
          </cell>
          <cell r="D16">
            <v>37326.79</v>
          </cell>
        </row>
        <row r="17">
          <cell r="A17">
            <v>1102353</v>
          </cell>
          <cell r="B17" t="str">
            <v>KEY BANK: CONTROLLED DISB</v>
          </cell>
          <cell r="C17">
            <v>-1552400.33</v>
          </cell>
          <cell r="D17">
            <v>-1562588.89</v>
          </cell>
        </row>
        <row r="18">
          <cell r="A18">
            <v>1102354</v>
          </cell>
          <cell r="B18" t="str">
            <v>UNION-CONCNTRTN ACCT</v>
          </cell>
          <cell r="C18">
            <v>5356004.7</v>
          </cell>
          <cell r="D18">
            <v>12996.47</v>
          </cell>
        </row>
        <row r="19">
          <cell r="A19">
            <v>1102355</v>
          </cell>
          <cell r="B19" t="str">
            <v>UNION-SUPP PENSION ACCT</v>
          </cell>
          <cell r="C19">
            <v>-324.02</v>
          </cell>
          <cell r="D19">
            <v>-10172.51</v>
          </cell>
        </row>
        <row r="20">
          <cell r="A20">
            <v>1102357</v>
          </cell>
          <cell r="B20" t="str">
            <v>CASH ON HAND-BOFA</v>
          </cell>
          <cell r="C20">
            <v>699011.29</v>
          </cell>
          <cell r="D20">
            <v>1841114.59</v>
          </cell>
        </row>
        <row r="21">
          <cell r="A21">
            <v>1102358</v>
          </cell>
          <cell r="B21" t="str">
            <v>B OF A-DIRECT DEBIT A/C</v>
          </cell>
          <cell r="C21">
            <v>9080.06</v>
          </cell>
          <cell r="D21">
            <v>352204.24</v>
          </cell>
        </row>
        <row r="22">
          <cell r="A22">
            <v>1102360</v>
          </cell>
          <cell r="B22" t="str">
            <v>EDI ACCT-UNION BANK</v>
          </cell>
          <cell r="C22">
            <v>59132.31</v>
          </cell>
          <cell r="D22">
            <v>-14976.12</v>
          </cell>
        </row>
        <row r="23">
          <cell r="A23">
            <v>1102361</v>
          </cell>
          <cell r="B23" t="str">
            <v>CR CARD SETTL-UNION BK</v>
          </cell>
          <cell r="C23">
            <v>54755.83</v>
          </cell>
          <cell r="D23">
            <v>23029.48</v>
          </cell>
        </row>
        <row r="24">
          <cell r="A24">
            <v>1102363</v>
          </cell>
          <cell r="B24" t="str">
            <v>AP NO CASH BAL UB CON DSB</v>
          </cell>
          <cell r="C24">
            <v>-83603.070000000007</v>
          </cell>
          <cell r="D24">
            <v>-83603.070000000007</v>
          </cell>
        </row>
        <row r="25">
          <cell r="A25">
            <v>1102365</v>
          </cell>
          <cell r="B25" t="str">
            <v>AP NO CASH BAL UB PR CHKS</v>
          </cell>
          <cell r="C25">
            <v>-365316.51</v>
          </cell>
          <cell r="D25">
            <v>-1568724.55</v>
          </cell>
        </row>
        <row r="26">
          <cell r="A26">
            <v>1102366</v>
          </cell>
          <cell r="B26" t="str">
            <v>AP NO CASH BAL UB WEATHERIZAT</v>
          </cell>
          <cell r="C26">
            <v>-197122.58</v>
          </cell>
          <cell r="D26">
            <v>-197122.58</v>
          </cell>
        </row>
        <row r="27">
          <cell r="A27">
            <v>1102367</v>
          </cell>
          <cell r="B27" t="str">
            <v>AP NO CASH BAL UB REIMBUR REF</v>
          </cell>
          <cell r="C27">
            <v>-1883106.21</v>
          </cell>
          <cell r="D27">
            <v>-5312587.55</v>
          </cell>
        </row>
        <row r="28">
          <cell r="A28">
            <v>1102368</v>
          </cell>
          <cell r="B28" t="str">
            <v>AP NO CASH BAL UB DEP CHECKS</v>
          </cell>
          <cell r="C28">
            <v>-2610749.15</v>
          </cell>
          <cell r="D28">
            <v>-2693288.62</v>
          </cell>
        </row>
        <row r="29">
          <cell r="A29">
            <v>1102369</v>
          </cell>
          <cell r="B29" t="str">
            <v>WORK COMP ACCT UNION BK</v>
          </cell>
          <cell r="C29">
            <v>-152107.28</v>
          </cell>
          <cell r="D29">
            <v>74543.22</v>
          </cell>
        </row>
        <row r="30">
          <cell r="A30">
            <v>1102370</v>
          </cell>
          <cell r="B30" t="str">
            <v>CASH</v>
          </cell>
          <cell r="C30">
            <v>7342509.5499999998</v>
          </cell>
          <cell r="D30">
            <v>14878975.67</v>
          </cell>
        </row>
        <row r="31">
          <cell r="A31">
            <v>1102374</v>
          </cell>
          <cell r="B31" t="str">
            <v>SPECIAL FUNDS-BROKER BAL</v>
          </cell>
          <cell r="C31">
            <v>1807254.72</v>
          </cell>
          <cell r="D31">
            <v>3795617.13</v>
          </cell>
        </row>
        <row r="32">
          <cell r="A32">
            <v>1102375</v>
          </cell>
          <cell r="B32" t="str">
            <v>UN-CON ACCT-PYMNT AG DEP</v>
          </cell>
          <cell r="C32">
            <v>3364127.85</v>
          </cell>
          <cell r="D32">
            <v>712982.93</v>
          </cell>
        </row>
        <row r="33">
          <cell r="A33">
            <v>1102376</v>
          </cell>
          <cell r="B33" t="str">
            <v>UN-CON ACCT-PYMNT AG RET</v>
          </cell>
          <cell r="C33">
            <v>77034.84</v>
          </cell>
          <cell r="D33">
            <v>125316.69</v>
          </cell>
        </row>
        <row r="34">
          <cell r="A34">
            <v>1102377</v>
          </cell>
          <cell r="B34" t="str">
            <v>CASH TRANS BUS UNIT RECLASS</v>
          </cell>
          <cell r="C34">
            <v>1881702.74</v>
          </cell>
          <cell r="D34">
            <v>2267697.59</v>
          </cell>
        </row>
        <row r="35">
          <cell r="A35">
            <v>1102378</v>
          </cell>
          <cell r="B35" t="str">
            <v>UNPOSTED CASH TRANSACTION</v>
          </cell>
          <cell r="C35">
            <v>-214845.11</v>
          </cell>
          <cell r="D35">
            <v>-221781.62</v>
          </cell>
        </row>
        <row r="36">
          <cell r="A36">
            <v>1102379</v>
          </cell>
          <cell r="B36" t="str">
            <v>CSH ACCT TRK SOCAL BUS UNIT</v>
          </cell>
          <cell r="C36">
            <v>2350.5300000000002</v>
          </cell>
          <cell r="D36">
            <v>144159.92000000001</v>
          </cell>
        </row>
        <row r="37">
          <cell r="A37">
            <v>1102381</v>
          </cell>
          <cell r="B37" t="str">
            <v>WF UB TREASURY SPCL CHECKS</v>
          </cell>
          <cell r="C37">
            <v>-992.99</v>
          </cell>
          <cell r="D37">
            <v>-742.99</v>
          </cell>
        </row>
        <row r="38">
          <cell r="A38">
            <v>1102382</v>
          </cell>
          <cell r="B38" t="str">
            <v>OTHER WORKING FUNDS</v>
          </cell>
          <cell r="C38">
            <v>108310.68</v>
          </cell>
          <cell r="D38">
            <v>116538.22</v>
          </cell>
        </row>
        <row r="39">
          <cell r="A39">
            <v>1102383</v>
          </cell>
          <cell r="B39" t="str">
            <v>CTAS BK AP PSTAGE CHG B OF A</v>
          </cell>
          <cell r="C39">
            <v>-4300</v>
          </cell>
          <cell r="D39">
            <v>-4300</v>
          </cell>
        </row>
        <row r="40">
          <cell r="A40">
            <v>1102384</v>
          </cell>
          <cell r="B40" t="str">
            <v>CASH WORK FUND EMERGENCY</v>
          </cell>
          <cell r="C40">
            <v>10000</v>
          </cell>
          <cell r="D40">
            <v>10000</v>
          </cell>
        </row>
        <row r="41">
          <cell r="A41">
            <v>1102385</v>
          </cell>
          <cell r="B41" t="str">
            <v>AP PD  US SAVING BND SER E</v>
          </cell>
          <cell r="C41">
            <v>0</v>
          </cell>
          <cell r="D41">
            <v>3817.87</v>
          </cell>
        </row>
        <row r="42">
          <cell r="A42">
            <v>1102386</v>
          </cell>
          <cell r="B42" t="str">
            <v>AP NO CASH BAL MOS PURCH</v>
          </cell>
          <cell r="C42">
            <v>0</v>
          </cell>
          <cell r="D42">
            <v>19135.43</v>
          </cell>
        </row>
        <row r="43">
          <cell r="A43">
            <v>1102387</v>
          </cell>
          <cell r="B43" t="str">
            <v>AP NO CASH BAL MAIL PMT ADJ</v>
          </cell>
          <cell r="C43">
            <v>0</v>
          </cell>
          <cell r="D43">
            <v>194884.16</v>
          </cell>
        </row>
        <row r="44">
          <cell r="A44">
            <v>1102399</v>
          </cell>
          <cell r="B44" t="str">
            <v>INACTIVE BANK ACCOUNTS</v>
          </cell>
          <cell r="C44">
            <v>0</v>
          </cell>
          <cell r="D44">
            <v>2144.31</v>
          </cell>
        </row>
        <row r="45">
          <cell r="A45">
            <v>1102450</v>
          </cell>
          <cell r="B45" t="str">
            <v>OTHER SPECIAL DEPOSITS</v>
          </cell>
          <cell r="C45">
            <v>31763.74</v>
          </cell>
          <cell r="D45">
            <v>31763.74</v>
          </cell>
        </row>
        <row r="46">
          <cell r="A46">
            <v>1102550</v>
          </cell>
          <cell r="B46" t="str">
            <v>SHORT TERM INVESTMENT</v>
          </cell>
          <cell r="C46">
            <v>56068362.32</v>
          </cell>
          <cell r="D46">
            <v>739.64</v>
          </cell>
        </row>
        <row r="47">
          <cell r="A47">
            <v>1102602</v>
          </cell>
          <cell r="B47" t="str">
            <v>N/R EMP EMERGENCY LOANS</v>
          </cell>
          <cell r="C47">
            <v>4221.01</v>
          </cell>
          <cell r="D47">
            <v>7942.02</v>
          </cell>
        </row>
        <row r="48">
          <cell r="A48">
            <v>1102603</v>
          </cell>
          <cell r="B48" t="str">
            <v>NOTES RECEIVABLE OTHER</v>
          </cell>
          <cell r="C48">
            <v>1270358.92</v>
          </cell>
          <cell r="D48">
            <v>1270358.92</v>
          </cell>
        </row>
        <row r="49">
          <cell r="A49">
            <v>1102604</v>
          </cell>
          <cell r="B49" t="str">
            <v>EMP EMER LOANS EAP REFER</v>
          </cell>
          <cell r="C49">
            <v>-735.54</v>
          </cell>
          <cell r="D49">
            <v>-254.61</v>
          </cell>
        </row>
        <row r="50">
          <cell r="A50">
            <v>1102820</v>
          </cell>
          <cell r="B50" t="str">
            <v>N/R-SE CORPORATE</v>
          </cell>
          <cell r="C50">
            <v>342343728.94999999</v>
          </cell>
          <cell r="D50">
            <v>0</v>
          </cell>
        </row>
        <row r="51">
          <cell r="A51">
            <v>1103000</v>
          </cell>
          <cell r="B51" t="str">
            <v>ACCOUNTS RECEIVABLE-TRADE</v>
          </cell>
          <cell r="C51">
            <v>-124438.51</v>
          </cell>
          <cell r="D51">
            <v>-616409.42000000004</v>
          </cell>
        </row>
        <row r="52">
          <cell r="A52">
            <v>1103001</v>
          </cell>
          <cell r="B52" t="str">
            <v>AR DUE FROM CUSTOMER</v>
          </cell>
          <cell r="C52">
            <v>20278183.43</v>
          </cell>
          <cell r="D52">
            <v>121870045.77</v>
          </cell>
        </row>
        <row r="53">
          <cell r="A53">
            <v>1103002</v>
          </cell>
          <cell r="B53" t="str">
            <v>AR  LA CITY IMPUT FRAN FEES</v>
          </cell>
          <cell r="C53">
            <v>367998.16</v>
          </cell>
          <cell r="D53">
            <v>367998.16</v>
          </cell>
        </row>
        <row r="54">
          <cell r="A54">
            <v>1103003</v>
          </cell>
          <cell r="B54" t="str">
            <v>AR EXCHANGE GAS SERVICE</v>
          </cell>
          <cell r="C54">
            <v>0</v>
          </cell>
          <cell r="D54">
            <v>2542.35</v>
          </cell>
        </row>
        <row r="55">
          <cell r="A55">
            <v>1103004</v>
          </cell>
          <cell r="B55" t="str">
            <v>AR INSTALLMENT ACCOUNTS</v>
          </cell>
          <cell r="C55">
            <v>52963.14</v>
          </cell>
          <cell r="D55">
            <v>52963.14</v>
          </cell>
        </row>
        <row r="56">
          <cell r="A56">
            <v>1103005</v>
          </cell>
          <cell r="B56" t="str">
            <v>CUST AR INTRCO REV FR SHIPRS</v>
          </cell>
          <cell r="C56">
            <v>25238.32</v>
          </cell>
          <cell r="D56">
            <v>25238.32</v>
          </cell>
        </row>
        <row r="57">
          <cell r="A57">
            <v>1103006</v>
          </cell>
          <cell r="B57" t="str">
            <v>AR ACCRUED SALES ON MTRS</v>
          </cell>
          <cell r="C57">
            <v>118000516.13</v>
          </cell>
          <cell r="D57">
            <v>101629901.06</v>
          </cell>
        </row>
        <row r="58">
          <cell r="A58">
            <v>1103007</v>
          </cell>
          <cell r="B58" t="str">
            <v>CUST AR VEG &amp; WHOLESALE BILL</v>
          </cell>
          <cell r="C58">
            <v>433098.05</v>
          </cell>
          <cell r="D58">
            <v>449015.31</v>
          </cell>
        </row>
        <row r="59">
          <cell r="A59">
            <v>1103008</v>
          </cell>
          <cell r="B59" t="str">
            <v>UNBILLED MAIN WORK</v>
          </cell>
          <cell r="C59">
            <v>27418.85</v>
          </cell>
          <cell r="D59">
            <v>444715.05</v>
          </cell>
        </row>
        <row r="60">
          <cell r="A60">
            <v>1103009</v>
          </cell>
          <cell r="B60" t="str">
            <v>UNBILLED SERVICE WORK</v>
          </cell>
          <cell r="C60">
            <v>45385.4</v>
          </cell>
          <cell r="D60">
            <v>1682267.46</v>
          </cell>
        </row>
        <row r="61">
          <cell r="A61">
            <v>1103010</v>
          </cell>
          <cell r="B61" t="str">
            <v>OTH A/R-UNPOST CASH 142.501</v>
          </cell>
          <cell r="C61">
            <v>91782487.090000004</v>
          </cell>
          <cell r="D61">
            <v>77351745.730000004</v>
          </cell>
        </row>
        <row r="62">
          <cell r="A62">
            <v>1103011</v>
          </cell>
          <cell r="B62" t="str">
            <v>OTH A/R-UNPOST CASH 142.502</v>
          </cell>
          <cell r="C62">
            <v>198078.42</v>
          </cell>
          <cell r="D62">
            <v>205282.62</v>
          </cell>
        </row>
        <row r="63">
          <cell r="A63">
            <v>1103012</v>
          </cell>
          <cell r="B63" t="str">
            <v>A/R SUSPENSE ISOLATE CIS W/O</v>
          </cell>
          <cell r="C63">
            <v>291709.89</v>
          </cell>
          <cell r="D63">
            <v>291709.89</v>
          </cell>
        </row>
        <row r="64">
          <cell r="A64">
            <v>1103018</v>
          </cell>
          <cell r="B64" t="str">
            <v>ACCOUNTS RECEIVABLE (AR) NEW BUSINESS (</v>
          </cell>
          <cell r="C64">
            <v>632730</v>
          </cell>
          <cell r="D64">
            <v>-2022.96</v>
          </cell>
        </row>
        <row r="65">
          <cell r="A65">
            <v>1103019</v>
          </cell>
          <cell r="B65" t="str">
            <v>CUSTOMER AR UNALLOCATED COLLECTIONS-NBM</v>
          </cell>
          <cell r="C65">
            <v>1676.11</v>
          </cell>
          <cell r="D65">
            <v>0</v>
          </cell>
        </row>
        <row r="66">
          <cell r="A66">
            <v>1103021</v>
          </cell>
          <cell r="B66" t="str">
            <v>CUSTOMER AR UNALLOCATED CHARGES-NBMS</v>
          </cell>
          <cell r="C66">
            <v>-23740.61</v>
          </cell>
          <cell r="D66">
            <v>0</v>
          </cell>
        </row>
        <row r="67">
          <cell r="A67">
            <v>1105000</v>
          </cell>
          <cell r="B67" t="str">
            <v>INTERCOMPANY RECEIVABLE</v>
          </cell>
          <cell r="C67">
            <v>-91.17</v>
          </cell>
          <cell r="D67">
            <v>0</v>
          </cell>
        </row>
        <row r="68">
          <cell r="A68">
            <v>1105016</v>
          </cell>
          <cell r="B68" t="str">
            <v>INTERCO REC FROM/(TO)-SDG&amp;E</v>
          </cell>
          <cell r="C68">
            <v>-733303.97</v>
          </cell>
          <cell r="D68">
            <v>-4862614.74</v>
          </cell>
        </row>
        <row r="69">
          <cell r="A69">
            <v>1105019</v>
          </cell>
          <cell r="B69" t="str">
            <v>I/R FROM/TO SEMPRA CORPORATE CENTER</v>
          </cell>
          <cell r="C69">
            <v>-17449036.710000001</v>
          </cell>
          <cell r="D69">
            <v>-16417428.789999999</v>
          </cell>
        </row>
        <row r="70">
          <cell r="A70">
            <v>1105050</v>
          </cell>
          <cell r="B70" t="str">
            <v>I/R BILLING RECON ACCOUNT</v>
          </cell>
          <cell r="C70">
            <v>2209478.85</v>
          </cell>
          <cell r="D70">
            <v>109167160.61</v>
          </cell>
        </row>
        <row r="71">
          <cell r="A71">
            <v>1105055</v>
          </cell>
          <cell r="B71" t="str">
            <v>AFFILIATE BILLING NON-RECON ACCOUNT</v>
          </cell>
          <cell r="C71">
            <v>-58903.71</v>
          </cell>
          <cell r="D71">
            <v>-588983.63</v>
          </cell>
        </row>
        <row r="72">
          <cell r="A72">
            <v>1105060</v>
          </cell>
          <cell r="B72" t="str">
            <v>A/R SUNDRY RETIREES</v>
          </cell>
          <cell r="C72">
            <v>15767.76</v>
          </cell>
          <cell r="D72">
            <v>101110.36</v>
          </cell>
        </row>
        <row r="73">
          <cell r="A73">
            <v>1105223</v>
          </cell>
          <cell r="B73" t="str">
            <v>4130PACIFIC ENTERPRISES LNG</v>
          </cell>
          <cell r="C73">
            <v>2508</v>
          </cell>
          <cell r="D73">
            <v>0</v>
          </cell>
        </row>
        <row r="74">
          <cell r="A74">
            <v>1105225</v>
          </cell>
          <cell r="B74" t="str">
            <v>4185SEMPRA COMMUNICATIONS</v>
          </cell>
          <cell r="C74">
            <v>63298.68</v>
          </cell>
          <cell r="D74">
            <v>0</v>
          </cell>
        </row>
        <row r="75">
          <cell r="A75">
            <v>1105228</v>
          </cell>
          <cell r="B75" t="str">
            <v>5000SEMPRA ENERGY RESOURCES</v>
          </cell>
          <cell r="C75">
            <v>15713.92</v>
          </cell>
          <cell r="D75">
            <v>0</v>
          </cell>
        </row>
        <row r="76">
          <cell r="A76">
            <v>1105232</v>
          </cell>
          <cell r="B76" t="str">
            <v>4200SE INTERNATIONAL</v>
          </cell>
          <cell r="C76">
            <v>967173.34</v>
          </cell>
          <cell r="D76">
            <v>0</v>
          </cell>
        </row>
        <row r="77">
          <cell r="A77">
            <v>1106000</v>
          </cell>
          <cell r="B77" t="str">
            <v>SUNDRY BILLING RECON ACCT</v>
          </cell>
          <cell r="C77">
            <v>4539872.4800000004</v>
          </cell>
          <cell r="D77">
            <v>5663706.0800000001</v>
          </cell>
        </row>
        <row r="78">
          <cell r="A78">
            <v>1106009</v>
          </cell>
          <cell r="B78" t="str">
            <v>ARS SUNDRY-CONTRA ACCOUNT</v>
          </cell>
          <cell r="C78">
            <v>-5286933</v>
          </cell>
          <cell r="D78">
            <v>0</v>
          </cell>
        </row>
        <row r="79">
          <cell r="A79">
            <v>1106030</v>
          </cell>
          <cell r="B79" t="str">
            <v>AR ENERGY DIVERSION</v>
          </cell>
          <cell r="C79">
            <v>117934.85</v>
          </cell>
          <cell r="D79">
            <v>118706.5</v>
          </cell>
        </row>
        <row r="80">
          <cell r="A80">
            <v>1106031</v>
          </cell>
          <cell r="B80" t="str">
            <v>AR MISC SALES RENTALS &amp; JOBBNG</v>
          </cell>
          <cell r="C80">
            <v>-3029222.92</v>
          </cell>
          <cell r="D80">
            <v>-5224982.07</v>
          </cell>
        </row>
        <row r="81">
          <cell r="A81">
            <v>1106032</v>
          </cell>
          <cell r="B81" t="str">
            <v>AR DELIN ACCTS IN LITIGATION</v>
          </cell>
          <cell r="C81">
            <v>5217309.3099999996</v>
          </cell>
          <cell r="D81">
            <v>5217309.3099999996</v>
          </cell>
        </row>
        <row r="82">
          <cell r="A82">
            <v>1106033</v>
          </cell>
          <cell r="B82" t="str">
            <v>AR DEF CONST ADV NEW BUS MAIN</v>
          </cell>
          <cell r="C82">
            <v>513125.54</v>
          </cell>
          <cell r="D82">
            <v>-294099.38</v>
          </cell>
        </row>
        <row r="83">
          <cell r="A83">
            <v>1106034</v>
          </cell>
          <cell r="B83" t="str">
            <v>A/R GAS SALES HUB AND SWAP</v>
          </cell>
          <cell r="C83">
            <v>3473600.11</v>
          </cell>
          <cell r="D83">
            <v>3922222.01</v>
          </cell>
        </row>
        <row r="84">
          <cell r="A84">
            <v>1106035</v>
          </cell>
          <cell r="B84" t="str">
            <v>CUST AR UNALLOC COLL</v>
          </cell>
          <cell r="C84">
            <v>474006.49</v>
          </cell>
          <cell r="D84">
            <v>394517.18</v>
          </cell>
        </row>
        <row r="85">
          <cell r="A85">
            <v>1106036</v>
          </cell>
          <cell r="B85" t="str">
            <v>CUST AR UNALLOCATED CHARGES</v>
          </cell>
          <cell r="C85">
            <v>-4874118.01</v>
          </cell>
          <cell r="D85">
            <v>-5127985.71</v>
          </cell>
        </row>
        <row r="86">
          <cell r="A86">
            <v>1106037</v>
          </cell>
          <cell r="B86" t="str">
            <v>CUST AR UNPST COLL MAIL PYMT</v>
          </cell>
          <cell r="C86">
            <v>3613.99</v>
          </cell>
          <cell r="D86">
            <v>3613.99</v>
          </cell>
        </row>
        <row r="87">
          <cell r="A87">
            <v>1106038</v>
          </cell>
          <cell r="B87" t="str">
            <v>AR SP INVEST OF OVR &amp; SHORTS</v>
          </cell>
          <cell r="C87">
            <v>54982.74</v>
          </cell>
          <cell r="D87">
            <v>-9238.36</v>
          </cell>
        </row>
        <row r="88">
          <cell r="A88">
            <v>1106040</v>
          </cell>
          <cell r="B88" t="str">
            <v>AR MAT RETD OR SOLD TO VENDS</v>
          </cell>
          <cell r="C88">
            <v>136722.32</v>
          </cell>
          <cell r="D88">
            <v>133239.74</v>
          </cell>
        </row>
        <row r="89">
          <cell r="A89">
            <v>1106041</v>
          </cell>
          <cell r="B89" t="str">
            <v>OTHR ACCT REC CLAIMS</v>
          </cell>
          <cell r="C89">
            <v>1110023.5900000001</v>
          </cell>
          <cell r="D89">
            <v>1173720.54</v>
          </cell>
        </row>
        <row r="90">
          <cell r="A90">
            <v>1106042</v>
          </cell>
          <cell r="B90" t="str">
            <v>AR SUBSCRIPTION TO CAP STK</v>
          </cell>
          <cell r="C90">
            <v>0</v>
          </cell>
          <cell r="D90">
            <v>-26392.28</v>
          </cell>
        </row>
        <row r="91">
          <cell r="A91">
            <v>1106045</v>
          </cell>
          <cell r="B91" t="str">
            <v>AR EMP APPLIANCE CONTRACTS</v>
          </cell>
          <cell r="C91">
            <v>895008.73</v>
          </cell>
          <cell r="D91">
            <v>872045.53</v>
          </cell>
        </row>
        <row r="92">
          <cell r="A92">
            <v>1106046</v>
          </cell>
          <cell r="B92" t="str">
            <v>OTH AR INT ON REACQ BONDS</v>
          </cell>
          <cell r="C92">
            <v>0</v>
          </cell>
          <cell r="D92">
            <v>-10299</v>
          </cell>
        </row>
        <row r="93">
          <cell r="A93">
            <v>1106047</v>
          </cell>
          <cell r="B93" t="str">
            <v>AR WFCP COMM INVOLVE ENGY PGM</v>
          </cell>
          <cell r="C93">
            <v>0</v>
          </cell>
          <cell r="D93">
            <v>-320975.67</v>
          </cell>
        </row>
        <row r="94">
          <cell r="A94">
            <v>1106048</v>
          </cell>
          <cell r="B94" t="str">
            <v>EXTERNAL CLIENT ACCOUNTS RECEIVABLE-ERC</v>
          </cell>
          <cell r="C94">
            <v>82642.47</v>
          </cell>
          <cell r="D94">
            <v>83842.509999999995</v>
          </cell>
        </row>
        <row r="95">
          <cell r="A95">
            <v>1106049</v>
          </cell>
          <cell r="B95" t="str">
            <v>EMPL CUST AR PAYR ISSUE EXP ADV</v>
          </cell>
          <cell r="C95">
            <v>42248.23</v>
          </cell>
          <cell r="D95">
            <v>27434.32</v>
          </cell>
        </row>
        <row r="96">
          <cell r="A96">
            <v>1106050</v>
          </cell>
          <cell r="B96" t="str">
            <v>EMPL CUST AR OVERPYMT TO EMPL</v>
          </cell>
          <cell r="C96">
            <v>-2265.2399999999998</v>
          </cell>
          <cell r="D96">
            <v>-1593.24</v>
          </cell>
        </row>
        <row r="97">
          <cell r="A97">
            <v>1106051</v>
          </cell>
          <cell r="B97" t="str">
            <v>EMP ACCTS REC EXEC FUEL&amp;CARWAS</v>
          </cell>
          <cell r="C97">
            <v>1801.6</v>
          </cell>
          <cell r="D97">
            <v>1801.6</v>
          </cell>
        </row>
        <row r="98">
          <cell r="A98">
            <v>1106052</v>
          </cell>
          <cell r="B98" t="str">
            <v>UNBILLED REVENUE  (COST ACCTG USE ONLY)</v>
          </cell>
          <cell r="C98">
            <v>-235103.71</v>
          </cell>
          <cell r="D98">
            <v>1684244.68</v>
          </cell>
        </row>
        <row r="99">
          <cell r="A99">
            <v>1106054</v>
          </cell>
          <cell r="B99" t="str">
            <v>GAS DUE FROM OTHERS</v>
          </cell>
          <cell r="C99">
            <v>-723711.14</v>
          </cell>
          <cell r="D99">
            <v>-2330599.87</v>
          </cell>
        </row>
        <row r="100">
          <cell r="A100">
            <v>1106056</v>
          </cell>
          <cell r="B100" t="str">
            <v>PAC LIGHT GAS DEV CO FED</v>
          </cell>
          <cell r="C100">
            <v>5411</v>
          </cell>
          <cell r="D100">
            <v>5411</v>
          </cell>
        </row>
        <row r="101">
          <cell r="A101">
            <v>1106057</v>
          </cell>
          <cell r="B101" t="str">
            <v>PAC LIGHT GAS DEV CO STATE</v>
          </cell>
          <cell r="C101">
            <v>1296</v>
          </cell>
          <cell r="D101">
            <v>1296</v>
          </cell>
        </row>
        <row r="102">
          <cell r="A102">
            <v>1106058</v>
          </cell>
          <cell r="B102" t="str">
            <v>ACCOUNTS RECEIVABLE-OTHER</v>
          </cell>
          <cell r="C102">
            <v>107265.41</v>
          </cell>
          <cell r="D102">
            <v>-8004.86</v>
          </cell>
        </row>
        <row r="103">
          <cell r="A103">
            <v>1106070</v>
          </cell>
          <cell r="B103" t="str">
            <v>SUNDRY BILLING  NON-RECON ACCT</v>
          </cell>
          <cell r="C103">
            <v>287741.49</v>
          </cell>
          <cell r="D103">
            <v>696395.32</v>
          </cell>
        </row>
        <row r="104">
          <cell r="A104">
            <v>1106071</v>
          </cell>
          <cell r="B104" t="str">
            <v>A/R FOR FEDERAL WARRANTY SERVICES CORP.</v>
          </cell>
          <cell r="C104">
            <v>2396857.52</v>
          </cell>
          <cell r="D104">
            <v>1266240.3799999999</v>
          </cell>
        </row>
        <row r="105">
          <cell r="A105">
            <v>1106072</v>
          </cell>
          <cell r="B105" t="str">
            <v>CIS-CASH MAIL PMTS. FOR FWSC 143.100</v>
          </cell>
          <cell r="C105">
            <v>-2191792.9700000002</v>
          </cell>
          <cell r="D105">
            <v>-589423.48</v>
          </cell>
        </row>
        <row r="106">
          <cell r="A106">
            <v>1106073</v>
          </cell>
          <cell r="B106" t="str">
            <v>A/R FOR SSP NORTHRIDGE (SSP)</v>
          </cell>
          <cell r="C106">
            <v>-130.97999999999999</v>
          </cell>
          <cell r="D106">
            <v>-130.97999999999999</v>
          </cell>
        </row>
        <row r="107">
          <cell r="A107">
            <v>1106105</v>
          </cell>
          <cell r="B107" t="str">
            <v>STRATEGIC COLLABORATION CUSTOMERS</v>
          </cell>
          <cell r="C107">
            <v>160400</v>
          </cell>
          <cell r="D107">
            <v>160400</v>
          </cell>
        </row>
        <row r="108">
          <cell r="A108">
            <v>1106352</v>
          </cell>
          <cell r="B108" t="str">
            <v>TAXABLE CIAC-UNDERGROUND STORAGE WELLS</v>
          </cell>
          <cell r="C108">
            <v>358876.85</v>
          </cell>
          <cell r="D108">
            <v>307217.90000000002</v>
          </cell>
        </row>
        <row r="109">
          <cell r="A109">
            <v>1106356</v>
          </cell>
          <cell r="B109" t="str">
            <v>TAXABLE CIAC-UNDERGROUND STORAGE PURIFI</v>
          </cell>
          <cell r="C109">
            <v>18829.66</v>
          </cell>
          <cell r="D109">
            <v>5830.99</v>
          </cell>
        </row>
        <row r="110">
          <cell r="A110">
            <v>1106367</v>
          </cell>
          <cell r="B110" t="str">
            <v>TAXABLE CIAC-TRANSMISSION PLANT MAINS</v>
          </cell>
          <cell r="C110">
            <v>-1191662.32</v>
          </cell>
          <cell r="D110">
            <v>-102461.48</v>
          </cell>
        </row>
        <row r="111">
          <cell r="A111">
            <v>1106369</v>
          </cell>
          <cell r="B111" t="str">
            <v>TAXABLE CIAC-TRANSMISSION PLANT M&amp;R STA</v>
          </cell>
          <cell r="C111">
            <v>446294.92</v>
          </cell>
          <cell r="D111">
            <v>-188300.23</v>
          </cell>
        </row>
        <row r="112">
          <cell r="A112">
            <v>1106376</v>
          </cell>
          <cell r="B112" t="str">
            <v>TAXABLE CIAC-DISTRIBUTION PLANT MAINS</v>
          </cell>
          <cell r="C112">
            <v>3352214.32</v>
          </cell>
          <cell r="D112">
            <v>1724195.91</v>
          </cell>
        </row>
        <row r="113">
          <cell r="A113">
            <v>1106378</v>
          </cell>
          <cell r="B113" t="str">
            <v>TAXABLE CIAC-DISTRIBUTION PLANT M&amp;R STA</v>
          </cell>
          <cell r="C113">
            <v>71369.72</v>
          </cell>
          <cell r="D113">
            <v>32533.85</v>
          </cell>
        </row>
        <row r="114">
          <cell r="A114">
            <v>1106380</v>
          </cell>
          <cell r="B114" t="str">
            <v>TAXABLE CIAC-DISTRIBUTION PLANT SERVICE</v>
          </cell>
          <cell r="C114">
            <v>262045.74</v>
          </cell>
          <cell r="D114">
            <v>66265.98</v>
          </cell>
        </row>
        <row r="115">
          <cell r="A115">
            <v>1106382</v>
          </cell>
          <cell r="B115" t="str">
            <v>TAXABLE CIAC-DISTRIBUTION PLANT METER I</v>
          </cell>
          <cell r="C115">
            <v>69289.8</v>
          </cell>
          <cell r="D115">
            <v>42911.3</v>
          </cell>
        </row>
        <row r="116">
          <cell r="A116">
            <v>1106398</v>
          </cell>
          <cell r="B116" t="str">
            <v>TAXABLE CIAC-GENERAL PLANT MISC. EQUIP</v>
          </cell>
          <cell r="C116">
            <v>-12535.08</v>
          </cell>
          <cell r="D116">
            <v>0</v>
          </cell>
        </row>
        <row r="117">
          <cell r="A117">
            <v>1106400</v>
          </cell>
          <cell r="B117" t="str">
            <v>COLLECTIBLE WORK ORDERS-O&amp;M</v>
          </cell>
          <cell r="C117">
            <v>531760.61</v>
          </cell>
          <cell r="D117">
            <v>109308.12</v>
          </cell>
        </row>
        <row r="118">
          <cell r="A118">
            <v>1107501</v>
          </cell>
          <cell r="B118" t="str">
            <v>INTEREST &amp; DIVIDENDS REC OTHR</v>
          </cell>
          <cell r="C118">
            <v>0</v>
          </cell>
          <cell r="D118">
            <v>-35785</v>
          </cell>
        </row>
        <row r="119">
          <cell r="A119">
            <v>1107502</v>
          </cell>
          <cell r="B119" t="str">
            <v>INT REC SHT TRM INV MKT SECURS</v>
          </cell>
          <cell r="C119">
            <v>203365.03</v>
          </cell>
          <cell r="D119">
            <v>0</v>
          </cell>
        </row>
        <row r="120">
          <cell r="A120">
            <v>1108001</v>
          </cell>
          <cell r="B120" t="str">
            <v>RES FOR UNCOLL AC GAS ACCTS</v>
          </cell>
          <cell r="C120">
            <v>-18327312.359999999</v>
          </cell>
          <cell r="D120">
            <v>-16871339.289999999</v>
          </cell>
        </row>
        <row r="121">
          <cell r="A121">
            <v>1108002</v>
          </cell>
          <cell r="B121" t="str">
            <v>RES FOR UNCOLL ACCT OTHER</v>
          </cell>
          <cell r="C121">
            <v>611165.94999999995</v>
          </cell>
          <cell r="D121">
            <v>578957.34</v>
          </cell>
        </row>
        <row r="122">
          <cell r="A122">
            <v>1108003</v>
          </cell>
          <cell r="B122" t="str">
            <v>UNCOLL NEUTRAL PARTS REVENUE</v>
          </cell>
          <cell r="C122">
            <v>424359.46</v>
          </cell>
          <cell r="D122">
            <v>413558.48</v>
          </cell>
        </row>
        <row r="123">
          <cell r="A123">
            <v>1108004</v>
          </cell>
          <cell r="B123" t="str">
            <v>RESRV FOR UNCOLL SET TIME APTM</v>
          </cell>
          <cell r="C123">
            <v>4090.97</v>
          </cell>
          <cell r="D123">
            <v>3627.25</v>
          </cell>
        </row>
        <row r="124">
          <cell r="A124">
            <v>1108005</v>
          </cell>
          <cell r="B124" t="str">
            <v>RESRV FOR UNCOLL WATER HEATER</v>
          </cell>
          <cell r="C124">
            <v>561.04</v>
          </cell>
          <cell r="D124">
            <v>561.04</v>
          </cell>
        </row>
        <row r="125">
          <cell r="A125">
            <v>1108006</v>
          </cell>
          <cell r="B125" t="str">
            <v>RESRV FOR UNCOLL APPLIANCE CON</v>
          </cell>
          <cell r="C125">
            <v>198426.78</v>
          </cell>
          <cell r="D125">
            <v>192037.97</v>
          </cell>
        </row>
        <row r="126">
          <cell r="A126">
            <v>1109001</v>
          </cell>
          <cell r="B126" t="str">
            <v>NATURAL GAS STORED UNDERGROUND-CURRENT</v>
          </cell>
          <cell r="C126">
            <v>23188083</v>
          </cell>
          <cell r="D126">
            <v>65211823</v>
          </cell>
        </row>
        <row r="127">
          <cell r="A127">
            <v>1109002</v>
          </cell>
          <cell r="B127" t="str">
            <v>INVENTORY LINE PACK GAS</v>
          </cell>
          <cell r="C127">
            <v>1875168</v>
          </cell>
          <cell r="D127">
            <v>1875168</v>
          </cell>
        </row>
        <row r="128">
          <cell r="A128">
            <v>1110003</v>
          </cell>
          <cell r="B128" t="str">
            <v>PREPAID EXP-INSURANCE</v>
          </cell>
          <cell r="C128">
            <v>1881089.05</v>
          </cell>
          <cell r="D128">
            <v>2539380.5</v>
          </cell>
        </row>
        <row r="129">
          <cell r="A129">
            <v>1110025</v>
          </cell>
          <cell r="B129" t="str">
            <v>PREPAID EXP-PREPAYMENTS RENTS</v>
          </cell>
          <cell r="C129">
            <v>0</v>
          </cell>
          <cell r="D129">
            <v>-4713.8</v>
          </cell>
        </row>
        <row r="130">
          <cell r="A130">
            <v>1110500</v>
          </cell>
          <cell r="B130" t="str">
            <v>MISC DEFERRED DB SUNDRY&amp;CURR</v>
          </cell>
          <cell r="C130">
            <v>718785.88</v>
          </cell>
          <cell r="D130">
            <v>11727299.76</v>
          </cell>
        </row>
        <row r="131">
          <cell r="A131">
            <v>1110501</v>
          </cell>
          <cell r="B131" t="str">
            <v>DEPOSIT OF MISC CHECKS</v>
          </cell>
          <cell r="C131">
            <v>0</v>
          </cell>
          <cell r="D131">
            <v>249</v>
          </cell>
        </row>
        <row r="132">
          <cell r="A132">
            <v>1110502</v>
          </cell>
          <cell r="B132" t="str">
            <v>MISC DEF DEBITS PAYROLL ADV</v>
          </cell>
          <cell r="C132">
            <v>0</v>
          </cell>
          <cell r="D132">
            <v>-174</v>
          </cell>
        </row>
        <row r="133">
          <cell r="A133">
            <v>1110503</v>
          </cell>
          <cell r="B133" t="str">
            <v>MISC DEF DB SP EMPLOYE EARNING</v>
          </cell>
          <cell r="C133">
            <v>478248.83</v>
          </cell>
          <cell r="D133">
            <v>478248.83</v>
          </cell>
        </row>
        <row r="134">
          <cell r="A134">
            <v>1110510</v>
          </cell>
          <cell r="B134" t="str">
            <v>STORAGE PRICE DIFFERENTIAL-DF'D DEBIT</v>
          </cell>
          <cell r="C134">
            <v>26856905</v>
          </cell>
          <cell r="D134">
            <v>0</v>
          </cell>
        </row>
        <row r="135">
          <cell r="A135">
            <v>1111000</v>
          </cell>
          <cell r="B135" t="str">
            <v>PLANT MATERIALS &amp; OPERATING SUPPLIES</v>
          </cell>
          <cell r="C135">
            <v>7918872.6100000003</v>
          </cell>
          <cell r="D135">
            <v>7445961.4100000001</v>
          </cell>
        </row>
        <row r="136">
          <cell r="A136">
            <v>1111001</v>
          </cell>
          <cell r="B136" t="str">
            <v>MATERIAL SERVICES</v>
          </cell>
          <cell r="C136">
            <v>-106159.3</v>
          </cell>
          <cell r="D136">
            <v>7139063.5700000003</v>
          </cell>
        </row>
        <row r="137">
          <cell r="A137">
            <v>1111002</v>
          </cell>
          <cell r="B137" t="str">
            <v>UNDIST PYMTS &amp; ACCRUED CHARGES</v>
          </cell>
          <cell r="C137">
            <v>1866753.18</v>
          </cell>
          <cell r="D137">
            <v>1866753.18</v>
          </cell>
        </row>
        <row r="138">
          <cell r="A138">
            <v>1111003</v>
          </cell>
          <cell r="B138" t="str">
            <v>POSTAGE STAMPS &amp; IMPRESSIONS</v>
          </cell>
          <cell r="C138">
            <v>1050200.8799999999</v>
          </cell>
          <cell r="D138">
            <v>1425178.09</v>
          </cell>
        </row>
        <row r="139">
          <cell r="A139">
            <v>1111004</v>
          </cell>
          <cell r="B139" t="str">
            <v>RETD NONSTK MATLS HELD FORDISP</v>
          </cell>
          <cell r="C139">
            <v>1910.9</v>
          </cell>
          <cell r="D139">
            <v>1910.9</v>
          </cell>
        </row>
        <row r="140">
          <cell r="A140">
            <v>1111005</v>
          </cell>
          <cell r="B140" t="str">
            <v>NEW CHRG DIRECT SURPLUS MATRLS</v>
          </cell>
          <cell r="C140">
            <v>1728241.01</v>
          </cell>
          <cell r="D140">
            <v>1599627.2</v>
          </cell>
        </row>
        <row r="141">
          <cell r="A141">
            <v>1111006</v>
          </cell>
          <cell r="B141" t="str">
            <v>PARTS AND SUPPLIES FOR NGV STATION MAIN</v>
          </cell>
          <cell r="C141">
            <v>67999.72</v>
          </cell>
          <cell r="D141">
            <v>67999.72</v>
          </cell>
        </row>
        <row r="142">
          <cell r="A142">
            <v>1111007</v>
          </cell>
          <cell r="B142" t="str">
            <v>APP PTS &amp; CONS PRODS</v>
          </cell>
          <cell r="C142">
            <v>0</v>
          </cell>
          <cell r="D142">
            <v>648690.29</v>
          </cell>
        </row>
        <row r="143">
          <cell r="A143">
            <v>1111008</v>
          </cell>
          <cell r="B143" t="str">
            <v>LARGE APPLIANCES</v>
          </cell>
          <cell r="C143">
            <v>0</v>
          </cell>
          <cell r="D143">
            <v>-94510</v>
          </cell>
        </row>
        <row r="144">
          <cell r="A144">
            <v>1113010</v>
          </cell>
          <cell r="B144" t="str">
            <v>SMALL PRICE DIFFERENCE FOR STOCK MATERI</v>
          </cell>
          <cell r="C144">
            <v>15531.35</v>
          </cell>
          <cell r="D144">
            <v>318.08</v>
          </cell>
        </row>
        <row r="145">
          <cell r="A145">
            <v>1115000</v>
          </cell>
          <cell r="B145" t="str">
            <v>STORES EXPENSE UNDISTRIBUTED</v>
          </cell>
          <cell r="C145">
            <v>193159.66</v>
          </cell>
          <cell r="D145">
            <v>193301.07</v>
          </cell>
        </row>
        <row r="146">
          <cell r="A146">
            <v>1115010</v>
          </cell>
          <cell r="B146" t="str">
            <v>STORES EXPENSE UNDIST CONV W/O</v>
          </cell>
          <cell r="C146">
            <v>-193301.07</v>
          </cell>
          <cell r="D146">
            <v>-193301.07</v>
          </cell>
        </row>
        <row r="147">
          <cell r="A147">
            <v>1150002</v>
          </cell>
          <cell r="B147" t="str">
            <v>B/A UNDER-ACAP CPGA NPGA CORE</v>
          </cell>
          <cell r="C147">
            <v>53708928.259999998</v>
          </cell>
          <cell r="D147">
            <v>27940045.170000002</v>
          </cell>
        </row>
        <row r="148">
          <cell r="A148">
            <v>1150003</v>
          </cell>
          <cell r="B148" t="str">
            <v>B/A UNDER-ACAP CFCA NFCA CORE</v>
          </cell>
          <cell r="C148">
            <v>-122305997.08</v>
          </cell>
          <cell r="D148">
            <v>-70286832.150000006</v>
          </cell>
        </row>
        <row r="149">
          <cell r="A149">
            <v>1150005</v>
          </cell>
          <cell r="B149" t="str">
            <v>B/A UNDER-BCAP CORE PGA ACCOUNT</v>
          </cell>
          <cell r="C149">
            <v>0</v>
          </cell>
          <cell r="D149">
            <v>-1325704</v>
          </cell>
        </row>
        <row r="150">
          <cell r="A150">
            <v>1150006</v>
          </cell>
          <cell r="B150" t="str">
            <v>B/A UNDER-BCAP CORE STANDBY SVC PGA ACC</v>
          </cell>
          <cell r="C150">
            <v>0</v>
          </cell>
          <cell r="D150">
            <v>-419505</v>
          </cell>
        </row>
        <row r="151">
          <cell r="A151">
            <v>1150008</v>
          </cell>
          <cell r="B151" t="str">
            <v>B/A UNDER-NON CORE FIXED COST TRCKNG AC</v>
          </cell>
          <cell r="C151">
            <v>2840557.19</v>
          </cell>
          <cell r="D151">
            <v>3468827.63</v>
          </cell>
        </row>
        <row r="152">
          <cell r="A152">
            <v>1150011</v>
          </cell>
          <cell r="B152" t="str">
            <v>B/A UNDER-CONSERVATION EXP ACCT</v>
          </cell>
          <cell r="C152">
            <v>-42357956.479999997</v>
          </cell>
          <cell r="D152">
            <v>-37707180.409999996</v>
          </cell>
        </row>
        <row r="153">
          <cell r="A153">
            <v>1150013</v>
          </cell>
          <cell r="B153" t="str">
            <v>B/A UNDER-PCB EXPENSE ACCOUNT</v>
          </cell>
          <cell r="C153">
            <v>-771766.15</v>
          </cell>
          <cell r="D153">
            <v>-764871.86</v>
          </cell>
        </row>
        <row r="154">
          <cell r="A154">
            <v>1150016</v>
          </cell>
          <cell r="B154" t="str">
            <v>B/A UNDER-RESEARCH DEVELP &amp; DEMO</v>
          </cell>
          <cell r="C154">
            <v>-4697929.13</v>
          </cell>
          <cell r="D154">
            <v>-4360723.13</v>
          </cell>
        </row>
        <row r="155">
          <cell r="A155">
            <v>1150024</v>
          </cell>
          <cell r="B155" t="str">
            <v>B/A UNDER-NAT GAS VEHICL OPERATIONS ACT</v>
          </cell>
          <cell r="C155">
            <v>16398747.33</v>
          </cell>
          <cell r="D155">
            <v>15864430.449999999</v>
          </cell>
        </row>
        <row r="156">
          <cell r="A156">
            <v>1150025</v>
          </cell>
          <cell r="B156" t="str">
            <v>B/A UNDER-NAT GAS VEHICLE REV ACT</v>
          </cell>
          <cell r="C156">
            <v>-9185976.4600000009</v>
          </cell>
          <cell r="D156">
            <v>-6997300.71</v>
          </cell>
        </row>
        <row r="157">
          <cell r="A157">
            <v>1150026</v>
          </cell>
          <cell r="B157" t="str">
            <v>B/A UNDER-DSM TRACKING</v>
          </cell>
          <cell r="C157">
            <v>327325.73</v>
          </cell>
          <cell r="D157">
            <v>907000</v>
          </cell>
        </row>
        <row r="158">
          <cell r="A158">
            <v>1150028</v>
          </cell>
          <cell r="B158" t="str">
            <v>B/A UNDER-BCAP PITAS POINT F&amp;U ACCT</v>
          </cell>
          <cell r="C158">
            <v>0</v>
          </cell>
          <cell r="D158">
            <v>-35439.64</v>
          </cell>
        </row>
        <row r="159">
          <cell r="A159">
            <v>1150031</v>
          </cell>
          <cell r="B159" t="str">
            <v>B/A UNDER-CUR SUN DEF DR WCOMP IBNR</v>
          </cell>
          <cell r="C159">
            <v>2697650</v>
          </cell>
          <cell r="D159">
            <v>2697650</v>
          </cell>
        </row>
        <row r="160">
          <cell r="A160">
            <v>1150033</v>
          </cell>
          <cell r="B160" t="str">
            <v>B/A UNDER-CEMA COST RESTORE  SRVC TO CS</v>
          </cell>
          <cell r="C160">
            <v>6158955.4000000004</v>
          </cell>
          <cell r="D160">
            <v>2736865.3</v>
          </cell>
        </row>
        <row r="161">
          <cell r="A161">
            <v>1150034</v>
          </cell>
          <cell r="B161" t="str">
            <v>B/A UNDER-ROYALTY REVENUE MEMO ACCT (RR</v>
          </cell>
          <cell r="C161">
            <v>-400988.52</v>
          </cell>
          <cell r="D161">
            <v>-351363.2</v>
          </cell>
        </row>
        <row r="162">
          <cell r="A162">
            <v>1150035</v>
          </cell>
          <cell r="B162" t="str">
            <v>B/A UNDER-INTERCONNECT CHARGE MEMO AC</v>
          </cell>
          <cell r="C162">
            <v>31442.2</v>
          </cell>
          <cell r="D162">
            <v>1593374.44</v>
          </cell>
        </row>
        <row r="163">
          <cell r="A163">
            <v>1150039</v>
          </cell>
          <cell r="B163" t="str">
            <v>B/A UNDER-PITCO POPCO TRANS COST TRK AC</v>
          </cell>
          <cell r="C163">
            <v>-33847000.810000002</v>
          </cell>
          <cell r="D163">
            <v>-23884526.469999999</v>
          </cell>
        </row>
        <row r="164">
          <cell r="A164">
            <v>1150040</v>
          </cell>
          <cell r="B164" t="str">
            <v>B/A UNDER-NC COST REV MEMO ACCT</v>
          </cell>
          <cell r="C164">
            <v>-4776207.26</v>
          </cell>
          <cell r="D164">
            <v>0</v>
          </cell>
        </row>
        <row r="165">
          <cell r="A165">
            <v>1150045</v>
          </cell>
          <cell r="B165" t="str">
            <v>B/A UNDER-ITCSA CORE SUBSCRIP &amp; REMAINI</v>
          </cell>
          <cell r="C165">
            <v>-72628197.909999996</v>
          </cell>
          <cell r="D165">
            <v>-51511025.850000001</v>
          </cell>
        </row>
        <row r="166">
          <cell r="A166">
            <v>1150046</v>
          </cell>
          <cell r="B166" t="str">
            <v>B/A UNDER-RSRCH DEVELP &amp; DEMO NGV</v>
          </cell>
          <cell r="C166">
            <v>596212.80000000005</v>
          </cell>
          <cell r="D166">
            <v>428542</v>
          </cell>
        </row>
        <row r="167">
          <cell r="A167">
            <v>1150057</v>
          </cell>
          <cell r="B167" t="str">
            <v>B/A UNDER-INTERVENOR COMP MEMO ACCT</v>
          </cell>
          <cell r="C167">
            <v>386591.76</v>
          </cell>
          <cell r="D167">
            <v>595170.76</v>
          </cell>
        </row>
        <row r="168">
          <cell r="A168">
            <v>1150059</v>
          </cell>
          <cell r="B168" t="str">
            <v>B/A UNDER-AFFILIATE TRANSFER FEE MEMO</v>
          </cell>
          <cell r="C168">
            <v>-386101.05</v>
          </cell>
          <cell r="D168">
            <v>-259328.05</v>
          </cell>
        </row>
        <row r="169">
          <cell r="A169">
            <v>1150060</v>
          </cell>
          <cell r="B169" t="str">
            <v>B/A UNDER-BCAP NON CORE FXD COST BAL AC</v>
          </cell>
          <cell r="C169">
            <v>-15791663.32</v>
          </cell>
          <cell r="D169">
            <v>6490991.7599999998</v>
          </cell>
        </row>
        <row r="170">
          <cell r="A170">
            <v>1150061</v>
          </cell>
          <cell r="B170" t="str">
            <v>B/A UNDER-BCAP CORE SUBSCRIPTION PGA AC</v>
          </cell>
          <cell r="C170">
            <v>-93445.65</v>
          </cell>
          <cell r="D170">
            <v>-118619.86</v>
          </cell>
        </row>
        <row r="171">
          <cell r="A171">
            <v>1150062</v>
          </cell>
          <cell r="B171" t="str">
            <v>B/A UNDER-BCAP NON CORE STANDBY SRVC PG</v>
          </cell>
          <cell r="C171">
            <v>0</v>
          </cell>
          <cell r="D171">
            <v>561638</v>
          </cell>
        </row>
        <row r="172">
          <cell r="A172">
            <v>1150067</v>
          </cell>
          <cell r="B172" t="str">
            <v>B/A UNDER-ACAP EORA NON CORE</v>
          </cell>
          <cell r="C172">
            <v>4351587.6900000004</v>
          </cell>
          <cell r="D172">
            <v>14869285.66</v>
          </cell>
        </row>
        <row r="173">
          <cell r="A173">
            <v>1150070</v>
          </cell>
          <cell r="B173" t="str">
            <v>B/A UNDER-BCAP BROKERAGE FEE ACCOUNT</v>
          </cell>
          <cell r="C173">
            <v>871417.78</v>
          </cell>
          <cell r="D173">
            <v>912891.19</v>
          </cell>
        </row>
        <row r="174">
          <cell r="A174">
            <v>1150072</v>
          </cell>
          <cell r="B174" t="str">
            <v>B/A UNDER-ACAP LIRA PROGRAM ACCOUNT</v>
          </cell>
          <cell r="C174">
            <v>-25560865.469999999</v>
          </cell>
          <cell r="D174">
            <v>-25228622.02</v>
          </cell>
        </row>
        <row r="175">
          <cell r="A175">
            <v>1150074</v>
          </cell>
          <cell r="B175" t="str">
            <v>B/A UNDER-NONCORE STOR BAL AC 75% SUBSC</v>
          </cell>
          <cell r="C175">
            <v>602180.24</v>
          </cell>
          <cell r="D175">
            <v>1045545.98</v>
          </cell>
        </row>
        <row r="176">
          <cell r="A176">
            <v>1150075</v>
          </cell>
          <cell r="B176" t="str">
            <v>B/A UNDER-NONCORE STGE BAL AC 100% STGE</v>
          </cell>
          <cell r="C176">
            <v>-3365756.83</v>
          </cell>
          <cell r="D176">
            <v>-986065.81</v>
          </cell>
        </row>
        <row r="177">
          <cell r="A177">
            <v>1150079</v>
          </cell>
          <cell r="B177" t="str">
            <v>B/A UNDER-HAZARD SUBSTANCE CST REC ACCT</v>
          </cell>
          <cell r="C177">
            <v>-23216042.640000001</v>
          </cell>
          <cell r="D177">
            <v>-18303294.109999999</v>
          </cell>
        </row>
        <row r="178">
          <cell r="A178">
            <v>1150080</v>
          </cell>
          <cell r="B178" t="str">
            <v>B/A UNDER-DSM ENERGY EFFICIENCY</v>
          </cell>
          <cell r="C178">
            <v>298560</v>
          </cell>
          <cell r="D178">
            <v>187341</v>
          </cell>
        </row>
        <row r="179">
          <cell r="A179">
            <v>1150081</v>
          </cell>
          <cell r="B179" t="str">
            <v>B/A UNDER-ITCSA-RELINQUSHED CAPACITY</v>
          </cell>
          <cell r="C179">
            <v>64138927.409999996</v>
          </cell>
          <cell r="D179">
            <v>0</v>
          </cell>
        </row>
        <row r="180">
          <cell r="A180">
            <v>1150082</v>
          </cell>
          <cell r="B180" t="str">
            <v>B/A UNDER-WHEELER RIDGE FIRM ACC CHG ME</v>
          </cell>
          <cell r="C180">
            <v>530362.76</v>
          </cell>
          <cell r="D180">
            <v>0</v>
          </cell>
        </row>
        <row r="181">
          <cell r="A181">
            <v>1150083</v>
          </cell>
          <cell r="B181" t="str">
            <v>B/A UNDER-NONCORE STRGE POST BCAP</v>
          </cell>
          <cell r="C181">
            <v>3508047.27</v>
          </cell>
          <cell r="D181">
            <v>0</v>
          </cell>
        </row>
        <row r="182">
          <cell r="A182">
            <v>1150348</v>
          </cell>
          <cell r="B182" t="str">
            <v>B/A UNDER-MISC BALANCING ACCOUNTS</v>
          </cell>
          <cell r="C182">
            <v>5972538.4400000004</v>
          </cell>
          <cell r="D182">
            <v>0</v>
          </cell>
        </row>
        <row r="183">
          <cell r="A183">
            <v>1200000</v>
          </cell>
          <cell r="B183" t="str">
            <v>INTERCO RECEIVABLE DUE FROM PARENT</v>
          </cell>
          <cell r="C183">
            <v>5913.29</v>
          </cell>
          <cell r="D183">
            <v>0</v>
          </cell>
        </row>
        <row r="184">
          <cell r="A184">
            <v>1300000</v>
          </cell>
          <cell r="B184" t="str">
            <v>OTHER INVESTMENTS</v>
          </cell>
          <cell r="C184">
            <v>2122544.85</v>
          </cell>
          <cell r="D184">
            <v>1400189.08</v>
          </cell>
        </row>
        <row r="185">
          <cell r="A185">
            <v>1300001</v>
          </cell>
          <cell r="B185" t="str">
            <v>OTHER INVEST NOMINAL VALUE</v>
          </cell>
          <cell r="C185">
            <v>124</v>
          </cell>
          <cell r="D185">
            <v>124</v>
          </cell>
        </row>
        <row r="186">
          <cell r="A186">
            <v>1300004</v>
          </cell>
          <cell r="B186" t="str">
            <v>OTHER INVESTMENT-PLUG POWER (RATEPAYER</v>
          </cell>
          <cell r="C186">
            <v>36475000</v>
          </cell>
          <cell r="D186">
            <v>38137500</v>
          </cell>
        </row>
        <row r="187">
          <cell r="A187">
            <v>1300005</v>
          </cell>
          <cell r="B187" t="str">
            <v>OTH INVESTMENT-PLUG POWER-R/P FUNDED (C</v>
          </cell>
          <cell r="C187">
            <v>-6670000</v>
          </cell>
          <cell r="D187">
            <v>-6670000</v>
          </cell>
        </row>
        <row r="188">
          <cell r="A188">
            <v>1300006</v>
          </cell>
          <cell r="B188" t="str">
            <v>OTH INVESTMENT-PLUG POWER (SHAREHOLDER</v>
          </cell>
          <cell r="C188">
            <v>47900000</v>
          </cell>
          <cell r="D188">
            <v>0</v>
          </cell>
        </row>
        <row r="189">
          <cell r="A189">
            <v>1310000</v>
          </cell>
          <cell r="B189" t="str">
            <v>INV IN DOMESTIC CONS SUBS</v>
          </cell>
          <cell r="C189">
            <v>325810.5</v>
          </cell>
          <cell r="D189">
            <v>325810.5</v>
          </cell>
        </row>
        <row r="190">
          <cell r="A190">
            <v>1315000</v>
          </cell>
          <cell r="B190" t="str">
            <v>INVESTMENT IN JOINT VENTURE</v>
          </cell>
          <cell r="C190">
            <v>500</v>
          </cell>
          <cell r="D190">
            <v>0</v>
          </cell>
        </row>
        <row r="191">
          <cell r="A191">
            <v>1320014</v>
          </cell>
          <cell r="B191" t="str">
            <v>PITCO POPCO TRANS COST TRK ACCT NON CUR</v>
          </cell>
          <cell r="C191">
            <v>0</v>
          </cell>
          <cell r="D191">
            <v>0.55000000000000004</v>
          </cell>
        </row>
        <row r="192">
          <cell r="A192">
            <v>1320031</v>
          </cell>
          <cell r="B192" t="str">
            <v>FAS 112  REGULATORY ASSET</v>
          </cell>
          <cell r="C192">
            <v>14130585</v>
          </cell>
          <cell r="D192">
            <v>0</v>
          </cell>
        </row>
        <row r="193">
          <cell r="A193">
            <v>1320032</v>
          </cell>
          <cell r="B193" t="str">
            <v>IBNR REG ASSET-NON CURRENT</v>
          </cell>
          <cell r="C193">
            <v>14475699</v>
          </cell>
          <cell r="D193">
            <v>0</v>
          </cell>
        </row>
        <row r="194">
          <cell r="A194">
            <v>1320035</v>
          </cell>
          <cell r="B194" t="str">
            <v>ENVIRON. CLEAN-UP-REG ASSET</v>
          </cell>
          <cell r="C194">
            <v>63000000</v>
          </cell>
          <cell r="D194">
            <v>0</v>
          </cell>
        </row>
        <row r="195">
          <cell r="A195">
            <v>1330101</v>
          </cell>
          <cell r="B195" t="str">
            <v>UNAMORT DEBT DIS &amp; EXP SER Y</v>
          </cell>
          <cell r="C195">
            <v>2231299</v>
          </cell>
          <cell r="D195">
            <v>2301576.12</v>
          </cell>
        </row>
        <row r="196">
          <cell r="A196">
            <v>1330102</v>
          </cell>
          <cell r="B196" t="str">
            <v>UNAM DEBT DIS &amp; EXP SER Z-2002</v>
          </cell>
          <cell r="C196">
            <v>278314.46999999997</v>
          </cell>
          <cell r="D196">
            <v>369192.71</v>
          </cell>
        </row>
        <row r="197">
          <cell r="A197">
            <v>1330104</v>
          </cell>
          <cell r="B197" t="str">
            <v>UNAMORT DEBT DISC &amp; EXP  SERIES BB  DUE</v>
          </cell>
          <cell r="C197">
            <v>770362.35</v>
          </cell>
          <cell r="D197">
            <v>793187.87</v>
          </cell>
        </row>
        <row r="198">
          <cell r="A198">
            <v>1330106</v>
          </cell>
          <cell r="B198" t="str">
            <v>SERIES DD: UNAMORT DEBT DISC &amp; EXP  DUE</v>
          </cell>
          <cell r="C198">
            <v>1625145.46</v>
          </cell>
          <cell r="D198">
            <v>1672681.7</v>
          </cell>
        </row>
        <row r="199">
          <cell r="A199">
            <v>1330107</v>
          </cell>
          <cell r="B199" t="str">
            <v>SERIES EE:UNAMORT DEBT DISC &amp; EXP  DUE</v>
          </cell>
          <cell r="C199">
            <v>5104148.5199999996</v>
          </cell>
          <cell r="D199">
            <v>5239357.72</v>
          </cell>
        </row>
        <row r="200">
          <cell r="A200">
            <v>1330108</v>
          </cell>
          <cell r="B200" t="str">
            <v>SERIES FF:UNAMORT DEBT DISC &amp; EXP  DUE</v>
          </cell>
          <cell r="C200">
            <v>898845.45</v>
          </cell>
          <cell r="D200">
            <v>1085618.49</v>
          </cell>
        </row>
        <row r="201">
          <cell r="A201">
            <v>1330111</v>
          </cell>
          <cell r="B201" t="str">
            <v>181.202 SWSS FRC B 7 1/2% R-10</v>
          </cell>
          <cell r="C201">
            <v>188935.4</v>
          </cell>
          <cell r="D201">
            <v>210691.8</v>
          </cell>
        </row>
        <row r="202">
          <cell r="A202">
            <v>1330125</v>
          </cell>
          <cell r="B202" t="str">
            <v>UNAMORT DISC MTN SERIES 18</v>
          </cell>
          <cell r="C202">
            <v>168750</v>
          </cell>
          <cell r="D202">
            <v>258750</v>
          </cell>
        </row>
        <row r="203">
          <cell r="A203">
            <v>1330126</v>
          </cell>
          <cell r="B203" t="str">
            <v>UNAMORT DISC MTN SERIES 19</v>
          </cell>
          <cell r="C203">
            <v>1493191.56</v>
          </cell>
          <cell r="D203">
            <v>1898124.92</v>
          </cell>
        </row>
        <row r="204">
          <cell r="A204">
            <v>1334000</v>
          </cell>
          <cell r="B204" t="str">
            <v>CLEARING ACCOUNT</v>
          </cell>
          <cell r="C204">
            <v>1614595.48</v>
          </cell>
          <cell r="D204">
            <v>1464291.26</v>
          </cell>
        </row>
        <row r="205">
          <cell r="A205">
            <v>1334010</v>
          </cell>
          <cell r="B205" t="str">
            <v>CLEARING ACCOUNT-FLEET</v>
          </cell>
          <cell r="C205">
            <v>1128677.23</v>
          </cell>
          <cell r="D205">
            <v>0</v>
          </cell>
        </row>
        <row r="206">
          <cell r="A206">
            <v>1334020</v>
          </cell>
          <cell r="B206" t="str">
            <v>CLEARING ACCOUNT-SHOP ORDERS</v>
          </cell>
          <cell r="C206">
            <v>33553.15</v>
          </cell>
          <cell r="D206">
            <v>0</v>
          </cell>
        </row>
        <row r="207">
          <cell r="A207">
            <v>1334050</v>
          </cell>
          <cell r="B207" t="str">
            <v>CLEARING ACCOUNT-SMALL TOOLS</v>
          </cell>
          <cell r="C207">
            <v>1014921.85</v>
          </cell>
          <cell r="D207">
            <v>0</v>
          </cell>
        </row>
        <row r="208">
          <cell r="A208">
            <v>1334051</v>
          </cell>
          <cell r="B208" t="str">
            <v>CLEAR A/C-MPM</v>
          </cell>
          <cell r="C208">
            <v>-132243.29999999999</v>
          </cell>
          <cell r="D208">
            <v>0</v>
          </cell>
        </row>
        <row r="209">
          <cell r="A209">
            <v>1334053</v>
          </cell>
          <cell r="B209" t="str">
            <v>CLEAR A/C-CRAFT SHOP</v>
          </cell>
          <cell r="C209">
            <v>34464.35</v>
          </cell>
          <cell r="D209">
            <v>0</v>
          </cell>
        </row>
        <row r="210">
          <cell r="A210">
            <v>1334054</v>
          </cell>
          <cell r="B210" t="str">
            <v>CLEAR A/C-STORES EXP</v>
          </cell>
          <cell r="C210">
            <v>-792441.72</v>
          </cell>
          <cell r="D210">
            <v>0</v>
          </cell>
        </row>
        <row r="211">
          <cell r="A211">
            <v>1334055</v>
          </cell>
          <cell r="B211" t="str">
            <v>CLEAR A/C-PURCHASING OH EXP</v>
          </cell>
          <cell r="C211">
            <v>-390253.13</v>
          </cell>
          <cell r="D211">
            <v>0</v>
          </cell>
        </row>
        <row r="212">
          <cell r="A212">
            <v>1334100</v>
          </cell>
          <cell r="B212" t="str">
            <v>CLEAR ACCOUNT TO INCOME STATEMENT</v>
          </cell>
          <cell r="C212">
            <v>-1464291.26</v>
          </cell>
          <cell r="D212">
            <v>-1464291.26</v>
          </cell>
        </row>
        <row r="213">
          <cell r="A213">
            <v>1334902</v>
          </cell>
          <cell r="B213" t="str">
            <v>MWO CLEARING</v>
          </cell>
          <cell r="C213">
            <v>208790.75</v>
          </cell>
          <cell r="D213">
            <v>208790.75</v>
          </cell>
        </row>
        <row r="214">
          <cell r="A214">
            <v>1334904</v>
          </cell>
          <cell r="B214" t="str">
            <v>MWO BEGINNING BAL-MUST USE EXP TYPE</v>
          </cell>
          <cell r="C214">
            <v>249924.43</v>
          </cell>
          <cell r="D214">
            <v>616225.87</v>
          </cell>
        </row>
        <row r="215">
          <cell r="A215">
            <v>1336000</v>
          </cell>
          <cell r="B215" t="str">
            <v>FI INTERFACE ERRORS</v>
          </cell>
          <cell r="C215">
            <v>8264.15</v>
          </cell>
          <cell r="D215">
            <v>5745.2</v>
          </cell>
        </row>
        <row r="216">
          <cell r="A216">
            <v>1338000</v>
          </cell>
          <cell r="B216" t="str">
            <v>MISCELLANEOUS DEFERRED DEBITS</v>
          </cell>
          <cell r="C216">
            <v>-112532.45</v>
          </cell>
          <cell r="D216">
            <v>-112532.45</v>
          </cell>
        </row>
        <row r="217">
          <cell r="A217">
            <v>1340557</v>
          </cell>
          <cell r="B217" t="str">
            <v>UNAMORT LOSS ON LT DEBT  SERIES BB</v>
          </cell>
          <cell r="C217">
            <v>5354013.38</v>
          </cell>
          <cell r="D217">
            <v>5512650.8200000003</v>
          </cell>
        </row>
        <row r="218">
          <cell r="A218">
            <v>1340559</v>
          </cell>
          <cell r="B218" t="str">
            <v>UNAMORT LOSS ON LT DEBT  SERIES DD</v>
          </cell>
          <cell r="C218">
            <v>9614797.7799999993</v>
          </cell>
          <cell r="D218">
            <v>9896034.9800000004</v>
          </cell>
        </row>
        <row r="219">
          <cell r="A219">
            <v>1340560</v>
          </cell>
          <cell r="B219" t="str">
            <v>UNAMORT LOSS ON LT DEBT  SERIES EE</v>
          </cell>
          <cell r="C219">
            <v>20203016.050000001</v>
          </cell>
          <cell r="D219">
            <v>20738195.25</v>
          </cell>
        </row>
        <row r="220">
          <cell r="A220">
            <v>1340561</v>
          </cell>
          <cell r="B220" t="str">
            <v>UNAMORT LOSS ON LT DEBT  SERIES FF</v>
          </cell>
          <cell r="C220">
            <v>3314059.35</v>
          </cell>
          <cell r="D220">
            <v>4002695.11</v>
          </cell>
        </row>
        <row r="221">
          <cell r="A221">
            <v>1360011</v>
          </cell>
          <cell r="B221" t="str">
            <v>AFUDC ASSET GAS</v>
          </cell>
          <cell r="C221">
            <v>95230.7</v>
          </cell>
          <cell r="D221">
            <v>95230.7</v>
          </cell>
        </row>
        <row r="222">
          <cell r="A222">
            <v>1360019</v>
          </cell>
          <cell r="B222" t="str">
            <v>REGULATORY ASSET PRC</v>
          </cell>
          <cell r="C222">
            <v>16662092</v>
          </cell>
          <cell r="D222">
            <v>16662092</v>
          </cell>
        </row>
        <row r="223">
          <cell r="A223">
            <v>1360020</v>
          </cell>
          <cell r="B223" t="str">
            <v>DEFERRED CHARGE-EMISSION CREDITS</v>
          </cell>
          <cell r="C223">
            <v>6730469.25</v>
          </cell>
          <cell r="D223">
            <v>5323569.63</v>
          </cell>
        </row>
        <row r="224">
          <cell r="A224">
            <v>1360023</v>
          </cell>
          <cell r="B224" t="str">
            <v>OTHER REGULATORY ASSETS</v>
          </cell>
          <cell r="C224">
            <v>8200000</v>
          </cell>
          <cell r="D224">
            <v>99806284</v>
          </cell>
        </row>
        <row r="225">
          <cell r="A225">
            <v>1360026</v>
          </cell>
          <cell r="B225" t="str">
            <v>PENSION ASSET</v>
          </cell>
          <cell r="C225">
            <v>42425345</v>
          </cell>
          <cell r="D225">
            <v>0</v>
          </cell>
        </row>
        <row r="226">
          <cell r="A226">
            <v>1360027</v>
          </cell>
          <cell r="B226" t="str">
            <v>PBOP ASSET</v>
          </cell>
          <cell r="C226">
            <v>9248193.75</v>
          </cell>
          <cell r="D226">
            <v>0</v>
          </cell>
        </row>
        <row r="227">
          <cell r="A227">
            <v>1410000</v>
          </cell>
          <cell r="B227" t="str">
            <v>PLANT IN SERV-GAS (RECONCILIATION A/C.)</v>
          </cell>
          <cell r="C227">
            <v>6050411979.2600002</v>
          </cell>
          <cell r="D227">
            <v>5967116754.4899998</v>
          </cell>
        </row>
        <row r="228">
          <cell r="A228">
            <v>1410501</v>
          </cell>
          <cell r="B228" t="str">
            <v>GAS PLANT IN SERVICE-KERN/MOJAVE (RECON</v>
          </cell>
          <cell r="C228">
            <v>34960906.649999999</v>
          </cell>
          <cell r="D228">
            <v>34343394.329999998</v>
          </cell>
        </row>
        <row r="229">
          <cell r="A229">
            <v>1410502</v>
          </cell>
          <cell r="B229" t="str">
            <v>GAS PLANT IN SERVICE-ALISO CANYON (RECO</v>
          </cell>
          <cell r="C229">
            <v>13002540.619999999</v>
          </cell>
          <cell r="D229">
            <v>13002540.619999999</v>
          </cell>
        </row>
        <row r="230">
          <cell r="A230">
            <v>1410700</v>
          </cell>
          <cell r="B230" t="str">
            <v>PLANT IN SERVICE-LEASED GAS (RECONCILIA</v>
          </cell>
          <cell r="C230">
            <v>15612150</v>
          </cell>
          <cell r="D230">
            <v>15612150</v>
          </cell>
        </row>
        <row r="231">
          <cell r="A231">
            <v>1411500</v>
          </cell>
          <cell r="B231" t="str">
            <v>CONSTRUCTION WORK IN PROGRESS-GAS (RECO</v>
          </cell>
          <cell r="C231">
            <v>78716130.120000005</v>
          </cell>
          <cell r="D231">
            <v>64287259.460000001</v>
          </cell>
        </row>
        <row r="232">
          <cell r="A232">
            <v>1411558</v>
          </cell>
          <cell r="B232" t="str">
            <v>CWIP CLEARING</v>
          </cell>
          <cell r="C232">
            <v>0</v>
          </cell>
          <cell r="D232">
            <v>-11079366.199999999</v>
          </cell>
        </row>
        <row r="233">
          <cell r="A233">
            <v>1411559</v>
          </cell>
          <cell r="B233" t="str">
            <v>CWIP BEGIN BAL ACCT-MUST USE AN EXP TYP</v>
          </cell>
          <cell r="C233">
            <v>0</v>
          </cell>
          <cell r="D233">
            <v>11079366.199999999</v>
          </cell>
        </row>
        <row r="234">
          <cell r="A234">
            <v>1411605</v>
          </cell>
          <cell r="B234" t="str">
            <v>CONSTRUCTION WORK IN PROGRESS-GAS (NON</v>
          </cell>
          <cell r="C234">
            <v>0</v>
          </cell>
          <cell r="D234">
            <v>-4437340.76</v>
          </cell>
        </row>
        <row r="235">
          <cell r="A235">
            <v>1412300</v>
          </cell>
          <cell r="B235" t="str">
            <v>GAS STORED UNDERGROUND NONCURRENT (RECO</v>
          </cell>
          <cell r="C235">
            <v>69833076.829999998</v>
          </cell>
          <cell r="D235">
            <v>69833076.829999998</v>
          </cell>
        </row>
        <row r="236">
          <cell r="A236">
            <v>1430000</v>
          </cell>
          <cell r="B236" t="str">
            <v>ACCUM DEPRECIATION-GAS (RECONCILIATION</v>
          </cell>
          <cell r="C236">
            <v>-3459212663.48</v>
          </cell>
          <cell r="D236">
            <v>-3303928920.23</v>
          </cell>
        </row>
        <row r="237">
          <cell r="A237">
            <v>1430301</v>
          </cell>
          <cell r="B237" t="str">
            <v>ACCUMULATED DEPRECIATION-KERNMOJAV</v>
          </cell>
          <cell r="C237">
            <v>-8672171.1400000006</v>
          </cell>
          <cell r="D237">
            <v>-7815122.9400000004</v>
          </cell>
        </row>
        <row r="238">
          <cell r="A238">
            <v>1430302</v>
          </cell>
          <cell r="B238" t="str">
            <v>ACC DEPN-ALISO CANYON (RECONCILIATION A</v>
          </cell>
          <cell r="C238">
            <v>-3776317.13</v>
          </cell>
          <cell r="D238">
            <v>-3423988.92</v>
          </cell>
        </row>
        <row r="239">
          <cell r="A239">
            <v>1430500</v>
          </cell>
          <cell r="B239" t="str">
            <v>ACCUM AMORT-AND DEPLETION GAS (RECONCIL</v>
          </cell>
          <cell r="C239">
            <v>-19967701.129999999</v>
          </cell>
          <cell r="D239">
            <v>-19725660.460000001</v>
          </cell>
        </row>
        <row r="240">
          <cell r="A240">
            <v>1430650</v>
          </cell>
          <cell r="B240" t="str">
            <v>ACCUMULATED AMORT-LEASED UTILITY PLANT</v>
          </cell>
          <cell r="C240">
            <v>-3651018.93</v>
          </cell>
          <cell r="D240">
            <v>-3252388.69</v>
          </cell>
        </row>
        <row r="241">
          <cell r="A241">
            <v>1450000</v>
          </cell>
          <cell r="B241" t="str">
            <v>PLANT  PROPERTY &amp; EQUIP-NON UTILITY (RE</v>
          </cell>
          <cell r="C241">
            <v>6199116.75</v>
          </cell>
          <cell r="D241">
            <v>7441386.7400000002</v>
          </cell>
        </row>
        <row r="242">
          <cell r="A242">
            <v>1450500</v>
          </cell>
          <cell r="B242" t="str">
            <v>LAND-NON UTILITY</v>
          </cell>
          <cell r="C242">
            <v>5278849.4000000004</v>
          </cell>
          <cell r="D242">
            <v>9492809.7400000002</v>
          </cell>
        </row>
        <row r="243">
          <cell r="A243">
            <v>1460000</v>
          </cell>
          <cell r="B243" t="str">
            <v>ACCUM DEPRECIATION-NON UTILITY (RECONCI</v>
          </cell>
          <cell r="C243">
            <v>-3412651.6</v>
          </cell>
          <cell r="D243">
            <v>-3258894.03</v>
          </cell>
        </row>
        <row r="244">
          <cell r="A244">
            <v>1600002</v>
          </cell>
          <cell r="B244" t="str">
            <v>BCAP-CATASTROPHIC EVENT MEMOACCT-DOUBLE</v>
          </cell>
          <cell r="C244">
            <v>-513497</v>
          </cell>
          <cell r="D244">
            <v>0</v>
          </cell>
        </row>
        <row r="245">
          <cell r="A245">
            <v>1600003</v>
          </cell>
          <cell r="B245" t="str">
            <v>BCAP TRACKING ACCOUNT-ZRCL ADJ</v>
          </cell>
          <cell r="C245">
            <v>-2181030.67</v>
          </cell>
          <cell r="D245">
            <v>-2199252.5499999998</v>
          </cell>
        </row>
        <row r="246">
          <cell r="A246">
            <v>1600004</v>
          </cell>
          <cell r="B246" t="str">
            <v>BCAP MERGER CREDIT TRACKING ACCOUNT</v>
          </cell>
          <cell r="C246">
            <v>-13867787.59</v>
          </cell>
          <cell r="D246">
            <v>-115816.39</v>
          </cell>
        </row>
        <row r="247">
          <cell r="A247">
            <v>2120000</v>
          </cell>
          <cell r="B247" t="str">
            <v>ACCOUNTS PAYABLE-TRADE (REG. VENDOR REC</v>
          </cell>
          <cell r="C247">
            <v>-11366465.58</v>
          </cell>
          <cell r="D247">
            <v>-10029670.449999999</v>
          </cell>
        </row>
        <row r="248">
          <cell r="A248">
            <v>2120004</v>
          </cell>
          <cell r="B248" t="str">
            <v>AP AUDITED VOUCHERS</v>
          </cell>
          <cell r="C248">
            <v>-2828554.23</v>
          </cell>
          <cell r="D248">
            <v>-2978712.36</v>
          </cell>
        </row>
        <row r="249">
          <cell r="A249">
            <v>2120005</v>
          </cell>
          <cell r="B249" t="str">
            <v>AP GAS AND MISCELLANEOUS</v>
          </cell>
          <cell r="C249">
            <v>-17944394.23</v>
          </cell>
          <cell r="D249">
            <v>-44136946.759999998</v>
          </cell>
        </row>
        <row r="250">
          <cell r="A250">
            <v>2120006</v>
          </cell>
          <cell r="B250" t="str">
            <v>AP UNCLMD &amp; UNDELVD CHECKS</v>
          </cell>
          <cell r="C250">
            <v>40295.9</v>
          </cell>
          <cell r="D250">
            <v>40295.9</v>
          </cell>
        </row>
        <row r="251">
          <cell r="A251">
            <v>2120007</v>
          </cell>
          <cell r="B251" t="str">
            <v>AP CONSTRUCTION CONTRACTS</v>
          </cell>
          <cell r="C251">
            <v>83555.11</v>
          </cell>
          <cell r="D251">
            <v>83555.11</v>
          </cell>
        </row>
        <row r="252">
          <cell r="A252">
            <v>2120008</v>
          </cell>
          <cell r="B252" t="str">
            <v>AP MONTEBLLO STRGE RENTAL FEE</v>
          </cell>
          <cell r="C252">
            <v>-97605.05</v>
          </cell>
          <cell r="D252">
            <v>-97605.05</v>
          </cell>
        </row>
        <row r="253">
          <cell r="A253">
            <v>2120009</v>
          </cell>
          <cell r="B253" t="str">
            <v>LIAB OF GAS PURC OTH THAN AF 5</v>
          </cell>
          <cell r="C253">
            <v>-30600514.530000001</v>
          </cell>
          <cell r="D253">
            <v>-25772260.23</v>
          </cell>
        </row>
        <row r="254">
          <cell r="A254">
            <v>2120010</v>
          </cell>
          <cell r="B254" t="str">
            <v>AP REFUNDABLE CREDIT BALANCES</v>
          </cell>
          <cell r="C254">
            <v>869294</v>
          </cell>
          <cell r="D254">
            <v>863930.07</v>
          </cell>
        </row>
        <row r="255">
          <cell r="A255">
            <v>2120011</v>
          </cell>
          <cell r="B255" t="str">
            <v>AP REFND CR BAL WFCP</v>
          </cell>
          <cell r="C255">
            <v>-512</v>
          </cell>
          <cell r="D255">
            <v>-512</v>
          </cell>
        </row>
        <row r="256">
          <cell r="A256">
            <v>2120025</v>
          </cell>
          <cell r="B256" t="str">
            <v>AP UNCLAIM FUNDS SUBJ TO ESCHEAT TO CA</v>
          </cell>
          <cell r="C256">
            <v>-142779.70000000001</v>
          </cell>
          <cell r="D256">
            <v>-143743.31</v>
          </cell>
        </row>
        <row r="257">
          <cell r="A257">
            <v>2120026</v>
          </cell>
          <cell r="B257" t="str">
            <v>AP UNCLAIM FUNDS SUBJ TO ESCHEAT TO CA</v>
          </cell>
          <cell r="C257">
            <v>-247310.42</v>
          </cell>
          <cell r="D257">
            <v>-247310.42</v>
          </cell>
        </row>
        <row r="258">
          <cell r="A258">
            <v>2120027</v>
          </cell>
          <cell r="B258" t="str">
            <v>AP UNCLAIM FUNDS SUBJ TO ESCHEAT TO CA</v>
          </cell>
          <cell r="C258">
            <v>-955518.23</v>
          </cell>
          <cell r="D258">
            <v>-955518.23</v>
          </cell>
        </row>
        <row r="259">
          <cell r="A259">
            <v>2120028</v>
          </cell>
          <cell r="B259" t="str">
            <v>AP UNCLAIM FUNDS SUBJ TO ESCHEAT TO CA</v>
          </cell>
          <cell r="C259">
            <v>-1546079.58</v>
          </cell>
          <cell r="D259">
            <v>-1546253.95</v>
          </cell>
        </row>
        <row r="260">
          <cell r="A260">
            <v>2120029</v>
          </cell>
          <cell r="B260" t="str">
            <v>AP UNCLAIM FUNDS SUBJ TO ESCHEAT TO CA-</v>
          </cell>
          <cell r="C260">
            <v>-1571398.15</v>
          </cell>
          <cell r="D260">
            <v>-1572563.26</v>
          </cell>
        </row>
        <row r="261">
          <cell r="A261">
            <v>2120030</v>
          </cell>
          <cell r="B261" t="str">
            <v>AP UNCLAIM FUNDS SUBJ TO ESCHEAT TO CA-</v>
          </cell>
          <cell r="C261">
            <v>-1111086.6499999999</v>
          </cell>
          <cell r="D261">
            <v>-406912.42</v>
          </cell>
        </row>
        <row r="262">
          <cell r="A262">
            <v>2120031</v>
          </cell>
          <cell r="B262" t="str">
            <v>AP LIABILITY MSA SYSTEM</v>
          </cell>
          <cell r="C262">
            <v>1641717.71</v>
          </cell>
          <cell r="D262">
            <v>1641717.71</v>
          </cell>
        </row>
        <row r="263">
          <cell r="A263">
            <v>2120032</v>
          </cell>
          <cell r="B263" t="str">
            <v>LIAB GAS PURC FROM SPMK EL PAS</v>
          </cell>
          <cell r="C263">
            <v>-74437887.730000004</v>
          </cell>
          <cell r="D263">
            <v>-49121727.020000003</v>
          </cell>
        </row>
        <row r="264">
          <cell r="A264">
            <v>2120035</v>
          </cell>
          <cell r="B264" t="str">
            <v>AP MED TERM NOTES DUE W 1YR</v>
          </cell>
          <cell r="C264">
            <v>0</v>
          </cell>
          <cell r="D264">
            <v>-30000000</v>
          </cell>
        </row>
        <row r="265">
          <cell r="A265">
            <v>2120050</v>
          </cell>
          <cell r="B265" t="str">
            <v>OVERNOM PURCH PAY DLY TS &gt; CUST USAGE</v>
          </cell>
          <cell r="C265">
            <v>1670939.4</v>
          </cell>
          <cell r="D265">
            <v>1524500.21</v>
          </cell>
        </row>
        <row r="266">
          <cell r="A266">
            <v>2120051</v>
          </cell>
          <cell r="B266" t="str">
            <v>CURTAIL PURCH PAYB NONCORE GAS TS</v>
          </cell>
          <cell r="C266">
            <v>25</v>
          </cell>
          <cell r="D266">
            <v>25</v>
          </cell>
        </row>
        <row r="267">
          <cell r="A267">
            <v>2120052</v>
          </cell>
          <cell r="B267" t="str">
            <v>IMBALANCE PURCHASES PAYABLE</v>
          </cell>
          <cell r="C267">
            <v>-1274476.8999999999</v>
          </cell>
          <cell r="D267">
            <v>-1270399.72</v>
          </cell>
        </row>
        <row r="268">
          <cell r="A268">
            <v>2120053</v>
          </cell>
          <cell r="B268" t="str">
            <v>LIAB GAS PURC FROM SPMK TRANSW</v>
          </cell>
          <cell r="C268">
            <v>-20000752.870000001</v>
          </cell>
          <cell r="D268">
            <v>-10243339.890000001</v>
          </cell>
        </row>
        <row r="269">
          <cell r="A269">
            <v>2120054</v>
          </cell>
          <cell r="B269" t="str">
            <v>LIAB GAS PURC FROM SPMK PG&amp;E</v>
          </cell>
          <cell r="C269">
            <v>-8588.15</v>
          </cell>
          <cell r="D269">
            <v>-333868.2</v>
          </cell>
        </row>
        <row r="270">
          <cell r="A270">
            <v>2120055</v>
          </cell>
          <cell r="B270" t="str">
            <v>AP GAS PURCH KERN RIVER TRANS</v>
          </cell>
          <cell r="C270">
            <v>-57197.83</v>
          </cell>
          <cell r="D270">
            <v>-136927.22</v>
          </cell>
        </row>
        <row r="271">
          <cell r="A271">
            <v>2120058</v>
          </cell>
          <cell r="B271" t="str">
            <v>AP JUNE 1985 RATE REF PEND LG</v>
          </cell>
          <cell r="C271">
            <v>-16898</v>
          </cell>
          <cell r="D271">
            <v>-16898</v>
          </cell>
        </row>
        <row r="272">
          <cell r="A272">
            <v>2120061</v>
          </cell>
          <cell r="B272" t="str">
            <v>AP DEC 1985 RATE REF PEND LEG</v>
          </cell>
          <cell r="C272">
            <v>-6002</v>
          </cell>
          <cell r="D272">
            <v>-6002</v>
          </cell>
        </row>
        <row r="273">
          <cell r="A273">
            <v>2120064</v>
          </cell>
          <cell r="B273" t="str">
            <v>AP DEC 87 RATE REF PEND LEGINV</v>
          </cell>
          <cell r="C273">
            <v>-328291</v>
          </cell>
          <cell r="D273">
            <v>-328291</v>
          </cell>
        </row>
        <row r="274">
          <cell r="A274">
            <v>2120065</v>
          </cell>
          <cell r="B274" t="str">
            <v>AP UNCLMD &amp; UNDEL REFCHK APR 91</v>
          </cell>
          <cell r="C274">
            <v>52765.1</v>
          </cell>
          <cell r="D274">
            <v>52765.1</v>
          </cell>
        </row>
        <row r="275">
          <cell r="A275">
            <v>2120067</v>
          </cell>
          <cell r="B275" t="str">
            <v>AP MAY 91 RATE RFD PNDG LGL DSP</v>
          </cell>
          <cell r="C275">
            <v>-74293</v>
          </cell>
          <cell r="D275">
            <v>-74293</v>
          </cell>
        </row>
        <row r="276">
          <cell r="A276">
            <v>2120073</v>
          </cell>
          <cell r="B276" t="str">
            <v>AP JAN 98 CAT REFUND</v>
          </cell>
          <cell r="C276">
            <v>1674187.63</v>
          </cell>
          <cell r="D276">
            <v>1674187.63</v>
          </cell>
        </row>
        <row r="277">
          <cell r="A277">
            <v>2120074</v>
          </cell>
          <cell r="B277" t="str">
            <v>ACCRUED LIABILITY FOR REGULATORY PROGRA</v>
          </cell>
          <cell r="C277">
            <v>-824459</v>
          </cell>
          <cell r="D277">
            <v>-824459</v>
          </cell>
        </row>
        <row r="278">
          <cell r="A278">
            <v>2120075</v>
          </cell>
          <cell r="B278" t="str">
            <v>DSM ACCRUED LIABILITY ACCOUNT</v>
          </cell>
          <cell r="C278">
            <v>-145487.41</v>
          </cell>
          <cell r="D278">
            <v>-145487.41</v>
          </cell>
        </row>
        <row r="279">
          <cell r="A279">
            <v>2120077</v>
          </cell>
          <cell r="B279" t="str">
            <v>LIHEAP A/P</v>
          </cell>
          <cell r="C279">
            <v>20661.060000000001</v>
          </cell>
          <cell r="D279">
            <v>22792.44</v>
          </cell>
        </row>
        <row r="280">
          <cell r="A280">
            <v>2120078</v>
          </cell>
          <cell r="B280" t="str">
            <v>MERGER CREDIT</v>
          </cell>
          <cell r="C280">
            <v>67534.759999999995</v>
          </cell>
          <cell r="D280">
            <v>297.33999999999997</v>
          </cell>
        </row>
        <row r="281">
          <cell r="A281">
            <v>2120079</v>
          </cell>
          <cell r="B281" t="str">
            <v>NOV 99 CFCA REFUND</v>
          </cell>
          <cell r="C281">
            <v>-31.71</v>
          </cell>
          <cell r="D281">
            <v>0</v>
          </cell>
        </row>
        <row r="282">
          <cell r="A282">
            <v>2120080</v>
          </cell>
          <cell r="B282" t="str">
            <v>AP INTER BUSINESS UNIT ACCOUNT</v>
          </cell>
          <cell r="C282">
            <v>-80990.12</v>
          </cell>
          <cell r="D282">
            <v>-80990.12</v>
          </cell>
        </row>
        <row r="283">
          <cell r="A283">
            <v>2120095</v>
          </cell>
          <cell r="B283" t="str">
            <v>ACCOUNTS PAYABLE</v>
          </cell>
          <cell r="C283">
            <v>-7342509.5499999998</v>
          </cell>
          <cell r="D283">
            <v>-14878975.67</v>
          </cell>
        </row>
        <row r="284">
          <cell r="A284">
            <v>2120124</v>
          </cell>
          <cell r="B284" t="str">
            <v>ACCRUALS-OTHER-SEE PROJ ACCTG</v>
          </cell>
          <cell r="C284">
            <v>108900</v>
          </cell>
          <cell r="D284">
            <v>-3516372.42</v>
          </cell>
        </row>
        <row r="285">
          <cell r="A285">
            <v>2120126</v>
          </cell>
          <cell r="B285" t="str">
            <v>ACCRUALS-SONGS-SEE PROJ ACCTG</v>
          </cell>
          <cell r="C285">
            <v>0</v>
          </cell>
          <cell r="D285">
            <v>-532662</v>
          </cell>
        </row>
        <row r="286">
          <cell r="A286">
            <v>2120212</v>
          </cell>
          <cell r="B286" t="str">
            <v>A/P-RETIREE BILLINGS-DENTAL</v>
          </cell>
          <cell r="C286">
            <v>-11162.63</v>
          </cell>
          <cell r="D286">
            <v>-8245.0400000000009</v>
          </cell>
        </row>
        <row r="287">
          <cell r="A287">
            <v>2120214</v>
          </cell>
          <cell r="B287" t="str">
            <v>A/P-RETIREE BILLINGS-MEDICAL</v>
          </cell>
          <cell r="C287">
            <v>-179269.28</v>
          </cell>
          <cell r="D287">
            <v>-101675.01</v>
          </cell>
        </row>
        <row r="288">
          <cell r="A288">
            <v>2120241</v>
          </cell>
          <cell r="B288" t="str">
            <v>TRANSAMERICA-ADD</v>
          </cell>
          <cell r="C288">
            <v>-69500</v>
          </cell>
          <cell r="D288">
            <v>-290701.93</v>
          </cell>
        </row>
        <row r="289">
          <cell r="A289">
            <v>2124001</v>
          </cell>
          <cell r="B289" t="str">
            <v>401K INCENTIVE MATCH</v>
          </cell>
          <cell r="C289">
            <v>-2150070.2400000002</v>
          </cell>
          <cell r="D289">
            <v>0</v>
          </cell>
        </row>
        <row r="290">
          <cell r="A290">
            <v>2125000</v>
          </cell>
          <cell r="B290" t="str">
            <v>A/P-ACCRUAL</v>
          </cell>
          <cell r="C290">
            <v>26182.7</v>
          </cell>
          <cell r="D290">
            <v>-1253342.97</v>
          </cell>
        </row>
        <row r="291">
          <cell r="A291">
            <v>2126000</v>
          </cell>
          <cell r="B291" t="str">
            <v>A/P-EMPLOYEE (RECONCILIATION ACCOUNT)</v>
          </cell>
          <cell r="C291">
            <v>-25578</v>
          </cell>
          <cell r="D291">
            <v>0</v>
          </cell>
        </row>
        <row r="292">
          <cell r="A292">
            <v>2126011</v>
          </cell>
          <cell r="B292" t="str">
            <v>A/P UNPAID COMPENSATION AWARDS</v>
          </cell>
          <cell r="C292">
            <v>-39618.559999999998</v>
          </cell>
          <cell r="D292">
            <v>-39618.559999999998</v>
          </cell>
        </row>
        <row r="293">
          <cell r="A293">
            <v>2126012</v>
          </cell>
          <cell r="B293" t="str">
            <v>A/P RETIREMENT GIFT ACCOUNT</v>
          </cell>
          <cell r="C293">
            <v>183.42</v>
          </cell>
          <cell r="D293">
            <v>183.42</v>
          </cell>
        </row>
        <row r="294">
          <cell r="A294">
            <v>2126013</v>
          </cell>
          <cell r="B294" t="str">
            <v>A/P STATE REGULATORY FEE</v>
          </cell>
          <cell r="C294">
            <v>-1141834.28</v>
          </cell>
          <cell r="D294">
            <v>-1603921.21</v>
          </cell>
        </row>
        <row r="295">
          <cell r="A295">
            <v>2126014</v>
          </cell>
          <cell r="B295" t="str">
            <v>A/P FIRST MORTGAGE BOND REACQ</v>
          </cell>
          <cell r="C295">
            <v>1147.6300000000001</v>
          </cell>
          <cell r="D295">
            <v>1147.6300000000001</v>
          </cell>
        </row>
        <row r="296">
          <cell r="A296">
            <v>2126015</v>
          </cell>
          <cell r="B296" t="str">
            <v>A/P CUS CONT UN WAY GAS ASST F</v>
          </cell>
          <cell r="C296">
            <v>80.14</v>
          </cell>
          <cell r="D296">
            <v>80.14</v>
          </cell>
        </row>
        <row r="297">
          <cell r="A297">
            <v>2126016</v>
          </cell>
          <cell r="B297" t="str">
            <v>A/P MOBILE HOME PK SURCHARGE</v>
          </cell>
          <cell r="C297">
            <v>-57232.66</v>
          </cell>
          <cell r="D297">
            <v>-72146.12</v>
          </cell>
        </row>
        <row r="298">
          <cell r="A298">
            <v>2126017</v>
          </cell>
          <cell r="B298" t="str">
            <v>MUNI SURCH PAY XPORTED GAS MUNI SURCH</v>
          </cell>
          <cell r="C298">
            <v>-14439850.130000001</v>
          </cell>
          <cell r="D298">
            <v>-12946942.640000001</v>
          </cell>
        </row>
        <row r="299">
          <cell r="A299">
            <v>2126018</v>
          </cell>
          <cell r="B299" t="str">
            <v>TS TAX PAY XPORTED GAS UTIL USERS TAX</v>
          </cell>
          <cell r="C299">
            <v>-1031182.09</v>
          </cell>
          <cell r="D299">
            <v>-425890.95</v>
          </cell>
        </row>
        <row r="300">
          <cell r="A300">
            <v>2126019</v>
          </cell>
          <cell r="B300" t="str">
            <v>A/P EMP CONT TO UNITED WAY CSH</v>
          </cell>
          <cell r="C300">
            <v>-1485</v>
          </cell>
          <cell r="D300">
            <v>-1485</v>
          </cell>
        </row>
        <row r="301">
          <cell r="A301">
            <v>2126020</v>
          </cell>
          <cell r="B301" t="str">
            <v>A/P PAYROLL DED FOR UNITED WAY</v>
          </cell>
          <cell r="C301">
            <v>-2492130.71</v>
          </cell>
          <cell r="D301">
            <v>-2226499.48</v>
          </cell>
        </row>
        <row r="302">
          <cell r="A302">
            <v>2126021</v>
          </cell>
          <cell r="B302" t="str">
            <v>A/P PENSION PLAN COSTS</v>
          </cell>
          <cell r="C302">
            <v>0</v>
          </cell>
          <cell r="D302">
            <v>-997137.25</v>
          </cell>
        </row>
        <row r="303">
          <cell r="A303">
            <v>2126022</v>
          </cell>
          <cell r="B303" t="str">
            <v>A/P PAYROLL DED UNION DUES</v>
          </cell>
          <cell r="C303">
            <v>3535.15</v>
          </cell>
          <cell r="D303">
            <v>3557.43</v>
          </cell>
        </row>
        <row r="304">
          <cell r="A304">
            <v>2126023</v>
          </cell>
          <cell r="B304" t="str">
            <v>A/P PAYROLL DED PLPAC</v>
          </cell>
          <cell r="C304">
            <v>-2115.1799999999998</v>
          </cell>
          <cell r="D304">
            <v>-2106.4899999999998</v>
          </cell>
        </row>
        <row r="305">
          <cell r="A305">
            <v>2126024</v>
          </cell>
          <cell r="B305" t="str">
            <v>A/P PR DED EMPL AC DT DSM INS</v>
          </cell>
          <cell r="C305">
            <v>-94414.97</v>
          </cell>
          <cell r="D305">
            <v>-87264.7</v>
          </cell>
        </row>
        <row r="306">
          <cell r="A306">
            <v>2126025</v>
          </cell>
          <cell r="B306" t="str">
            <v>A/P EMPL CONT ADDTL RET SAV PL</v>
          </cell>
          <cell r="C306">
            <v>101001.62</v>
          </cell>
          <cell r="D306">
            <v>101001.62</v>
          </cell>
        </row>
        <row r="307">
          <cell r="A307">
            <v>2126026</v>
          </cell>
          <cell r="B307" t="str">
            <v>A/P EMPL CONTR BASIC RET SAV P</v>
          </cell>
          <cell r="C307">
            <v>-53669.98</v>
          </cell>
          <cell r="D307">
            <v>83468.67</v>
          </cell>
        </row>
        <row r="308">
          <cell r="A308">
            <v>2126027</v>
          </cell>
          <cell r="B308" t="str">
            <v>A/P EMP CONT VOL DISABIL PLAN</v>
          </cell>
          <cell r="C308">
            <v>-876</v>
          </cell>
          <cell r="D308">
            <v>-876</v>
          </cell>
        </row>
        <row r="309">
          <cell r="A309">
            <v>2126028</v>
          </cell>
          <cell r="B309" t="str">
            <v>A/P PAYROLL DED CREDIT UNION</v>
          </cell>
          <cell r="C309">
            <v>76943.759999999995</v>
          </cell>
          <cell r="D309">
            <v>76824.759999999995</v>
          </cell>
        </row>
        <row r="310">
          <cell r="A310">
            <v>2126030</v>
          </cell>
          <cell r="B310" t="str">
            <v>MUNI PAYB NGV BILL &amp; COLL</v>
          </cell>
          <cell r="C310">
            <v>2162.0500000000002</v>
          </cell>
          <cell r="D310">
            <v>1572.88</v>
          </cell>
        </row>
        <row r="311">
          <cell r="A311">
            <v>2126031</v>
          </cell>
          <cell r="B311" t="str">
            <v>WORKERS COMP PAYMENTS PAYABLE</v>
          </cell>
          <cell r="C311">
            <v>-205058.18</v>
          </cell>
          <cell r="D311">
            <v>-205058.18</v>
          </cell>
        </row>
        <row r="312">
          <cell r="A312">
            <v>2126032</v>
          </cell>
          <cell r="B312" t="str">
            <v>A/P PAYROLL DEDN LONG TERM CARE</v>
          </cell>
          <cell r="C312">
            <v>12126.74</v>
          </cell>
          <cell r="D312">
            <v>10070.66</v>
          </cell>
        </row>
        <row r="313">
          <cell r="A313">
            <v>2126033</v>
          </cell>
          <cell r="B313" t="str">
            <v>EMPLOYEE 401K LOAN REPAYMENT</v>
          </cell>
          <cell r="C313">
            <v>13053.84</v>
          </cell>
          <cell r="D313">
            <v>13168.2</v>
          </cell>
        </row>
        <row r="314">
          <cell r="A314">
            <v>2126034</v>
          </cell>
          <cell r="B314" t="str">
            <v>A/P EMPLOYEE PERSONAL AIR EXP</v>
          </cell>
          <cell r="C314">
            <v>535</v>
          </cell>
          <cell r="D314">
            <v>535</v>
          </cell>
        </row>
        <row r="315">
          <cell r="A315">
            <v>2126035</v>
          </cell>
          <cell r="B315" t="str">
            <v>A/P UNITED WAY FUNDRAISERS</v>
          </cell>
          <cell r="C315">
            <v>296030.28000000003</v>
          </cell>
          <cell r="D315">
            <v>296030.28000000003</v>
          </cell>
        </row>
        <row r="316">
          <cell r="A316">
            <v>2126036</v>
          </cell>
          <cell r="B316" t="str">
            <v>G.A.S. WORKS CAMPAIGN</v>
          </cell>
          <cell r="C316">
            <v>1450175.16</v>
          </cell>
          <cell r="D316">
            <v>1450175.16</v>
          </cell>
        </row>
        <row r="317">
          <cell r="A317">
            <v>2126037</v>
          </cell>
          <cell r="B317" t="str">
            <v>A/P PAYROL DED HEALTHCARE CH AC</v>
          </cell>
          <cell r="C317">
            <v>-782896.92</v>
          </cell>
          <cell r="D317">
            <v>-470192.05</v>
          </cell>
        </row>
        <row r="318">
          <cell r="A318">
            <v>2126038</v>
          </cell>
          <cell r="B318" t="str">
            <v>A/P PYRL DED DEPENDENTCAR CH AC</v>
          </cell>
          <cell r="C318">
            <v>-577506.99</v>
          </cell>
          <cell r="D318">
            <v>-363436.4</v>
          </cell>
        </row>
        <row r="319">
          <cell r="A319">
            <v>2126039</v>
          </cell>
          <cell r="B319" t="str">
            <v>SINKING FND &amp;RENEWL FND PYMTS</v>
          </cell>
          <cell r="C319">
            <v>33571.35</v>
          </cell>
          <cell r="D319">
            <v>33571.35</v>
          </cell>
        </row>
        <row r="320">
          <cell r="A320">
            <v>2126040</v>
          </cell>
          <cell r="B320" t="str">
            <v>GAS DUE OTHERS</v>
          </cell>
          <cell r="C320">
            <v>0</v>
          </cell>
          <cell r="D320">
            <v>-93375.63</v>
          </cell>
        </row>
        <row r="321">
          <cell r="A321">
            <v>2126041</v>
          </cell>
          <cell r="B321" t="str">
            <v>OTHER CUR &amp; ACCRUED LIAB</v>
          </cell>
          <cell r="C321">
            <v>0</v>
          </cell>
          <cell r="D321">
            <v>-233.03</v>
          </cell>
        </row>
        <row r="322">
          <cell r="A322">
            <v>2126042</v>
          </cell>
          <cell r="B322" t="str">
            <v>ADV PYMT RECVD MISC SALES</v>
          </cell>
          <cell r="C322">
            <v>-1187390.74</v>
          </cell>
          <cell r="D322">
            <v>-1009989.2</v>
          </cell>
        </row>
        <row r="323">
          <cell r="A323">
            <v>2126043</v>
          </cell>
          <cell r="B323" t="str">
            <v>MISC DEF CR SUNDRY CURRENT</v>
          </cell>
          <cell r="C323">
            <v>-122029436.31999999</v>
          </cell>
          <cell r="D323">
            <v>-176956570.30000001</v>
          </cell>
        </row>
        <row r="324">
          <cell r="A324">
            <v>2126044</v>
          </cell>
          <cell r="B324" t="str">
            <v>GUL INSURANCE</v>
          </cell>
          <cell r="C324">
            <v>1170960.6000000001</v>
          </cell>
          <cell r="D324">
            <v>2068986.15</v>
          </cell>
        </row>
        <row r="325">
          <cell r="A325">
            <v>2126045</v>
          </cell>
          <cell r="B325" t="str">
            <v>MISC DEF CR LEVEL PYMT PLAN</v>
          </cell>
          <cell r="C325">
            <v>-2141985</v>
          </cell>
          <cell r="D325">
            <v>-8704332</v>
          </cell>
        </row>
        <row r="326">
          <cell r="A326">
            <v>2126047</v>
          </cell>
          <cell r="B326" t="str">
            <v>UNIVERSAL LIFE INS PAYR DEDUCT</v>
          </cell>
          <cell r="C326">
            <v>-2558053.61</v>
          </cell>
          <cell r="D326">
            <v>-3404190.35</v>
          </cell>
        </row>
        <row r="327">
          <cell r="A327">
            <v>2126048</v>
          </cell>
          <cell r="B327" t="str">
            <v>EMPL OPTIONAL LIFE INSURANCE</v>
          </cell>
          <cell r="C327">
            <v>-1240260.5</v>
          </cell>
          <cell r="D327">
            <v>-1240260.5</v>
          </cell>
        </row>
        <row r="328">
          <cell r="A328">
            <v>2126049</v>
          </cell>
          <cell r="B328" t="str">
            <v>L.A. CITY VANPOOL SUBSIDY</v>
          </cell>
          <cell r="C328">
            <v>0</v>
          </cell>
          <cell r="D328">
            <v>-180</v>
          </cell>
        </row>
        <row r="329">
          <cell r="A329">
            <v>2126050</v>
          </cell>
          <cell r="B329" t="str">
            <v>OFFSET FOR UNBILLED MAIN &amp; SERVICES</v>
          </cell>
          <cell r="C329">
            <v>-72804.25</v>
          </cell>
          <cell r="D329">
            <v>-2126982.5099999998</v>
          </cell>
        </row>
        <row r="330">
          <cell r="A330">
            <v>2126051</v>
          </cell>
          <cell r="B330" t="str">
            <v>INCOME TAX COMPONENT OF CONTRIBUTIONS A</v>
          </cell>
          <cell r="C330">
            <v>-3055594.98</v>
          </cell>
          <cell r="D330">
            <v>-2607525.5299999998</v>
          </cell>
        </row>
        <row r="331">
          <cell r="A331">
            <v>2126052</v>
          </cell>
          <cell r="B331" t="str">
            <v>RESVE FOR LOSS OF GAS SUP PROJ</v>
          </cell>
          <cell r="C331">
            <v>0</v>
          </cell>
          <cell r="D331">
            <v>-501075</v>
          </cell>
        </row>
        <row r="332">
          <cell r="A332">
            <v>2126060</v>
          </cell>
          <cell r="B332" t="str">
            <v>STRATEGIC COLLABORATION LIABILITY</v>
          </cell>
          <cell r="C332">
            <v>-752857.54</v>
          </cell>
          <cell r="D332">
            <v>-1756417.5</v>
          </cell>
        </row>
        <row r="333">
          <cell r="A333">
            <v>2126101</v>
          </cell>
          <cell r="B333" t="str">
            <v>GOODS RECEIVED/INVOICE RECEIVED CLEARIN</v>
          </cell>
          <cell r="C333">
            <v>-753514.48</v>
          </cell>
          <cell r="D333">
            <v>-914880.46</v>
          </cell>
        </row>
        <row r="334">
          <cell r="A334">
            <v>2126103</v>
          </cell>
          <cell r="B334" t="str">
            <v>CONSUMPTION LIABILITY ACCOUNT</v>
          </cell>
          <cell r="C334">
            <v>-12791.5</v>
          </cell>
          <cell r="D334">
            <v>-192439.61</v>
          </cell>
        </row>
        <row r="335">
          <cell r="A335">
            <v>2126105</v>
          </cell>
          <cell r="B335" t="str">
            <v>GR/IR ADJUSTMENT ACCT</v>
          </cell>
          <cell r="C335">
            <v>-3067.37</v>
          </cell>
          <cell r="D335">
            <v>0</v>
          </cell>
        </row>
        <row r="336">
          <cell r="A336">
            <v>2129001</v>
          </cell>
          <cell r="B336" t="str">
            <v>A/P-VERIFIED-PAC INTER TRANS C</v>
          </cell>
          <cell r="C336">
            <v>750000</v>
          </cell>
          <cell r="D336">
            <v>0</v>
          </cell>
        </row>
        <row r="337">
          <cell r="A337">
            <v>2129004</v>
          </cell>
          <cell r="B337" t="str">
            <v>A/P-SO CAL CONS FIN CO</v>
          </cell>
          <cell r="C337">
            <v>-82677.149999999994</v>
          </cell>
          <cell r="D337">
            <v>-82677.149999999994</v>
          </cell>
        </row>
        <row r="338">
          <cell r="A338">
            <v>2129005</v>
          </cell>
          <cell r="B338" t="str">
            <v>A/P-EMS</v>
          </cell>
          <cell r="C338">
            <v>-44432.27</v>
          </cell>
          <cell r="D338">
            <v>-44534.43</v>
          </cell>
        </row>
        <row r="339">
          <cell r="A339">
            <v>2129007</v>
          </cell>
          <cell r="B339" t="str">
            <v>A/P-AIG TRADING COMPANY</v>
          </cell>
          <cell r="C339">
            <v>-14850</v>
          </cell>
          <cell r="D339">
            <v>-24189</v>
          </cell>
        </row>
        <row r="340">
          <cell r="A340">
            <v>2129018</v>
          </cell>
          <cell r="B340" t="str">
            <v>A/P-FWSC</v>
          </cell>
          <cell r="C340">
            <v>-419115.06</v>
          </cell>
          <cell r="D340">
            <v>-957853.83</v>
          </cell>
        </row>
        <row r="341">
          <cell r="A341">
            <v>2129019</v>
          </cell>
          <cell r="B341" t="str">
            <v>A/P-(FWSC) PMTS. BY WIRE TRANSFER</v>
          </cell>
          <cell r="C341">
            <v>0</v>
          </cell>
          <cell r="D341">
            <v>611984.88</v>
          </cell>
        </row>
        <row r="342">
          <cell r="A342">
            <v>2129104</v>
          </cell>
          <cell r="B342" t="str">
            <v>A/P AFFIL-SEMPRA ENERGY INTERNATIONAL</v>
          </cell>
          <cell r="C342">
            <v>0</v>
          </cell>
          <cell r="D342">
            <v>-336868.24</v>
          </cell>
        </row>
        <row r="343">
          <cell r="A343">
            <v>2130001</v>
          </cell>
          <cell r="B343" t="str">
            <v>CUST DEPS GAS</v>
          </cell>
          <cell r="C343">
            <v>-32788164.129999999</v>
          </cell>
          <cell r="D343">
            <v>-33571334.159999996</v>
          </cell>
        </row>
        <row r="344">
          <cell r="A344">
            <v>2130002</v>
          </cell>
          <cell r="B344" t="str">
            <v>CUST DEPS UNPOSTED TRANSACTION</v>
          </cell>
          <cell r="C344">
            <v>1240.3800000000001</v>
          </cell>
          <cell r="D344">
            <v>1240.3800000000001</v>
          </cell>
        </row>
        <row r="345">
          <cell r="A345">
            <v>2130003</v>
          </cell>
          <cell r="B345" t="str">
            <v>UNPOSTED CASH TRANSACTION-235.501</v>
          </cell>
          <cell r="C345">
            <v>-16050</v>
          </cell>
          <cell r="D345">
            <v>-16050</v>
          </cell>
        </row>
        <row r="346">
          <cell r="A346">
            <v>2130004</v>
          </cell>
          <cell r="B346" t="str">
            <v>UNPOSTED CASH TRANSACTION-235.502</v>
          </cell>
          <cell r="C346">
            <v>16499</v>
          </cell>
          <cell r="D346">
            <v>16499</v>
          </cell>
        </row>
        <row r="347">
          <cell r="A347">
            <v>2160009</v>
          </cell>
          <cell r="B347" t="str">
            <v>EMPLOYEE UNITED WAY</v>
          </cell>
          <cell r="C347">
            <v>563117.56000000006</v>
          </cell>
          <cell r="D347">
            <v>8807.77</v>
          </cell>
        </row>
        <row r="348">
          <cell r="A348">
            <v>2160012</v>
          </cell>
          <cell r="B348" t="str">
            <v>EMPLOYEE PARK/VANPOOL</v>
          </cell>
          <cell r="C348">
            <v>-4123.5</v>
          </cell>
          <cell r="D348">
            <v>2102.5</v>
          </cell>
        </row>
        <row r="349">
          <cell r="A349">
            <v>2160014</v>
          </cell>
          <cell r="B349" t="str">
            <v>HEALTHCARE FSA</v>
          </cell>
          <cell r="C349">
            <v>769341.34</v>
          </cell>
          <cell r="D349">
            <v>0</v>
          </cell>
        </row>
        <row r="350">
          <cell r="A350">
            <v>2160015</v>
          </cell>
          <cell r="B350" t="str">
            <v>DEPENDENT CARE FSA</v>
          </cell>
          <cell r="C350">
            <v>635542.86</v>
          </cell>
          <cell r="D350">
            <v>0</v>
          </cell>
        </row>
        <row r="351">
          <cell r="A351">
            <v>2160018</v>
          </cell>
          <cell r="B351" t="str">
            <v>LONG-TERM CARE INSURANCE</v>
          </cell>
          <cell r="C351">
            <v>3220.47</v>
          </cell>
          <cell r="D351">
            <v>0</v>
          </cell>
        </row>
        <row r="352">
          <cell r="A352">
            <v>2160029</v>
          </cell>
          <cell r="B352" t="str">
            <v>AP AUDITED PAYROLLS</v>
          </cell>
          <cell r="C352">
            <v>-13618635.529999999</v>
          </cell>
          <cell r="D352">
            <v>-9681772.5399999991</v>
          </cell>
        </row>
        <row r="353">
          <cell r="A353">
            <v>2160030</v>
          </cell>
          <cell r="B353" t="str">
            <v>AP UNAUDITED PAYROLLS</v>
          </cell>
          <cell r="C353">
            <v>-31594742.969999999</v>
          </cell>
          <cell r="D353">
            <v>-40463040.229999997</v>
          </cell>
        </row>
        <row r="354">
          <cell r="A354">
            <v>2160031</v>
          </cell>
          <cell r="B354" t="str">
            <v>AP PAYROLL ADJUSTMENTS</v>
          </cell>
          <cell r="C354">
            <v>-751.45</v>
          </cell>
          <cell r="D354">
            <v>-751.45</v>
          </cell>
        </row>
        <row r="355">
          <cell r="A355">
            <v>2163002</v>
          </cell>
          <cell r="B355" t="str">
            <v>EMPLOYEE WITHHOLD FICA</v>
          </cell>
          <cell r="C355">
            <v>69776.649999999994</v>
          </cell>
          <cell r="D355">
            <v>0</v>
          </cell>
        </row>
        <row r="356">
          <cell r="A356">
            <v>2163003</v>
          </cell>
          <cell r="B356" t="str">
            <v>EMPLOYER  FICA</v>
          </cell>
          <cell r="C356">
            <v>15306.37</v>
          </cell>
          <cell r="D356">
            <v>0</v>
          </cell>
        </row>
        <row r="357">
          <cell r="A357">
            <v>2163004</v>
          </cell>
          <cell r="B357" t="str">
            <v>EMPLOYEE WITHHOLD SIT</v>
          </cell>
          <cell r="C357">
            <v>10775.42</v>
          </cell>
          <cell r="D357">
            <v>0</v>
          </cell>
        </row>
        <row r="358">
          <cell r="A358">
            <v>2163005</v>
          </cell>
          <cell r="B358" t="str">
            <v>EMPLOYEE WITHHOLD SDI/UC</v>
          </cell>
          <cell r="C358">
            <v>299.60000000000002</v>
          </cell>
          <cell r="D358">
            <v>0</v>
          </cell>
        </row>
        <row r="359">
          <cell r="A359">
            <v>2163010</v>
          </cell>
          <cell r="B359" t="str">
            <v>ACCRUED USE TAX-CA</v>
          </cell>
          <cell r="C359">
            <v>-39705.67</v>
          </cell>
          <cell r="D359">
            <v>-33489.83</v>
          </cell>
        </row>
        <row r="360">
          <cell r="A360">
            <v>2163014</v>
          </cell>
          <cell r="B360" t="str">
            <v>TAXES ACCRUED FED PAYROLL TAX</v>
          </cell>
          <cell r="C360">
            <v>-815779.86</v>
          </cell>
          <cell r="D360">
            <v>-1237141.3799999999</v>
          </cell>
        </row>
        <row r="361">
          <cell r="A361">
            <v>2163015</v>
          </cell>
          <cell r="B361" t="str">
            <v>TAXES ACCRUED STATE PAYRL TAX</v>
          </cell>
          <cell r="C361">
            <v>-8440.73</v>
          </cell>
          <cell r="D361">
            <v>-45970.16</v>
          </cell>
        </row>
        <row r="362">
          <cell r="A362">
            <v>2163016</v>
          </cell>
          <cell r="B362" t="str">
            <v>TAXES ACCRUED AD VALOREM</v>
          </cell>
          <cell r="C362">
            <v>-5349753.49</v>
          </cell>
          <cell r="D362">
            <v>0</v>
          </cell>
        </row>
        <row r="363">
          <cell r="A363">
            <v>2163017</v>
          </cell>
          <cell r="B363" t="str">
            <v>ACCRUED LOCAL FRANCHISE PYMTS</v>
          </cell>
          <cell r="C363">
            <v>-17108164.050000001</v>
          </cell>
          <cell r="D363">
            <v>-27091331.559999999</v>
          </cell>
        </row>
        <row r="364">
          <cell r="A364">
            <v>2163044</v>
          </cell>
          <cell r="B364" t="str">
            <v>FED CNG FUEL TAX</v>
          </cell>
          <cell r="C364">
            <v>-8476.85</v>
          </cell>
          <cell r="D364">
            <v>0</v>
          </cell>
        </row>
        <row r="365">
          <cell r="A365">
            <v>2165001</v>
          </cell>
          <cell r="B365" t="str">
            <v>RIVERSIDE COUNTY TS TAX</v>
          </cell>
          <cell r="C365">
            <v>-6685.54</v>
          </cell>
          <cell r="D365">
            <v>-6685.54</v>
          </cell>
        </row>
        <row r="366">
          <cell r="A366">
            <v>2165002</v>
          </cell>
          <cell r="B366" t="str">
            <v>EMP DISABLTY INS TAX DEDS</v>
          </cell>
          <cell r="C366">
            <v>6951489.8600000003</v>
          </cell>
          <cell r="D366">
            <v>33727.870000000003</v>
          </cell>
        </row>
        <row r="367">
          <cell r="A367">
            <v>2165003</v>
          </cell>
          <cell r="B367" t="str">
            <v>AMTS WTHLD FOR EMP FIT</v>
          </cell>
          <cell r="C367">
            <v>3164576.29</v>
          </cell>
          <cell r="D367">
            <v>1661095.34</v>
          </cell>
        </row>
        <row r="368">
          <cell r="A368">
            <v>2165004</v>
          </cell>
          <cell r="B368" t="str">
            <v>EMP DEDS FED SOCIAL SECURITY</v>
          </cell>
          <cell r="C368">
            <v>623224.86</v>
          </cell>
          <cell r="D368">
            <v>-215704.52</v>
          </cell>
        </row>
        <row r="369">
          <cell r="A369">
            <v>2165005</v>
          </cell>
          <cell r="B369" t="str">
            <v>STATE LOCAL &amp;USE TAXES COLLECT</v>
          </cell>
          <cell r="C369">
            <v>-14281.56</v>
          </cell>
          <cell r="D369">
            <v>-14226.78</v>
          </cell>
        </row>
        <row r="370">
          <cell r="A370">
            <v>2165006</v>
          </cell>
          <cell r="B370" t="str">
            <v>AMTS WITHLD FOR PERS TAX DIVS</v>
          </cell>
          <cell r="C370">
            <v>-215.25</v>
          </cell>
          <cell r="D370">
            <v>-215.25</v>
          </cell>
        </row>
        <row r="371">
          <cell r="A371">
            <v>2165007</v>
          </cell>
          <cell r="B371" t="str">
            <v>LACTC TRANSPORTATION TAX</v>
          </cell>
          <cell r="C371">
            <v>-1091.28</v>
          </cell>
          <cell r="D371">
            <v>-1162.31</v>
          </cell>
        </row>
        <row r="372">
          <cell r="A372">
            <v>2165008</v>
          </cell>
          <cell r="B372" t="str">
            <v>UTILITY USERS TAX BILLED</v>
          </cell>
          <cell r="C372">
            <v>-8629230.0500000007</v>
          </cell>
          <cell r="D372">
            <v>-11621865.99</v>
          </cell>
        </row>
        <row r="373">
          <cell r="A373">
            <v>2165009</v>
          </cell>
          <cell r="B373" t="str">
            <v>AMTS WITHLD EMP STATE INC TAX</v>
          </cell>
          <cell r="C373">
            <v>-4656505.1100000003</v>
          </cell>
          <cell r="D373">
            <v>1722820.98</v>
          </cell>
        </row>
        <row r="374">
          <cell r="A374">
            <v>2165010</v>
          </cell>
          <cell r="B374" t="str">
            <v>FUEL CELL ST ENERGY TAX BILLED</v>
          </cell>
          <cell r="C374">
            <v>-87.09</v>
          </cell>
          <cell r="D374">
            <v>-246.71</v>
          </cell>
        </row>
        <row r="375">
          <cell r="A375">
            <v>2165011</v>
          </cell>
          <cell r="B375" t="str">
            <v>AMTS WITHLD STATE INC TAX OTHR</v>
          </cell>
          <cell r="C375">
            <v>10287.450000000001</v>
          </cell>
          <cell r="D375">
            <v>10287.450000000001</v>
          </cell>
        </row>
        <row r="376">
          <cell r="A376">
            <v>2165012</v>
          </cell>
          <cell r="B376" t="str">
            <v>BACKUP WITHHOLDING PMTS FED</v>
          </cell>
          <cell r="C376">
            <v>-2657.45</v>
          </cell>
          <cell r="D376">
            <v>-2657.45</v>
          </cell>
        </row>
        <row r="377">
          <cell r="A377">
            <v>2165013</v>
          </cell>
          <cell r="B377" t="str">
            <v>BACKUP WITHHOLDING PMTS STATE</v>
          </cell>
          <cell r="C377">
            <v>-5435.26</v>
          </cell>
          <cell r="D377">
            <v>-5435.26</v>
          </cell>
        </row>
        <row r="378">
          <cell r="A378">
            <v>2165014</v>
          </cell>
          <cell r="B378" t="str">
            <v>RIVERSIDE CO TS TAX</v>
          </cell>
          <cell r="C378">
            <v>-74.45</v>
          </cell>
          <cell r="D378">
            <v>-58.68</v>
          </cell>
        </row>
        <row r="379">
          <cell r="A379">
            <v>2165015</v>
          </cell>
          <cell r="B379" t="str">
            <v>SAN BERNARDINO CO TS TAX</v>
          </cell>
          <cell r="C379">
            <v>-52.64</v>
          </cell>
          <cell r="D379">
            <v>-68.55</v>
          </cell>
        </row>
        <row r="380">
          <cell r="A380">
            <v>2165016</v>
          </cell>
          <cell r="B380" t="str">
            <v>SANTA BARBARA CO TS TAX</v>
          </cell>
          <cell r="C380">
            <v>-17.82</v>
          </cell>
          <cell r="D380">
            <v>-14.82</v>
          </cell>
        </row>
        <row r="381">
          <cell r="A381">
            <v>2165017</v>
          </cell>
          <cell r="B381" t="str">
            <v>IMPERIAL CO LOCAL TS TAX</v>
          </cell>
          <cell r="C381">
            <v>-3.6</v>
          </cell>
          <cell r="D381">
            <v>-5.67</v>
          </cell>
        </row>
        <row r="382">
          <cell r="A382">
            <v>2165018</v>
          </cell>
          <cell r="B382" t="str">
            <v>ORANGE COUNTY LOCAL TS TAX</v>
          </cell>
          <cell r="C382">
            <v>-109.19</v>
          </cell>
          <cell r="D382">
            <v>-125.65</v>
          </cell>
        </row>
        <row r="383">
          <cell r="A383">
            <v>2165020</v>
          </cell>
          <cell r="B383" t="str">
            <v>NGV FUEL ST TAX  SALES OF NAT GAS  VEH</v>
          </cell>
          <cell r="C383">
            <v>-12589.57</v>
          </cell>
          <cell r="D383">
            <v>-17671.509999999998</v>
          </cell>
        </row>
        <row r="384">
          <cell r="A384">
            <v>2165021</v>
          </cell>
          <cell r="B384" t="str">
            <v>NGV FUEL FED TAX SALES OF CMPRSSD NAT G</v>
          </cell>
          <cell r="C384">
            <v>72998.539999999994</v>
          </cell>
          <cell r="D384">
            <v>10987.49</v>
          </cell>
        </row>
        <row r="385">
          <cell r="A385">
            <v>2165025</v>
          </cell>
          <cell r="B385" t="str">
            <v>FRESNO COUNTY DISTRICT TAX TRANSACTIONS</v>
          </cell>
          <cell r="C385">
            <v>-2</v>
          </cell>
          <cell r="D385">
            <v>-2.36</v>
          </cell>
        </row>
        <row r="386">
          <cell r="A386">
            <v>2165026</v>
          </cell>
          <cell r="B386" t="str">
            <v>SAN DIEGO COUNTY DIST TAX TRANSACTIONS</v>
          </cell>
          <cell r="C386">
            <v>-49.44</v>
          </cell>
          <cell r="D386">
            <v>-10.35</v>
          </cell>
        </row>
        <row r="387">
          <cell r="A387">
            <v>2165027</v>
          </cell>
          <cell r="B387" t="str">
            <v>VENTURA COUNTY SALES TAX</v>
          </cell>
          <cell r="C387">
            <v>0</v>
          </cell>
          <cell r="D387">
            <v>-0.09</v>
          </cell>
        </row>
        <row r="388">
          <cell r="A388">
            <v>2165032</v>
          </cell>
          <cell r="B388" t="str">
            <v>A/P COMBINED STATE-LOCAL TAX</v>
          </cell>
          <cell r="C388">
            <v>-131.91999999999999</v>
          </cell>
          <cell r="D388">
            <v>-15.32</v>
          </cell>
        </row>
        <row r="389">
          <cell r="A389">
            <v>2170006</v>
          </cell>
          <cell r="B389" t="str">
            <v>TAXES ACCRUED FED INCOME</v>
          </cell>
          <cell r="C389">
            <v>-16177001</v>
          </cell>
          <cell r="D389">
            <v>90297761</v>
          </cell>
        </row>
        <row r="390">
          <cell r="A390">
            <v>2170007</v>
          </cell>
          <cell r="B390" t="str">
            <v>TAX ACCRD STATE CORP FRAN TAX</v>
          </cell>
          <cell r="C390">
            <v>-4730003.91</v>
          </cell>
          <cell r="D390">
            <v>12790377.09</v>
          </cell>
        </row>
        <row r="391">
          <cell r="A391">
            <v>2170008</v>
          </cell>
          <cell r="B391" t="str">
            <v>ACCRUED FEDERAL INCOME TAXES (PRC)</v>
          </cell>
          <cell r="C391">
            <v>0</v>
          </cell>
          <cell r="D391">
            <v>-89398760</v>
          </cell>
        </row>
        <row r="392">
          <cell r="A392">
            <v>2170009</v>
          </cell>
          <cell r="B392" t="str">
            <v>ACCRUED STATE INCOME TAXES (PRC)</v>
          </cell>
          <cell r="C392">
            <v>0</v>
          </cell>
          <cell r="D392">
            <v>-17590625</v>
          </cell>
        </row>
        <row r="393">
          <cell r="A393">
            <v>2171000</v>
          </cell>
          <cell r="B393" t="str">
            <v>DEFERRED FIT-CURRENT</v>
          </cell>
          <cell r="C393">
            <v>0</v>
          </cell>
          <cell r="D393">
            <v>15025902</v>
          </cell>
        </row>
        <row r="394">
          <cell r="A394">
            <v>2172001</v>
          </cell>
          <cell r="B394" t="str">
            <v>TX REC CR-DEF FIT CURRENT</v>
          </cell>
          <cell r="C394">
            <v>15728123</v>
          </cell>
          <cell r="D394">
            <v>0</v>
          </cell>
        </row>
        <row r="395">
          <cell r="A395">
            <v>2172003</v>
          </cell>
          <cell r="B395" t="str">
            <v>TX REC CR-DEF SIT CURRENT</v>
          </cell>
          <cell r="C395">
            <v>8777512</v>
          </cell>
          <cell r="D395">
            <v>0</v>
          </cell>
        </row>
        <row r="396">
          <cell r="A396">
            <v>2173000</v>
          </cell>
          <cell r="B396" t="str">
            <v>DEFERRED SIT-CURRENT</v>
          </cell>
          <cell r="C396">
            <v>0</v>
          </cell>
          <cell r="D396">
            <v>10103512</v>
          </cell>
        </row>
        <row r="397">
          <cell r="A397">
            <v>2180007</v>
          </cell>
          <cell r="B397" t="str">
            <v>DIVIDENDS FROM SOCAL PREFERRED</v>
          </cell>
          <cell r="C397">
            <v>-215510.77</v>
          </cell>
          <cell r="D397">
            <v>-323266.13</v>
          </cell>
        </row>
        <row r="398">
          <cell r="A398">
            <v>2180008</v>
          </cell>
          <cell r="B398" t="str">
            <v>DIVIDENDS ACCRUED</v>
          </cell>
          <cell r="C398">
            <v>0</v>
          </cell>
          <cell r="D398">
            <v>-0.01</v>
          </cell>
        </row>
        <row r="399">
          <cell r="A399">
            <v>2183001</v>
          </cell>
          <cell r="B399" t="str">
            <v>INT ACCRUED ON LONG-TERM DEBT</v>
          </cell>
          <cell r="C399">
            <v>-17229801.899999999</v>
          </cell>
          <cell r="D399">
            <v>-11746142.49</v>
          </cell>
        </row>
        <row r="400">
          <cell r="A400">
            <v>2183002</v>
          </cell>
          <cell r="B400" t="str">
            <v>INT ACCRUED ON OTHR LIABILITY</v>
          </cell>
          <cell r="C400">
            <v>-10615878.42</v>
          </cell>
          <cell r="D400">
            <v>-12335420.810000001</v>
          </cell>
        </row>
        <row r="401">
          <cell r="A401">
            <v>2183003</v>
          </cell>
          <cell r="B401" t="str">
            <v>INT ACCRUED ON MED-TERM NOTES</v>
          </cell>
          <cell r="C401">
            <v>-5954250.0599999996</v>
          </cell>
          <cell r="D401">
            <v>-4844500.04</v>
          </cell>
        </row>
        <row r="402">
          <cell r="A402">
            <v>2183054</v>
          </cell>
          <cell r="B402" t="str">
            <v>INT ACCR RDD PROJECTS</v>
          </cell>
          <cell r="C402">
            <v>-15428.96</v>
          </cell>
          <cell r="D402">
            <v>-12519.61</v>
          </cell>
        </row>
        <row r="403">
          <cell r="A403">
            <v>2197050</v>
          </cell>
          <cell r="B403" t="str">
            <v>LEASED VEHICLE PAYABLE CLEARING-BLC</v>
          </cell>
          <cell r="C403">
            <v>12941.09</v>
          </cell>
          <cell r="D403">
            <v>9429.7999999999993</v>
          </cell>
        </row>
        <row r="404">
          <cell r="A404">
            <v>2197061</v>
          </cell>
          <cell r="B404" t="str">
            <v>CURRENT PORTION IBNR LIABILITY CONTRA</v>
          </cell>
          <cell r="C404">
            <v>-2697650</v>
          </cell>
          <cell r="D404">
            <v>0</v>
          </cell>
        </row>
        <row r="405">
          <cell r="A405">
            <v>2197063</v>
          </cell>
          <cell r="B405" t="str">
            <v>PROV WORKERS-CURRENT PORTION</v>
          </cell>
          <cell r="C405">
            <v>-12500000</v>
          </cell>
          <cell r="D405">
            <v>0</v>
          </cell>
        </row>
        <row r="406">
          <cell r="A406">
            <v>2200001</v>
          </cell>
          <cell r="B406" t="str">
            <v>DUE TO PARENT FROM SOCALGAS</v>
          </cell>
          <cell r="C406">
            <v>0</v>
          </cell>
          <cell r="D406">
            <v>-14324628.59</v>
          </cell>
        </row>
        <row r="407">
          <cell r="A407">
            <v>2330003</v>
          </cell>
          <cell r="B407" t="str">
            <v>FRST MRT BNDS SER Y 8-3/4 2021-ISSUANCE</v>
          </cell>
          <cell r="C407">
            <v>-150000000</v>
          </cell>
          <cell r="D407">
            <v>-150000000</v>
          </cell>
        </row>
        <row r="408">
          <cell r="A408">
            <v>2330004</v>
          </cell>
          <cell r="B408" t="str">
            <v>1ST MORTG BONDS SERIES Z-2002-ISSUANCES</v>
          </cell>
          <cell r="C408">
            <v>-100000000</v>
          </cell>
          <cell r="D408">
            <v>-100000000</v>
          </cell>
        </row>
        <row r="409">
          <cell r="A409">
            <v>2330006</v>
          </cell>
          <cell r="B409" t="str">
            <v>FIRST MORT BONDS  SERIES BB (7-3/8%) DU</v>
          </cell>
          <cell r="C409">
            <v>-100000000</v>
          </cell>
          <cell r="D409">
            <v>-100000000</v>
          </cell>
        </row>
        <row r="410">
          <cell r="A410">
            <v>2330008</v>
          </cell>
          <cell r="B410" t="str">
            <v>SERIES DD:FIRST MORT BONDS  (7-1/2%) DU</v>
          </cell>
          <cell r="C410">
            <v>-125000000</v>
          </cell>
          <cell r="D410">
            <v>-125000000</v>
          </cell>
        </row>
        <row r="411">
          <cell r="A411">
            <v>2330009</v>
          </cell>
          <cell r="B411" t="str">
            <v>SERIES EE:1ST MORT BONDS DUE 2025 NON-R</v>
          </cell>
          <cell r="C411">
            <v>-175000000</v>
          </cell>
          <cell r="D411">
            <v>-175000000</v>
          </cell>
        </row>
        <row r="412">
          <cell r="A412">
            <v>2330010</v>
          </cell>
          <cell r="B412" t="str">
            <v>SERIES FF:1ST MORT BONDS DUE2003  NON-R</v>
          </cell>
          <cell r="C412">
            <v>-100000000</v>
          </cell>
          <cell r="D412">
            <v>-100000000</v>
          </cell>
        </row>
        <row r="413">
          <cell r="A413">
            <v>2330014</v>
          </cell>
          <cell r="B413" t="str">
            <v>OLTD: SWSS FRC BND 7 1/2% R-10-ISSUANCE</v>
          </cell>
          <cell r="C413">
            <v>-7877038.2400000002</v>
          </cell>
          <cell r="D413">
            <v>-7877038.2400000002</v>
          </cell>
        </row>
        <row r="414">
          <cell r="A414">
            <v>2330015</v>
          </cell>
          <cell r="B414" t="str">
            <v>OTHER LONG-TERM DEBT:MED-TERM-ISSUANCES</v>
          </cell>
          <cell r="C414">
            <v>-195000000</v>
          </cell>
          <cell r="D414">
            <v>-225000000</v>
          </cell>
        </row>
        <row r="415">
          <cell r="A415">
            <v>2330017</v>
          </cell>
          <cell r="B415" t="str">
            <v>A/P OTH LONG-TRM DEBT DUE 1 YR</v>
          </cell>
          <cell r="C415">
            <v>0</v>
          </cell>
          <cell r="D415">
            <v>30000000</v>
          </cell>
        </row>
        <row r="416">
          <cell r="A416">
            <v>2355000</v>
          </cell>
          <cell r="B416" t="str">
            <v>CAC TAX-FEDERAL</v>
          </cell>
          <cell r="C416">
            <v>1718777.66</v>
          </cell>
          <cell r="D416">
            <v>1985511.55</v>
          </cell>
        </row>
        <row r="417">
          <cell r="A417">
            <v>2355001</v>
          </cell>
          <cell r="B417" t="str">
            <v>CAC TAX-STATE</v>
          </cell>
          <cell r="C417">
            <v>-358078.11</v>
          </cell>
          <cell r="D417">
            <v>-70064.45</v>
          </cell>
        </row>
        <row r="418">
          <cell r="A418">
            <v>2410013</v>
          </cell>
          <cell r="B418" t="str">
            <v>DEF FED INCOME TAXES-NON CRNT</v>
          </cell>
          <cell r="C418">
            <v>-366181191</v>
          </cell>
          <cell r="D418">
            <v>-370571770</v>
          </cell>
        </row>
        <row r="419">
          <cell r="A419">
            <v>2410014</v>
          </cell>
          <cell r="B419" t="str">
            <v>DEF TAX-CONTRIB IN AID OF CONS-FED</v>
          </cell>
          <cell r="C419">
            <v>1173780</v>
          </cell>
          <cell r="D419">
            <v>3647172</v>
          </cell>
        </row>
        <row r="420">
          <cell r="A420">
            <v>2410015</v>
          </cell>
          <cell r="B420" t="str">
            <v>DEF TAX-TAX GROSS-UP OF CIAC-FED</v>
          </cell>
          <cell r="C420">
            <v>275179</v>
          </cell>
          <cell r="D420">
            <v>997444</v>
          </cell>
        </row>
        <row r="421">
          <cell r="A421">
            <v>2410016</v>
          </cell>
          <cell r="B421" t="str">
            <v>DEFERRED FED INC TAXES NON-CURRENT (PRC</v>
          </cell>
          <cell r="C421">
            <v>30830143</v>
          </cell>
          <cell r="D421">
            <v>71939227</v>
          </cell>
        </row>
        <row r="422">
          <cell r="A422">
            <v>2420011</v>
          </cell>
          <cell r="B422" t="str">
            <v>DEF TAXES ON CONTRIBUTIONS IN AID OF CO</v>
          </cell>
          <cell r="C422">
            <v>1939911</v>
          </cell>
          <cell r="D422">
            <v>2423389</v>
          </cell>
        </row>
        <row r="423">
          <cell r="A423">
            <v>2420012</v>
          </cell>
          <cell r="B423" t="str">
            <v>DEF TAXES ON TAX GROSS-UP PORTION OF CI</v>
          </cell>
          <cell r="C423">
            <v>780110</v>
          </cell>
          <cell r="D423">
            <v>900876</v>
          </cell>
        </row>
        <row r="424">
          <cell r="A424">
            <v>2420013</v>
          </cell>
          <cell r="B424" t="str">
            <v>DEFERRED STATE INCOME TAXES NON-CURRENT</v>
          </cell>
          <cell r="C424">
            <v>-34954894</v>
          </cell>
          <cell r="D424">
            <v>-28144457</v>
          </cell>
        </row>
        <row r="425">
          <cell r="A425">
            <v>2430001</v>
          </cell>
          <cell r="B425" t="str">
            <v>ACC DEF INC TAX 2 YR AVG</v>
          </cell>
          <cell r="C425">
            <v>0</v>
          </cell>
          <cell r="D425">
            <v>-576821.52</v>
          </cell>
        </row>
        <row r="426">
          <cell r="A426">
            <v>2430002</v>
          </cell>
          <cell r="B426" t="str">
            <v>ACC DEF INC TAX CR 6% INCREMTL</v>
          </cell>
          <cell r="C426">
            <v>-52760712.520000003</v>
          </cell>
          <cell r="D426">
            <v>-53981983</v>
          </cell>
        </row>
        <row r="427">
          <cell r="A427">
            <v>2430003</v>
          </cell>
          <cell r="B427" t="str">
            <v>ACCUMULATED DEFERRED ITC</v>
          </cell>
          <cell r="C427">
            <v>-918726.19</v>
          </cell>
          <cell r="D427">
            <v>-1005531.19</v>
          </cell>
        </row>
        <row r="428">
          <cell r="A428">
            <v>2500007</v>
          </cell>
          <cell r="B428" t="str">
            <v>PROV WORKERS</v>
          </cell>
          <cell r="C428">
            <v>-26610817</v>
          </cell>
          <cell r="D428">
            <v>0</v>
          </cell>
        </row>
        <row r="429">
          <cell r="A429">
            <v>2500008</v>
          </cell>
          <cell r="B429" t="str">
            <v>PROV WORKERS-CURRENT CONTRA</v>
          </cell>
          <cell r="C429">
            <v>12500000</v>
          </cell>
          <cell r="D429">
            <v>0</v>
          </cell>
        </row>
        <row r="430">
          <cell r="A430">
            <v>2500012</v>
          </cell>
          <cell r="B430" t="str">
            <v>PROV FOR PROPERTY DAMAGE</v>
          </cell>
          <cell r="C430">
            <v>-298023.27</v>
          </cell>
          <cell r="D430">
            <v>0</v>
          </cell>
        </row>
        <row r="431">
          <cell r="A431">
            <v>2500016</v>
          </cell>
          <cell r="B431" t="str">
            <v>PROV FOR BODILY INJURY</v>
          </cell>
          <cell r="C431">
            <v>-3234105.79</v>
          </cell>
          <cell r="D431">
            <v>0</v>
          </cell>
        </row>
        <row r="432">
          <cell r="A432">
            <v>2500068</v>
          </cell>
          <cell r="B432" t="str">
            <v>FAS 112 LIABILITY</v>
          </cell>
          <cell r="C432">
            <v>-3810000</v>
          </cell>
          <cell r="D432">
            <v>0</v>
          </cell>
        </row>
        <row r="433">
          <cell r="A433">
            <v>2500069</v>
          </cell>
          <cell r="B433" t="str">
            <v>PROV WORKERS-IBNR NONCURRENT</v>
          </cell>
          <cell r="C433">
            <v>-14475697</v>
          </cell>
          <cell r="D433">
            <v>0</v>
          </cell>
        </row>
        <row r="434">
          <cell r="A434">
            <v>2504005</v>
          </cell>
          <cell r="B434" t="str">
            <v>EXECUTIVE SRSP LIABILITY</v>
          </cell>
          <cell r="C434">
            <v>-6435582</v>
          </cell>
          <cell r="D434">
            <v>0</v>
          </cell>
        </row>
        <row r="435">
          <cell r="A435">
            <v>2504028</v>
          </cell>
          <cell r="B435" t="str">
            <v>UNREFUNDED BALANCE FOR MAIN EXTENSION</v>
          </cell>
          <cell r="C435">
            <v>-21342753.609999999</v>
          </cell>
          <cell r="D435">
            <v>-22749589.530000001</v>
          </cell>
        </row>
        <row r="436">
          <cell r="A436">
            <v>2504029</v>
          </cell>
          <cell r="B436" t="str">
            <v>UNREFNDABLE CRS FOR DEF (CNTRA</v>
          </cell>
          <cell r="C436">
            <v>-3423281.63</v>
          </cell>
          <cell r="D436">
            <v>-3423281.63</v>
          </cell>
        </row>
        <row r="437">
          <cell r="A437">
            <v>2504030</v>
          </cell>
          <cell r="B437" t="str">
            <v>UNRECOVERED DEF CNTRA DEBIT</v>
          </cell>
          <cell r="C437">
            <v>1239767.8500000001</v>
          </cell>
          <cell r="D437">
            <v>1239767.8500000001</v>
          </cell>
        </row>
        <row r="438">
          <cell r="A438">
            <v>2504031</v>
          </cell>
          <cell r="B438" t="str">
            <v>UNREFUNDED BALANCE FOR TEMP SERVICES</v>
          </cell>
          <cell r="C438">
            <v>-572211.66</v>
          </cell>
          <cell r="D438">
            <v>-711021.69</v>
          </cell>
        </row>
        <row r="439">
          <cell r="A439">
            <v>2504032</v>
          </cell>
          <cell r="B439" t="str">
            <v>UNREFUNDED BALANCE FOR STUB SERVICES</v>
          </cell>
          <cell r="C439">
            <v>-1619387.5</v>
          </cell>
          <cell r="D439">
            <v>-1504891.96</v>
          </cell>
        </row>
        <row r="440">
          <cell r="A440">
            <v>2504033</v>
          </cell>
          <cell r="B440" t="str">
            <v>UNREFUNDED BALANCE FOR SERVICES</v>
          </cell>
          <cell r="C440">
            <v>-486852.41</v>
          </cell>
          <cell r="D440">
            <v>-208118.99</v>
          </cell>
        </row>
        <row r="441">
          <cell r="A441">
            <v>2504034</v>
          </cell>
          <cell r="B441" t="str">
            <v>MONTEBELLO STORAGE FEE IMPOUND</v>
          </cell>
          <cell r="C441">
            <v>-23158.51</v>
          </cell>
          <cell r="D441">
            <v>-23158.51</v>
          </cell>
        </row>
        <row r="442">
          <cell r="A442">
            <v>2504035</v>
          </cell>
          <cell r="B442" t="str">
            <v>MONTEBELLO 8TH ZONE ROYALTY</v>
          </cell>
          <cell r="C442">
            <v>-1406.54</v>
          </cell>
          <cell r="D442">
            <v>-1406.54</v>
          </cell>
        </row>
        <row r="443">
          <cell r="A443">
            <v>2504036</v>
          </cell>
          <cell r="B443" t="str">
            <v>MISC DEF CR SUNDRY NONCURRENT</v>
          </cell>
          <cell r="C443">
            <v>-50981391.520000003</v>
          </cell>
          <cell r="D443">
            <v>-133418305.5</v>
          </cell>
        </row>
        <row r="444">
          <cell r="A444">
            <v>2504037</v>
          </cell>
          <cell r="B444" t="str">
            <v>OTHER DEF CR-ITC OF C&amp;A</v>
          </cell>
          <cell r="C444">
            <v>0</v>
          </cell>
          <cell r="D444">
            <v>458.64</v>
          </cell>
        </row>
        <row r="445">
          <cell r="A445">
            <v>2504038</v>
          </cell>
          <cell r="B445" t="str">
            <v>RESERVE FOR GAIN ON SALE OF PROPERTY</v>
          </cell>
          <cell r="C445">
            <v>-21250253.890000001</v>
          </cell>
          <cell r="D445">
            <v>-21360127.829999998</v>
          </cell>
        </row>
        <row r="446">
          <cell r="A446">
            <v>2504039</v>
          </cell>
          <cell r="B446" t="str">
            <v>SERP ADDITIONAL MINIMUM LIABILITY</v>
          </cell>
          <cell r="C446">
            <v>-1514651</v>
          </cell>
          <cell r="D446">
            <v>0</v>
          </cell>
        </row>
        <row r="447">
          <cell r="A447">
            <v>2504043</v>
          </cell>
          <cell r="B447" t="str">
            <v>SEMPRA I/C SERP ADDITIONAL MINIMUM LIAB</v>
          </cell>
          <cell r="C447">
            <v>-883040</v>
          </cell>
          <cell r="D447">
            <v>0</v>
          </cell>
        </row>
        <row r="448">
          <cell r="A448">
            <v>2504137</v>
          </cell>
          <cell r="B448" t="str">
            <v>ENVIRON. CLEAN-UP LIABILITY</v>
          </cell>
          <cell r="C448">
            <v>-63000000</v>
          </cell>
          <cell r="D448">
            <v>0</v>
          </cell>
        </row>
        <row r="449">
          <cell r="A449">
            <v>2504191</v>
          </cell>
          <cell r="B449" t="str">
            <v>SALVAGE CREDIT-CLEARING-MISC</v>
          </cell>
          <cell r="C449">
            <v>-41473.72</v>
          </cell>
          <cell r="D449">
            <v>-23024</v>
          </cell>
        </row>
        <row r="450">
          <cell r="A450">
            <v>2509006</v>
          </cell>
          <cell r="B450" t="str">
            <v>UNM GAIN BB REACQ R 1ST MORTG BNDS AMRT</v>
          </cell>
          <cell r="C450">
            <v>-1560770.11</v>
          </cell>
          <cell r="D450">
            <v>-1607015.15</v>
          </cell>
        </row>
        <row r="451">
          <cell r="A451">
            <v>2509007</v>
          </cell>
          <cell r="B451" t="str">
            <v>S/R DD:UNAMRT GAIN ON REACQ 1ST MORT BO</v>
          </cell>
          <cell r="C451">
            <v>-74291.070000000007</v>
          </cell>
          <cell r="D451">
            <v>-76464.11</v>
          </cell>
        </row>
        <row r="452">
          <cell r="A452">
            <v>2520004</v>
          </cell>
          <cell r="B452" t="str">
            <v>PBOP REGULATORY LIABILITY</v>
          </cell>
          <cell r="C452">
            <v>-53889330.670000002</v>
          </cell>
          <cell r="D452">
            <v>0</v>
          </cell>
        </row>
        <row r="453">
          <cell r="A453">
            <v>2520006</v>
          </cell>
          <cell r="B453" t="str">
            <v>PENSION  REGULATORY LIAB</v>
          </cell>
          <cell r="C453">
            <v>-65725216.670000002</v>
          </cell>
          <cell r="D453">
            <v>0</v>
          </cell>
        </row>
        <row r="454">
          <cell r="A454">
            <v>2520007</v>
          </cell>
          <cell r="B454" t="str">
            <v>FLOWERS  REGULATORY LIAB</v>
          </cell>
          <cell r="C454">
            <v>-1976767</v>
          </cell>
          <cell r="D454">
            <v>0</v>
          </cell>
        </row>
        <row r="455">
          <cell r="A455">
            <v>2520008</v>
          </cell>
          <cell r="B455" t="str">
            <v>PLUG POWER  REGULATORY LIAB</v>
          </cell>
          <cell r="C455">
            <v>-22179311</v>
          </cell>
          <cell r="D455">
            <v>0</v>
          </cell>
        </row>
        <row r="456">
          <cell r="A456">
            <v>2610000</v>
          </cell>
          <cell r="B456" t="str">
            <v>INTERFACE OFFSET ACCOUNT</v>
          </cell>
          <cell r="C456">
            <v>-95657.21</v>
          </cell>
          <cell r="D456">
            <v>-48134.62</v>
          </cell>
        </row>
        <row r="457">
          <cell r="A457">
            <v>3100003</v>
          </cell>
          <cell r="B457" t="str">
            <v>COMMON CAPITAL STOCK ISSUED</v>
          </cell>
          <cell r="C457">
            <v>-834888907</v>
          </cell>
          <cell r="D457">
            <v>-834888907</v>
          </cell>
        </row>
        <row r="458">
          <cell r="A458">
            <v>3220001</v>
          </cell>
          <cell r="B458" t="str">
            <v>GAIN ON RESAL OR CAN CAP STK</v>
          </cell>
          <cell r="C458">
            <v>-9721.99</v>
          </cell>
          <cell r="D458">
            <v>-9721.99</v>
          </cell>
        </row>
        <row r="459">
          <cell r="A459">
            <v>3230000</v>
          </cell>
          <cell r="B459" t="str">
            <v>CAPITAL STOCK EXPENSE-PREFERRED</v>
          </cell>
          <cell r="C459">
            <v>244341.14</v>
          </cell>
          <cell r="D459">
            <v>570710.22</v>
          </cell>
        </row>
        <row r="460">
          <cell r="A460">
            <v>3230008</v>
          </cell>
          <cell r="B460" t="str">
            <v>CAP STK EXP-COMMON</v>
          </cell>
          <cell r="C460">
            <v>143261</v>
          </cell>
          <cell r="D460">
            <v>0</v>
          </cell>
        </row>
        <row r="461">
          <cell r="A461">
            <v>3300006</v>
          </cell>
          <cell r="B461" t="str">
            <v>PREF CAP STK ORIG SER AUTHORIZ</v>
          </cell>
          <cell r="C461">
            <v>-4000000</v>
          </cell>
          <cell r="D461">
            <v>-4000000</v>
          </cell>
        </row>
        <row r="462">
          <cell r="A462">
            <v>3300007</v>
          </cell>
          <cell r="B462" t="str">
            <v>PREF CAP STK ORIG SER UNISSUED</v>
          </cell>
          <cell r="C462">
            <v>2024725</v>
          </cell>
          <cell r="D462">
            <v>2024725</v>
          </cell>
        </row>
        <row r="463">
          <cell r="A463">
            <v>3300008</v>
          </cell>
          <cell r="B463" t="str">
            <v>PREF CAP STK SER A AUTHORIZED</v>
          </cell>
          <cell r="C463">
            <v>-21000000</v>
          </cell>
          <cell r="D463">
            <v>-21000000</v>
          </cell>
        </row>
        <row r="464">
          <cell r="A464">
            <v>3300009</v>
          </cell>
          <cell r="B464" t="str">
            <v>PREF CAP STK SER A UNISSUED</v>
          </cell>
          <cell r="C464">
            <v>1424200</v>
          </cell>
          <cell r="D464">
            <v>1424200</v>
          </cell>
        </row>
        <row r="465">
          <cell r="A465">
            <v>3400000</v>
          </cell>
          <cell r="B465" t="str">
            <v>RETAINED EARNINGS-PRIOR YEAR</v>
          </cell>
          <cell r="C465">
            <v>-446547550.31</v>
          </cell>
          <cell r="D465">
            <v>-515298910.06999999</v>
          </cell>
        </row>
        <row r="466">
          <cell r="A466">
            <v>3410000</v>
          </cell>
          <cell r="B466" t="str">
            <v>RETAINED EARNINGS-CURRENT YEAR</v>
          </cell>
          <cell r="C466">
            <v>0</v>
          </cell>
          <cell r="D466">
            <v>-9960598.8200000003</v>
          </cell>
        </row>
        <row r="467">
          <cell r="A467">
            <v>3430000</v>
          </cell>
          <cell r="B467" t="str">
            <v>ACCUM OTHER COMP INC-EQUITY SEC</v>
          </cell>
          <cell r="C467">
            <v>-31138386</v>
          </cell>
          <cell r="D467">
            <v>-10079846</v>
          </cell>
        </row>
        <row r="468">
          <cell r="A468">
            <v>3440000</v>
          </cell>
          <cell r="B468" t="str">
            <v>ACCUM OTHER COMP INC-SERP</v>
          </cell>
          <cell r="C468">
            <v>1420728</v>
          </cell>
          <cell r="D468">
            <v>4086718</v>
          </cell>
        </row>
        <row r="470">
          <cell r="A470">
            <v>4100001</v>
          </cell>
          <cell r="B470" t="str">
            <v>RESIDENT SINGLE FAMILY ACTUAL</v>
          </cell>
          <cell r="C470">
            <v>-909703957.97000003</v>
          </cell>
          <cell r="D470">
            <v>-1276580140.98</v>
          </cell>
        </row>
        <row r="471">
          <cell r="A471">
            <v>4100002</v>
          </cell>
          <cell r="B471" t="str">
            <v>RESIDENT SINGLE FAMILY ACCRUAL</v>
          </cell>
          <cell r="C471">
            <v>57469751.909999996</v>
          </cell>
          <cell r="D471">
            <v>1122318</v>
          </cell>
        </row>
        <row r="472">
          <cell r="A472">
            <v>4100003</v>
          </cell>
          <cell r="B472" t="str">
            <v>RSDNT MULTI FAM ACTUAL</v>
          </cell>
          <cell r="C472">
            <v>-302898377.60000002</v>
          </cell>
          <cell r="D472">
            <v>-421673744.38999999</v>
          </cell>
        </row>
        <row r="473">
          <cell r="A473">
            <v>4100004</v>
          </cell>
          <cell r="B473" t="str">
            <v>RSIDNT MULTI FAM ACCRUAL</v>
          </cell>
          <cell r="C473">
            <v>8541859.0199999996</v>
          </cell>
          <cell r="D473">
            <v>6770967.96</v>
          </cell>
        </row>
        <row r="474">
          <cell r="A474">
            <v>4100005</v>
          </cell>
          <cell r="B474" t="str">
            <v>RSDNT MASTER METERS ACTUAL</v>
          </cell>
          <cell r="C474">
            <v>-91699505.590000004</v>
          </cell>
          <cell r="D474">
            <v>-126748718.29000001</v>
          </cell>
        </row>
        <row r="475">
          <cell r="A475">
            <v>4100006</v>
          </cell>
          <cell r="B475" t="str">
            <v>RSDNT MASTER METERS ACCRUAL</v>
          </cell>
          <cell r="C475">
            <v>4273504</v>
          </cell>
          <cell r="D475">
            <v>3110147</v>
          </cell>
        </row>
        <row r="476">
          <cell r="A476">
            <v>4100007</v>
          </cell>
          <cell r="B476" t="str">
            <v>RSDNT CORE TS SINGLE FAM ACTUAL</v>
          </cell>
          <cell r="C476">
            <v>-4089571.17</v>
          </cell>
          <cell r="D476">
            <v>-3770602.05</v>
          </cell>
        </row>
        <row r="477">
          <cell r="A477">
            <v>4100008</v>
          </cell>
          <cell r="B477" t="str">
            <v>RSDNT CORE TS MULTI FAM ACTUAL</v>
          </cell>
          <cell r="C477">
            <v>-2059676.61</v>
          </cell>
          <cell r="D477">
            <v>-2344316.7000000002</v>
          </cell>
        </row>
        <row r="478">
          <cell r="A478">
            <v>4100009</v>
          </cell>
          <cell r="B478" t="str">
            <v>RSDNT CORE TS MASTER MET ACTUAL</v>
          </cell>
          <cell r="C478">
            <v>-2985785.55</v>
          </cell>
          <cell r="D478">
            <v>-4489704.91</v>
          </cell>
        </row>
        <row r="479">
          <cell r="A479">
            <v>4100010</v>
          </cell>
          <cell r="B479" t="str">
            <v>RSDNT CORE TS SGL FAM ACCRUAL</v>
          </cell>
          <cell r="C479">
            <v>0</v>
          </cell>
          <cell r="D479">
            <v>8690.81</v>
          </cell>
        </row>
        <row r="480">
          <cell r="A480">
            <v>4100011</v>
          </cell>
          <cell r="B480" t="str">
            <v>RSDNT CORE TS MULTI FAM ACCRUAL</v>
          </cell>
          <cell r="C480">
            <v>21</v>
          </cell>
          <cell r="D480">
            <v>127351.19</v>
          </cell>
        </row>
        <row r="481">
          <cell r="A481">
            <v>4100012</v>
          </cell>
          <cell r="B481" t="str">
            <v>RSDNT CORE TS MSTR MET ACCRUAL</v>
          </cell>
          <cell r="C481">
            <v>7</v>
          </cell>
          <cell r="D481">
            <v>529554</v>
          </cell>
        </row>
        <row r="482">
          <cell r="A482">
            <v>4100013</v>
          </cell>
          <cell r="B482" t="str">
            <v>RSDNT NEW CONSTR SGL FAM ACTUAL</v>
          </cell>
          <cell r="C482">
            <v>-2347502.35</v>
          </cell>
          <cell r="D482">
            <v>-5871012.7400000002</v>
          </cell>
        </row>
        <row r="483">
          <cell r="A483">
            <v>4100014</v>
          </cell>
          <cell r="B483" t="str">
            <v>RSDNT NEW CONSTR MULTI FAM ACTUAL</v>
          </cell>
          <cell r="C483">
            <v>-197298.46</v>
          </cell>
          <cell r="D483">
            <v>-539428.71</v>
          </cell>
        </row>
        <row r="484">
          <cell r="A484">
            <v>4100015</v>
          </cell>
          <cell r="B484" t="str">
            <v>RSDNT NEW CONSTR SGL FAM ACCRUAL</v>
          </cell>
          <cell r="C484">
            <v>683099.95</v>
          </cell>
          <cell r="D484">
            <v>-360275.02</v>
          </cell>
        </row>
        <row r="485">
          <cell r="A485">
            <v>4100016</v>
          </cell>
          <cell r="B485" t="str">
            <v>RSDNT NEW CONSTR MULTI FAM ACCRUAL</v>
          </cell>
          <cell r="C485">
            <v>48504.01</v>
          </cell>
          <cell r="D485">
            <v>-2896.02</v>
          </cell>
        </row>
        <row r="486">
          <cell r="A486">
            <v>4100017</v>
          </cell>
          <cell r="B486" t="str">
            <v>RSDNT NEW CNSTR TS SGL FAM ACTUAL</v>
          </cell>
          <cell r="C486">
            <v>-29.7</v>
          </cell>
          <cell r="D486">
            <v>-12953.99</v>
          </cell>
        </row>
        <row r="487">
          <cell r="A487">
            <v>4100018</v>
          </cell>
          <cell r="B487" t="str">
            <v>RSDNT NW CNSTR TS MLTI FAM ACTUAL</v>
          </cell>
          <cell r="C487">
            <v>-24.55</v>
          </cell>
          <cell r="D487">
            <v>-45.1</v>
          </cell>
        </row>
        <row r="488">
          <cell r="A488">
            <v>4100019</v>
          </cell>
          <cell r="B488" t="str">
            <v>RSDN NEW CNSTR TS SGL FAM ACCRUAL</v>
          </cell>
          <cell r="C488">
            <v>0.13</v>
          </cell>
          <cell r="D488">
            <v>8.06</v>
          </cell>
        </row>
        <row r="489">
          <cell r="A489">
            <v>4110001</v>
          </cell>
          <cell r="B489" t="str">
            <v>COMM (SML CORE 0 TO 3000) ACTUAL</v>
          </cell>
          <cell r="C489">
            <v>-49215870.590000004</v>
          </cell>
          <cell r="D489">
            <v>-78822126.420000002</v>
          </cell>
        </row>
        <row r="490">
          <cell r="A490">
            <v>4110002</v>
          </cell>
          <cell r="B490" t="str">
            <v>COMMERCIAL (3001-250K) ACTUAL</v>
          </cell>
          <cell r="C490">
            <v>-112107906.27</v>
          </cell>
          <cell r="D490">
            <v>-169497775.99000001</v>
          </cell>
        </row>
        <row r="491">
          <cell r="A491">
            <v>4110003</v>
          </cell>
          <cell r="B491" t="str">
            <v>COMM (LARGE CORE &gt;250K) ACTUAL</v>
          </cell>
          <cell r="C491">
            <v>-6858822.1699999999</v>
          </cell>
          <cell r="D491">
            <v>-5659053.96</v>
          </cell>
        </row>
        <row r="492">
          <cell r="A492">
            <v>4110004</v>
          </cell>
          <cell r="B492" t="str">
            <v>COMMERCIAL RESTAURANTS ACTUAL</v>
          </cell>
          <cell r="C492">
            <v>-63073921.799999997</v>
          </cell>
          <cell r="D492">
            <v>-85533037.030000001</v>
          </cell>
        </row>
        <row r="493">
          <cell r="A493">
            <v>4110005</v>
          </cell>
          <cell r="B493" t="str">
            <v>COMM (SML CORE 0-3000) ACCRUAL</v>
          </cell>
          <cell r="C493">
            <v>657010.91</v>
          </cell>
          <cell r="D493">
            <v>664204.99</v>
          </cell>
        </row>
        <row r="494">
          <cell r="A494">
            <v>4110006</v>
          </cell>
          <cell r="B494" t="str">
            <v>COMMERCIAL (3001-250K) ACCRUAL</v>
          </cell>
          <cell r="C494">
            <v>2022703.03</v>
          </cell>
          <cell r="D494">
            <v>3845714.92</v>
          </cell>
        </row>
        <row r="495">
          <cell r="A495">
            <v>4110007</v>
          </cell>
          <cell r="B495" t="str">
            <v>COMM (LRG CORE &gt;250K) ACCRUAL</v>
          </cell>
          <cell r="C495">
            <v>134991.93</v>
          </cell>
          <cell r="D495">
            <v>46820.01</v>
          </cell>
        </row>
        <row r="496">
          <cell r="A496">
            <v>4110008</v>
          </cell>
          <cell r="B496" t="str">
            <v>COMMERCIAL RESTAURANTS ACCRUAL</v>
          </cell>
          <cell r="C496">
            <v>-1817532.96</v>
          </cell>
          <cell r="D496">
            <v>2620085.9700000002</v>
          </cell>
        </row>
        <row r="497">
          <cell r="A497">
            <v>4110009</v>
          </cell>
          <cell r="B497" t="str">
            <v>COMM CORE TS COMM (0-3000) ACTUAL</v>
          </cell>
          <cell r="C497">
            <v>-688568.91</v>
          </cell>
          <cell r="D497">
            <v>-1536817.44</v>
          </cell>
        </row>
        <row r="498">
          <cell r="A498">
            <v>4110010</v>
          </cell>
          <cell r="B498" t="str">
            <v>COMMERCIAL-CORE TRANSP COMMC'L (3001-25</v>
          </cell>
          <cell r="C498">
            <v>-7961215</v>
          </cell>
          <cell r="D498">
            <v>-17192523.969999999</v>
          </cell>
        </row>
        <row r="499">
          <cell r="A499">
            <v>4110011</v>
          </cell>
          <cell r="B499" t="str">
            <v>COMM CORE TS COMM (&gt;250K) ACTUAL</v>
          </cell>
          <cell r="C499">
            <v>-657774.39</v>
          </cell>
          <cell r="D499">
            <v>-757859.96</v>
          </cell>
        </row>
        <row r="500">
          <cell r="A500">
            <v>4110012</v>
          </cell>
          <cell r="B500" t="str">
            <v>COMM RESTAURANTS TS ACTUAL</v>
          </cell>
          <cell r="C500">
            <v>-3033147.97</v>
          </cell>
          <cell r="D500">
            <v>-7343873.1699999999</v>
          </cell>
        </row>
        <row r="501">
          <cell r="A501">
            <v>4110014</v>
          </cell>
          <cell r="B501" t="str">
            <v>COMM CORE TS COMM (3001-250K) ACCRUAL</v>
          </cell>
          <cell r="C501">
            <v>9243.83</v>
          </cell>
          <cell r="D501">
            <v>12595.98</v>
          </cell>
        </row>
        <row r="502">
          <cell r="A502">
            <v>4110015</v>
          </cell>
          <cell r="B502" t="str">
            <v>COMM CORE TS COMM (&gt;250K) ACCRUAL</v>
          </cell>
          <cell r="C502">
            <v>-9131.24</v>
          </cell>
          <cell r="D502">
            <v>52602.14</v>
          </cell>
        </row>
        <row r="503">
          <cell r="A503">
            <v>4110016</v>
          </cell>
          <cell r="B503" t="str">
            <v>COMM RESTAURANTS TS ACCRUAL</v>
          </cell>
          <cell r="C503">
            <v>0</v>
          </cell>
          <cell r="D503">
            <v>14795.8</v>
          </cell>
        </row>
        <row r="504">
          <cell r="A504">
            <v>4110017</v>
          </cell>
          <cell r="B504" t="str">
            <v>COMM NEW CNSTR CORE COMM (0-3000) ACTUA</v>
          </cell>
          <cell r="C504">
            <v>-501423.43</v>
          </cell>
          <cell r="D504">
            <v>-1060909.83</v>
          </cell>
        </row>
        <row r="505">
          <cell r="A505">
            <v>4110018</v>
          </cell>
          <cell r="B505" t="str">
            <v>COMM NEW CONSTR CORE COMM (&gt;3001) ACTUA</v>
          </cell>
          <cell r="C505">
            <v>-710702.95</v>
          </cell>
          <cell r="D505">
            <v>-1144779.81</v>
          </cell>
        </row>
        <row r="506">
          <cell r="A506">
            <v>4110019</v>
          </cell>
          <cell r="B506" t="str">
            <v>COMM NEW CONSTR CORE COMM(&gt;250K)ACTUAL</v>
          </cell>
          <cell r="C506">
            <v>-0.06</v>
          </cell>
          <cell r="D506">
            <v>-69220.399999999994</v>
          </cell>
        </row>
        <row r="507">
          <cell r="A507">
            <v>4110022</v>
          </cell>
          <cell r="B507" t="str">
            <v>COMM NEW CONSTR CORE COMM(&gt;250K)ACCRUAL</v>
          </cell>
          <cell r="C507">
            <v>20726.66</v>
          </cell>
          <cell r="D507">
            <v>-20726.66</v>
          </cell>
        </row>
        <row r="508">
          <cell r="A508">
            <v>4110023</v>
          </cell>
          <cell r="B508" t="str">
            <v>COMM NEW CONSTR TS COMM (0-3000) ACTUAL</v>
          </cell>
          <cell r="C508">
            <v>-163843.31</v>
          </cell>
          <cell r="D508">
            <v>-721889.21</v>
          </cell>
        </row>
        <row r="509">
          <cell r="A509">
            <v>4110024</v>
          </cell>
          <cell r="B509" t="str">
            <v>COMM NW CNSTR TS COMM (&gt;3001) ACTUAL</v>
          </cell>
          <cell r="C509">
            <v>-3729.56</v>
          </cell>
          <cell r="D509">
            <v>-11389.31</v>
          </cell>
        </row>
        <row r="510">
          <cell r="A510">
            <v>4110029</v>
          </cell>
          <cell r="B510" t="str">
            <v>COMM NONCORE COMM ACTUAL</v>
          </cell>
          <cell r="C510">
            <v>-1798020.95</v>
          </cell>
          <cell r="D510">
            <v>-4424713.34</v>
          </cell>
        </row>
        <row r="511">
          <cell r="A511">
            <v>4110030</v>
          </cell>
          <cell r="B511" t="str">
            <v>COMM NONCORE COMM ACCRUAL</v>
          </cell>
          <cell r="C511">
            <v>21154.58</v>
          </cell>
          <cell r="D511">
            <v>254658.99</v>
          </cell>
        </row>
        <row r="512">
          <cell r="A512">
            <v>4110031</v>
          </cell>
          <cell r="B512" t="str">
            <v>COMM MRKTR&amp;BRKR IMBL&amp;STOR ACTUAL</v>
          </cell>
          <cell r="C512">
            <v>-361062.6</v>
          </cell>
          <cell r="D512">
            <v>-760064.37</v>
          </cell>
        </row>
        <row r="513">
          <cell r="A513">
            <v>4110032</v>
          </cell>
          <cell r="B513" t="str">
            <v>COMM MRKTR&amp;BRKR IMBL&amp;STOR ACCRUAL</v>
          </cell>
          <cell r="C513">
            <v>89840.02</v>
          </cell>
          <cell r="D513">
            <v>-11476.93</v>
          </cell>
        </row>
        <row r="514">
          <cell r="A514">
            <v>4110033</v>
          </cell>
          <cell r="B514" t="str">
            <v>COMM AGGRGTR CHRG IMBL&amp;STOR ACTUAL</v>
          </cell>
          <cell r="C514">
            <v>-259282.42</v>
          </cell>
          <cell r="D514">
            <v>-491848.78</v>
          </cell>
        </row>
        <row r="515">
          <cell r="A515">
            <v>4110035</v>
          </cell>
          <cell r="B515" t="str">
            <v>COMM NONCORE COMM TS ACTUAL</v>
          </cell>
          <cell r="C515">
            <v>-20775453.5</v>
          </cell>
          <cell r="D515">
            <v>-39677486.439999998</v>
          </cell>
        </row>
        <row r="516">
          <cell r="A516">
            <v>4110036</v>
          </cell>
          <cell r="B516" t="str">
            <v>COMM NONCORE COMM TS ACCRUAL</v>
          </cell>
          <cell r="C516">
            <v>275033.03999999998</v>
          </cell>
          <cell r="D516">
            <v>57641.52</v>
          </cell>
        </row>
        <row r="517">
          <cell r="A517">
            <v>4110045</v>
          </cell>
          <cell r="B517" t="str">
            <v>VIP RESTAURANT (ACTUAL)</v>
          </cell>
          <cell r="C517">
            <v>-2701951.69</v>
          </cell>
          <cell r="D517">
            <v>-5366352.49</v>
          </cell>
        </row>
        <row r="518">
          <cell r="A518">
            <v>4110047</v>
          </cell>
          <cell r="B518" t="str">
            <v>VIP RESTAURANT-TS (ACTUAL)</v>
          </cell>
          <cell r="C518">
            <v>-586438.57999999996</v>
          </cell>
          <cell r="D518">
            <v>-3457777.85</v>
          </cell>
        </row>
        <row r="519">
          <cell r="A519">
            <v>4110049</v>
          </cell>
          <cell r="B519" t="str">
            <v>COMMERCIAL &lt;50K SALES (ACTUAL)</v>
          </cell>
          <cell r="C519">
            <v>-43482.19</v>
          </cell>
          <cell r="D519">
            <v>-9320.2099999999991</v>
          </cell>
        </row>
        <row r="520">
          <cell r="A520">
            <v>4110050</v>
          </cell>
          <cell r="B520" t="str">
            <v>COMMERCIAL &lt;50K TRANS (ACTUAL)</v>
          </cell>
          <cell r="C520">
            <v>-24389.47</v>
          </cell>
          <cell r="D520">
            <v>-13389.96</v>
          </cell>
        </row>
        <row r="521">
          <cell r="A521">
            <v>4110051</v>
          </cell>
          <cell r="B521" t="str">
            <v>COMMERCIAL 50-250K TRANS (ACTUAL)</v>
          </cell>
          <cell r="C521">
            <v>-691567.66</v>
          </cell>
          <cell r="D521">
            <v>-678337.16</v>
          </cell>
        </row>
        <row r="522">
          <cell r="A522">
            <v>4110052</v>
          </cell>
          <cell r="B522" t="str">
            <v>COMMERCIAL AIR COND SALES (ACTUAL)</v>
          </cell>
          <cell r="C522">
            <v>-477292.12</v>
          </cell>
          <cell r="D522">
            <v>-226713.31</v>
          </cell>
        </row>
        <row r="523">
          <cell r="A523">
            <v>4110053</v>
          </cell>
          <cell r="B523" t="str">
            <v>COMMERCIAL GAS ENG SALES (ACTUAL)</v>
          </cell>
          <cell r="C523">
            <v>-7880085.6100000003</v>
          </cell>
          <cell r="D523">
            <v>-5255976.4400000004</v>
          </cell>
        </row>
        <row r="524">
          <cell r="A524">
            <v>4110054</v>
          </cell>
          <cell r="B524" t="str">
            <v>COMMERCIAL GAS ENG TRANS (ACTUAL)</v>
          </cell>
          <cell r="C524">
            <v>-32865.01</v>
          </cell>
          <cell r="D524">
            <v>-74353.67</v>
          </cell>
        </row>
        <row r="525">
          <cell r="A525">
            <v>4110055</v>
          </cell>
          <cell r="B525" t="str">
            <v>COMMERCIAL AIR COND TRANS (ACTUAL)</v>
          </cell>
          <cell r="C525">
            <v>-23331.97</v>
          </cell>
          <cell r="D525">
            <v>-9575.09</v>
          </cell>
        </row>
        <row r="526">
          <cell r="A526">
            <v>4110056</v>
          </cell>
          <cell r="B526" t="str">
            <v>COMM NON-CORE COMM ACTUAL-EG TRANSFER</v>
          </cell>
          <cell r="C526">
            <v>117.24</v>
          </cell>
          <cell r="D526">
            <v>0</v>
          </cell>
        </row>
        <row r="527">
          <cell r="A527">
            <v>4110057</v>
          </cell>
          <cell r="B527" t="str">
            <v>COMM (3001-250K) ACTUAL-EG TRANSFER</v>
          </cell>
          <cell r="C527">
            <v>99.79</v>
          </cell>
          <cell r="D527">
            <v>0</v>
          </cell>
        </row>
        <row r="528">
          <cell r="A528">
            <v>4110058</v>
          </cell>
          <cell r="B528" t="str">
            <v>COMM NONCORE COMM TS ACTUAL-EG TRANSFER</v>
          </cell>
          <cell r="C528">
            <v>9648.6299999999992</v>
          </cell>
          <cell r="D528">
            <v>0</v>
          </cell>
        </row>
        <row r="529">
          <cell r="A529">
            <v>4120001</v>
          </cell>
          <cell r="B529" t="str">
            <v>INDUSTRIAL (SML CORE 0-3000) ACTUAL</v>
          </cell>
          <cell r="C529">
            <v>-7664540.4199999999</v>
          </cell>
          <cell r="D529">
            <v>-13018382.060000001</v>
          </cell>
        </row>
        <row r="530">
          <cell r="A530">
            <v>4120002</v>
          </cell>
          <cell r="B530" t="str">
            <v>INDUSTRIAL (3000-250K) ACTUAL</v>
          </cell>
          <cell r="C530">
            <v>-44354580.219999999</v>
          </cell>
          <cell r="D530">
            <v>-64357828.130000003</v>
          </cell>
        </row>
        <row r="531">
          <cell r="A531">
            <v>4120003</v>
          </cell>
          <cell r="B531" t="str">
            <v>INDUSTRIAL-(LARGE CORE &gt;250K)-ACTUAL</v>
          </cell>
          <cell r="C531">
            <v>-8814105.0500000007</v>
          </cell>
          <cell r="D531">
            <v>-5978711.4299999997</v>
          </cell>
        </row>
        <row r="532">
          <cell r="A532">
            <v>4120004</v>
          </cell>
          <cell r="B532" t="str">
            <v>INDUSTRIAL (SML CORE 0-3000) ACCRUAL</v>
          </cell>
          <cell r="C532">
            <v>305320.99</v>
          </cell>
          <cell r="D532">
            <v>-182445.05</v>
          </cell>
        </row>
        <row r="533">
          <cell r="A533">
            <v>4120005</v>
          </cell>
          <cell r="B533" t="str">
            <v>INDUSTRIAL (3000-250K) ACCRUAL</v>
          </cell>
          <cell r="C533">
            <v>-1779700.02</v>
          </cell>
          <cell r="D533">
            <v>1399974.94</v>
          </cell>
        </row>
        <row r="534">
          <cell r="A534">
            <v>4120006</v>
          </cell>
          <cell r="B534" t="str">
            <v>INDUSTRIAL-(LARGE CORE &gt;250K)-ACCRUAL</v>
          </cell>
          <cell r="C534">
            <v>-578948.31999999995</v>
          </cell>
          <cell r="D534">
            <v>526386.02</v>
          </cell>
        </row>
        <row r="535">
          <cell r="A535">
            <v>4120007</v>
          </cell>
          <cell r="B535" t="str">
            <v>INDUSTRIAL CORE INDUST TS (0-3000) ACTU</v>
          </cell>
          <cell r="C535">
            <v>-57300.959999999999</v>
          </cell>
          <cell r="D535">
            <v>-239586.92</v>
          </cell>
        </row>
        <row r="536">
          <cell r="A536">
            <v>4120008</v>
          </cell>
          <cell r="B536" t="str">
            <v>INDUSTRIAL-CORE INDS TRAN(3001-250K) AC</v>
          </cell>
          <cell r="C536">
            <v>-1439095.11</v>
          </cell>
          <cell r="D536">
            <v>-3345289.4</v>
          </cell>
        </row>
        <row r="537">
          <cell r="A537">
            <v>4120009</v>
          </cell>
          <cell r="B537" t="str">
            <v>INDUSTRIAL-CORE INDS TRANSP(&gt;250K)-ACTU</v>
          </cell>
          <cell r="C537">
            <v>-475610.03</v>
          </cell>
          <cell r="D537">
            <v>-626076.75</v>
          </cell>
        </row>
        <row r="538">
          <cell r="A538">
            <v>4120010</v>
          </cell>
          <cell r="B538" t="str">
            <v>INDUSTRIAL-CORE INDS TRANSP(0-3000)-ACC</v>
          </cell>
          <cell r="C538">
            <v>0</v>
          </cell>
          <cell r="D538">
            <v>20151.849999999999</v>
          </cell>
        </row>
        <row r="539">
          <cell r="A539">
            <v>4120011</v>
          </cell>
          <cell r="B539" t="str">
            <v>INDUSTRIAL-CORE INDS TRANSP(3001-250K)-</v>
          </cell>
          <cell r="C539">
            <v>0</v>
          </cell>
          <cell r="D539">
            <v>657.82</v>
          </cell>
        </row>
        <row r="540">
          <cell r="A540">
            <v>4120012</v>
          </cell>
          <cell r="B540" t="str">
            <v>INDUSTRIAL-CORE INDS TRANSP(&gt;250K)-ACCR</v>
          </cell>
          <cell r="C540">
            <v>-11946.02</v>
          </cell>
          <cell r="D540">
            <v>62555.83</v>
          </cell>
        </row>
        <row r="541">
          <cell r="A541">
            <v>4120013</v>
          </cell>
          <cell r="B541" t="str">
            <v>INDUSTRIAL-NONCORE INDUSTRIAL-ACTUAL</v>
          </cell>
          <cell r="C541">
            <v>-4448323.5199999996</v>
          </cell>
          <cell r="D541">
            <v>-10812891.07</v>
          </cell>
        </row>
        <row r="542">
          <cell r="A542">
            <v>4120014</v>
          </cell>
          <cell r="B542" t="str">
            <v>INDUSTRIAL-NONCORE INDUSTRIAL-ACCRUAL</v>
          </cell>
          <cell r="C542">
            <v>159299.46</v>
          </cell>
          <cell r="D542">
            <v>402472.9</v>
          </cell>
        </row>
        <row r="543">
          <cell r="A543">
            <v>4120015</v>
          </cell>
          <cell r="B543" t="str">
            <v>INDUSTRIAL-NONCORE INDSTRL TRANSP-ACTUA</v>
          </cell>
          <cell r="C543">
            <v>-36132043.649999999</v>
          </cell>
          <cell r="D543">
            <v>-55412715.640000001</v>
          </cell>
        </row>
        <row r="544">
          <cell r="A544">
            <v>4120017</v>
          </cell>
          <cell r="B544" t="str">
            <v>INDUSTRIAL-NONCORE INDSTRL TRANSP-ACCRU</v>
          </cell>
          <cell r="C544">
            <v>677950.87</v>
          </cell>
          <cell r="D544">
            <v>589968.67000000004</v>
          </cell>
        </row>
        <row r="545">
          <cell r="A545">
            <v>4120019</v>
          </cell>
          <cell r="B545" t="str">
            <v>INDUSTRIAL EOR STEAMING ACTUAL</v>
          </cell>
          <cell r="C545">
            <v>-6019.18</v>
          </cell>
          <cell r="D545">
            <v>-16640.669999999998</v>
          </cell>
        </row>
        <row r="546">
          <cell r="A546">
            <v>4120020</v>
          </cell>
          <cell r="B546" t="str">
            <v>INDUSTRIAL EOR COGENERATOR ACTUAL</v>
          </cell>
          <cell r="C546">
            <v>-110.23</v>
          </cell>
          <cell r="D546">
            <v>-390.05</v>
          </cell>
        </row>
        <row r="547">
          <cell r="A547">
            <v>4120021</v>
          </cell>
          <cell r="B547" t="str">
            <v>INDUSTRIAL EOR STEAMING ACCRUAL</v>
          </cell>
          <cell r="C547">
            <v>211.02</v>
          </cell>
          <cell r="D547">
            <v>-253.88</v>
          </cell>
        </row>
        <row r="548">
          <cell r="A548">
            <v>4120023</v>
          </cell>
          <cell r="B548" t="str">
            <v>INDUSTRIAL EOR TS STEAMING ACTUAL</v>
          </cell>
          <cell r="C548">
            <v>-13133612.07</v>
          </cell>
          <cell r="D548">
            <v>-4686959.5599999996</v>
          </cell>
        </row>
        <row r="549">
          <cell r="A549">
            <v>4120024</v>
          </cell>
          <cell r="B549" t="str">
            <v>INDUSTRIAL EOR TS COGEN ACTUAL</v>
          </cell>
          <cell r="C549">
            <v>-13757123.710000001</v>
          </cell>
          <cell r="D549">
            <v>-17768577.079999998</v>
          </cell>
        </row>
        <row r="550">
          <cell r="A550">
            <v>4120025</v>
          </cell>
          <cell r="B550" t="str">
            <v>INDUSTRIAL EOR TS STEAMING ACCRUAL</v>
          </cell>
          <cell r="C550">
            <v>-914679.01</v>
          </cell>
          <cell r="D550">
            <v>-93932.99</v>
          </cell>
        </row>
        <row r="551">
          <cell r="A551">
            <v>4120026</v>
          </cell>
          <cell r="B551" t="str">
            <v>INDUSTRIAL EOR TS COGEN ACCRUAL</v>
          </cell>
          <cell r="C551">
            <v>-974553.99</v>
          </cell>
          <cell r="D551">
            <v>565564.05000000005</v>
          </cell>
        </row>
        <row r="552">
          <cell r="A552">
            <v>4120027</v>
          </cell>
          <cell r="B552" t="str">
            <v>INDUSTRIAL NON EOR COGEN PURPA ACTUAL</v>
          </cell>
          <cell r="C552">
            <v>-2109.9899999999998</v>
          </cell>
          <cell r="D552">
            <v>-7096076.6799999997</v>
          </cell>
        </row>
        <row r="553">
          <cell r="A553">
            <v>4120028</v>
          </cell>
          <cell r="B553" t="str">
            <v>INDUSTRIAL NON EOR COGEN OTHER ACTUAL</v>
          </cell>
          <cell r="C553">
            <v>-1600252.27</v>
          </cell>
          <cell r="D553">
            <v>-2350661.7000000002</v>
          </cell>
        </row>
        <row r="554">
          <cell r="A554">
            <v>4120030</v>
          </cell>
          <cell r="B554" t="str">
            <v>INDUSTRIAL NON EOR COGEN OTHER ACCRUAL</v>
          </cell>
          <cell r="C554">
            <v>-43787.16</v>
          </cell>
          <cell r="D554">
            <v>69391.83</v>
          </cell>
        </row>
        <row r="555">
          <cell r="A555">
            <v>4120031</v>
          </cell>
          <cell r="B555" t="str">
            <v>INDUSTRIAL NON EOR COGEN TS PURPA ACTUA</v>
          </cell>
          <cell r="C555">
            <v>-16718067.32</v>
          </cell>
          <cell r="D555">
            <v>-28734213.82</v>
          </cell>
        </row>
        <row r="556">
          <cell r="A556">
            <v>4120032</v>
          </cell>
          <cell r="B556" t="str">
            <v>INDUSTRIAL NON EOR COGEN TS OTH ACTUAL</v>
          </cell>
          <cell r="C556">
            <v>-8318198.4800000004</v>
          </cell>
          <cell r="D556">
            <v>-8030010.54</v>
          </cell>
        </row>
        <row r="557">
          <cell r="A557">
            <v>4120033</v>
          </cell>
          <cell r="B557" t="str">
            <v>INDUSTRIAL NON EOR COGEN TS PURPA ACCRU</v>
          </cell>
          <cell r="C557">
            <v>520067.2</v>
          </cell>
          <cell r="D557">
            <v>493043.35</v>
          </cell>
        </row>
        <row r="558">
          <cell r="A558">
            <v>4120034</v>
          </cell>
          <cell r="B558" t="str">
            <v>INDUSTRIAL NON EOR COGEN TS OTH ACCRUAL</v>
          </cell>
          <cell r="C558">
            <v>-318266.84000000003</v>
          </cell>
          <cell r="D558">
            <v>292930.98</v>
          </cell>
        </row>
        <row r="559">
          <cell r="A559">
            <v>4120035</v>
          </cell>
          <cell r="B559" t="str">
            <v>INDUSTRIAL REFINERIES ACTUAL</v>
          </cell>
          <cell r="C559">
            <v>-3463.11</v>
          </cell>
          <cell r="D559">
            <v>-44766.55</v>
          </cell>
        </row>
        <row r="560">
          <cell r="A560">
            <v>4120037</v>
          </cell>
          <cell r="B560" t="str">
            <v>INDUSTRIAL REFINERIES ACCRUAL</v>
          </cell>
          <cell r="C560">
            <v>-115.95</v>
          </cell>
          <cell r="D560">
            <v>102.02</v>
          </cell>
        </row>
        <row r="561">
          <cell r="A561">
            <v>4120039</v>
          </cell>
          <cell r="B561" t="str">
            <v>INDUSTRIAL REFINERIES TS ACTL</v>
          </cell>
          <cell r="C561">
            <v>-2217629.5699999998</v>
          </cell>
          <cell r="D561">
            <v>-3634725.68</v>
          </cell>
        </row>
        <row r="562">
          <cell r="A562">
            <v>4120040</v>
          </cell>
          <cell r="B562" t="str">
            <v>INDUST REFIN TS OTHER ACTL</v>
          </cell>
          <cell r="C562">
            <v>-20312508.91</v>
          </cell>
          <cell r="D562">
            <v>-29107823.760000002</v>
          </cell>
        </row>
        <row r="563">
          <cell r="A563">
            <v>4120041</v>
          </cell>
          <cell r="B563" t="str">
            <v>INDUSTRIAL REFINERIES TS ACCR</v>
          </cell>
          <cell r="C563">
            <v>56686.86</v>
          </cell>
          <cell r="D563">
            <v>5259.95</v>
          </cell>
        </row>
        <row r="564">
          <cell r="A564">
            <v>4120042</v>
          </cell>
          <cell r="B564" t="str">
            <v>INDUST REFIN TS OTHER ACCRUAL</v>
          </cell>
          <cell r="C564">
            <v>592173.76</v>
          </cell>
          <cell r="D564">
            <v>33400.97</v>
          </cell>
        </row>
        <row r="565">
          <cell r="A565">
            <v>4120047</v>
          </cell>
          <cell r="B565" t="str">
            <v>INDUSTRIAL (SML 3,001-50,000) ACTUAL</v>
          </cell>
          <cell r="C565">
            <v>-12658.88</v>
          </cell>
          <cell r="D565">
            <v>-57953.1</v>
          </cell>
        </row>
        <row r="566">
          <cell r="A566">
            <v>4120052</v>
          </cell>
          <cell r="B566" t="str">
            <v>INDUSTRIAL NON-CORE INDUSTR TRANSP ACTU</v>
          </cell>
          <cell r="C566">
            <v>323.57</v>
          </cell>
          <cell r="D566">
            <v>0</v>
          </cell>
        </row>
        <row r="567">
          <cell r="A567">
            <v>4120053</v>
          </cell>
          <cell r="B567" t="str">
            <v>INDUSTRIAL NON-EOR COGEN OTHER ACTUAL-E</v>
          </cell>
          <cell r="C567">
            <v>5649.5</v>
          </cell>
          <cell r="D567">
            <v>0</v>
          </cell>
        </row>
        <row r="568">
          <cell r="A568">
            <v>4120054</v>
          </cell>
          <cell r="B568" t="str">
            <v>INDUSTRIAL NON-EOR COGEN TS PURPA ACTUA</v>
          </cell>
          <cell r="C568">
            <v>163443.21</v>
          </cell>
          <cell r="D568">
            <v>0</v>
          </cell>
        </row>
        <row r="569">
          <cell r="A569">
            <v>4120055</v>
          </cell>
          <cell r="B569" t="str">
            <v>INDUSTRIAL NON-EOR COGEN TS OTHER ACTUA</v>
          </cell>
          <cell r="C569">
            <v>40405.599999999999</v>
          </cell>
          <cell r="D569">
            <v>0</v>
          </cell>
        </row>
        <row r="570">
          <cell r="A570">
            <v>4120056</v>
          </cell>
          <cell r="B570" t="str">
            <v>INDUSTRIAL REFINERIES TS ACTUAL-EG TRAN</v>
          </cell>
          <cell r="C570">
            <v>489.55</v>
          </cell>
          <cell r="D570">
            <v>0</v>
          </cell>
        </row>
        <row r="571">
          <cell r="A571">
            <v>4120057</v>
          </cell>
          <cell r="B571" t="str">
            <v>INDUSTRIAL REFINERIES TS OTHER ACTUAL-E</v>
          </cell>
          <cell r="C571">
            <v>45768.15</v>
          </cell>
          <cell r="D571">
            <v>0</v>
          </cell>
        </row>
        <row r="572">
          <cell r="A572">
            <v>4130001</v>
          </cell>
          <cell r="B572" t="str">
            <v>EXEMPT WHOLESALE GENERATORS-ACCRUAL</v>
          </cell>
          <cell r="C572">
            <v>-9602290.0199999996</v>
          </cell>
          <cell r="D572">
            <v>-3308597.94</v>
          </cell>
        </row>
        <row r="573">
          <cell r="A573">
            <v>4130002</v>
          </cell>
          <cell r="B573" t="str">
            <v>UEG SO CAL EDISON ACTUAL</v>
          </cell>
          <cell r="C573">
            <v>0.04</v>
          </cell>
          <cell r="D573">
            <v>-5286.29</v>
          </cell>
        </row>
        <row r="574">
          <cell r="A574">
            <v>4130003</v>
          </cell>
          <cell r="B574" t="str">
            <v>UEG LOS ANGELES DWP ACTUAL</v>
          </cell>
          <cell r="C574">
            <v>-17055770.16</v>
          </cell>
          <cell r="D574">
            <v>-21648043.640000001</v>
          </cell>
        </row>
        <row r="575">
          <cell r="A575">
            <v>4130004</v>
          </cell>
          <cell r="B575" t="str">
            <v>UEG PASADENA ACTUAL</v>
          </cell>
          <cell r="C575">
            <v>-684045.03</v>
          </cell>
          <cell r="D575">
            <v>-1068137.97</v>
          </cell>
        </row>
        <row r="576">
          <cell r="A576">
            <v>4130005</v>
          </cell>
          <cell r="B576" t="str">
            <v>UEG GLENDALE ACTUAL</v>
          </cell>
          <cell r="C576">
            <v>-456294.95</v>
          </cell>
          <cell r="D576">
            <v>-1363768.31</v>
          </cell>
        </row>
        <row r="577">
          <cell r="A577">
            <v>4130006</v>
          </cell>
          <cell r="B577" t="str">
            <v>UEG BURBANK ACTUAL</v>
          </cell>
          <cell r="C577">
            <v>-441756.8</v>
          </cell>
          <cell r="D577">
            <v>-339517.73</v>
          </cell>
        </row>
        <row r="578">
          <cell r="A578">
            <v>4130007</v>
          </cell>
          <cell r="B578" t="str">
            <v>UEG VERNON ACTUAL</v>
          </cell>
          <cell r="C578">
            <v>-19881.03</v>
          </cell>
          <cell r="D578">
            <v>-11236.98</v>
          </cell>
        </row>
        <row r="579">
          <cell r="A579">
            <v>4130008</v>
          </cell>
          <cell r="B579" t="str">
            <v>UEG IMPERIAL IRGATION DSTRCT ACTL</v>
          </cell>
          <cell r="C579">
            <v>-1500310.12</v>
          </cell>
          <cell r="D579">
            <v>-1761731.47</v>
          </cell>
        </row>
        <row r="580">
          <cell r="A580">
            <v>4130009</v>
          </cell>
          <cell r="B580" t="str">
            <v>UEG ANAHEIM ACTUAL</v>
          </cell>
          <cell r="C580">
            <v>-100936.47</v>
          </cell>
          <cell r="D580">
            <v>-141080.29999999999</v>
          </cell>
        </row>
        <row r="581">
          <cell r="A581">
            <v>4130010</v>
          </cell>
          <cell r="B581" t="str">
            <v>EWG-EXEMPT WHOLESALE GENERATORS-ACTUAL</v>
          </cell>
          <cell r="C581">
            <v>-38496989.359999999</v>
          </cell>
          <cell r="D581">
            <v>-47710043.659999996</v>
          </cell>
        </row>
        <row r="582">
          <cell r="A582">
            <v>4130011</v>
          </cell>
          <cell r="B582" t="str">
            <v>UEG SO CAL EDISON ACCRUAL</v>
          </cell>
          <cell r="C582">
            <v>0</v>
          </cell>
          <cell r="D582">
            <v>1359357.02</v>
          </cell>
        </row>
        <row r="583">
          <cell r="A583">
            <v>4130012</v>
          </cell>
          <cell r="B583" t="str">
            <v>UEG LOS ANGELES DWP ACCRUAL</v>
          </cell>
          <cell r="C583">
            <v>-2111577.9700000002</v>
          </cell>
          <cell r="D583">
            <v>-811454.87</v>
          </cell>
        </row>
        <row r="584">
          <cell r="A584">
            <v>4130013</v>
          </cell>
          <cell r="B584" t="str">
            <v>UEG PASADENA ACCRUAL</v>
          </cell>
          <cell r="C584">
            <v>-97351.98</v>
          </cell>
          <cell r="D584">
            <v>18312.12</v>
          </cell>
        </row>
        <row r="585">
          <cell r="A585">
            <v>4130014</v>
          </cell>
          <cell r="B585" t="str">
            <v>UEG GLENDALE ACCRUAL</v>
          </cell>
          <cell r="C585">
            <v>-126245.14</v>
          </cell>
          <cell r="D585">
            <v>111212.13</v>
          </cell>
        </row>
        <row r="586">
          <cell r="A586">
            <v>4130015</v>
          </cell>
          <cell r="B586" t="str">
            <v>UEG BURBANK ACCRUAL</v>
          </cell>
          <cell r="C586">
            <v>-105191.02</v>
          </cell>
          <cell r="D586">
            <v>-8586.91</v>
          </cell>
        </row>
        <row r="587">
          <cell r="A587">
            <v>4130016</v>
          </cell>
          <cell r="B587" t="str">
            <v>UEG VERNON ACCRUAL</v>
          </cell>
          <cell r="C587">
            <v>-15341.05</v>
          </cell>
          <cell r="D587">
            <v>1211.1300000000001</v>
          </cell>
        </row>
        <row r="588">
          <cell r="A588">
            <v>4130017</v>
          </cell>
          <cell r="B588" t="str">
            <v>UEG IMPERIAL IRGATION DSTRCT ACCR</v>
          </cell>
          <cell r="C588">
            <v>-338954.97</v>
          </cell>
          <cell r="D588">
            <v>78669.91</v>
          </cell>
        </row>
        <row r="589">
          <cell r="A589">
            <v>4130018</v>
          </cell>
          <cell r="B589" t="str">
            <v>UEG ANAHEIM ACCRUAL</v>
          </cell>
          <cell r="C589">
            <v>-22655.94</v>
          </cell>
          <cell r="D589">
            <v>-13134.6</v>
          </cell>
        </row>
        <row r="590">
          <cell r="A590">
            <v>4130021</v>
          </cell>
          <cell r="B590" t="str">
            <v>EWG EXEMPT WHOLESALE GENERATORS ACTUAL-</v>
          </cell>
          <cell r="C590">
            <v>869912.08</v>
          </cell>
          <cell r="D590">
            <v>0</v>
          </cell>
        </row>
        <row r="591">
          <cell r="A591">
            <v>4130022</v>
          </cell>
          <cell r="B591" t="str">
            <v>UEG LOS ANGELES DWP ACTUAL-EG TRANSFER</v>
          </cell>
          <cell r="C591">
            <v>268783.65999999997</v>
          </cell>
          <cell r="D591">
            <v>0</v>
          </cell>
        </row>
        <row r="592">
          <cell r="A592">
            <v>4130023</v>
          </cell>
          <cell r="B592" t="str">
            <v>UEG PASADENA ACTUAL-EG TRANSFER</v>
          </cell>
          <cell r="C592">
            <v>9856.18</v>
          </cell>
          <cell r="D592">
            <v>0</v>
          </cell>
        </row>
        <row r="593">
          <cell r="A593">
            <v>4130024</v>
          </cell>
          <cell r="B593" t="str">
            <v>UEG GLENDALE ACTUAL-EG TRANSFER</v>
          </cell>
          <cell r="C593">
            <v>7557.38</v>
          </cell>
          <cell r="D593">
            <v>0</v>
          </cell>
        </row>
        <row r="594">
          <cell r="A594">
            <v>4130025</v>
          </cell>
          <cell r="B594" t="str">
            <v>UEG BURBANK ACTUAL-EG TRANSFER</v>
          </cell>
          <cell r="C594">
            <v>9918.65</v>
          </cell>
          <cell r="D594">
            <v>0</v>
          </cell>
        </row>
        <row r="595">
          <cell r="A595">
            <v>4130026</v>
          </cell>
          <cell r="B595" t="str">
            <v>UEG VERNON ACTUAL-EG TRANSFER</v>
          </cell>
          <cell r="C595">
            <v>641.74</v>
          </cell>
          <cell r="D595">
            <v>0</v>
          </cell>
        </row>
        <row r="596">
          <cell r="A596">
            <v>4130027</v>
          </cell>
          <cell r="B596" t="str">
            <v>UEG IMPERIAL IRRIGATION DISTRICT ACTUAL</v>
          </cell>
          <cell r="C596">
            <v>31711.06</v>
          </cell>
          <cell r="D596">
            <v>0</v>
          </cell>
        </row>
        <row r="597">
          <cell r="A597">
            <v>4130028</v>
          </cell>
          <cell r="B597" t="str">
            <v>UEG ANAHEIM ACTUAL-EG TRANSFER</v>
          </cell>
          <cell r="C597">
            <v>2312.5</v>
          </cell>
          <cell r="D597">
            <v>0</v>
          </cell>
        </row>
        <row r="598">
          <cell r="A598">
            <v>4140001</v>
          </cell>
          <cell r="B598" t="str">
            <v>WHOLESL SDIEGO GAS&amp;ELECTRIC ACTL</v>
          </cell>
          <cell r="C598">
            <v>-29420785.629999999</v>
          </cell>
          <cell r="D598">
            <v>-48309305.609999999</v>
          </cell>
        </row>
        <row r="599">
          <cell r="A599">
            <v>4140002</v>
          </cell>
          <cell r="B599" t="str">
            <v>WHOLESALE LONG BEACH ACTUAL</v>
          </cell>
          <cell r="C599">
            <v>-2886141.58</v>
          </cell>
          <cell r="D599">
            <v>-4943734.28</v>
          </cell>
        </row>
        <row r="600">
          <cell r="A600">
            <v>4140003</v>
          </cell>
          <cell r="B600" t="str">
            <v>WHOLESALE SOUTHWEST GAS ACTUAL</v>
          </cell>
          <cell r="C600">
            <v>-3225624.3</v>
          </cell>
          <cell r="D600">
            <v>-5203531.24</v>
          </cell>
        </row>
        <row r="601">
          <cell r="A601">
            <v>4140004</v>
          </cell>
          <cell r="B601" t="str">
            <v>WHOLSL SDIEGO GAS&amp;ELECTRIC ACCR</v>
          </cell>
          <cell r="C601">
            <v>588765.97</v>
          </cell>
          <cell r="D601">
            <v>1115423.07</v>
          </cell>
        </row>
        <row r="602">
          <cell r="A602">
            <v>4140005</v>
          </cell>
          <cell r="B602" t="str">
            <v>WHOLESALE LONG BEACH ACCRUAL</v>
          </cell>
          <cell r="C602">
            <v>303469.93</v>
          </cell>
          <cell r="D602">
            <v>94915.98</v>
          </cell>
        </row>
        <row r="603">
          <cell r="A603">
            <v>4140006</v>
          </cell>
          <cell r="B603" t="str">
            <v>WHOLESALE SOUTHWEST GAS ACCR</v>
          </cell>
          <cell r="C603">
            <v>309336</v>
          </cell>
          <cell r="D603">
            <v>49259.99</v>
          </cell>
        </row>
        <row r="604">
          <cell r="A604">
            <v>4140011</v>
          </cell>
          <cell r="B604" t="str">
            <v>WHOLESALE MEXICALI ACTUAL</v>
          </cell>
          <cell r="C604">
            <v>-1086187.73</v>
          </cell>
          <cell r="D604">
            <v>-1340060.26</v>
          </cell>
        </row>
        <row r="605">
          <cell r="A605">
            <v>4140012</v>
          </cell>
          <cell r="B605" t="str">
            <v>WHOLESALE MEXICALI ACCRUAL</v>
          </cell>
          <cell r="C605">
            <v>21256</v>
          </cell>
          <cell r="D605">
            <v>-53690</v>
          </cell>
        </row>
        <row r="606">
          <cell r="A606">
            <v>4170001</v>
          </cell>
          <cell r="B606" t="str">
            <v>GAS SALES FOR NGV UNCOMPRESSED</v>
          </cell>
          <cell r="C606">
            <v>-6797529.0199999996</v>
          </cell>
          <cell r="D606">
            <v>-5245218.37</v>
          </cell>
        </row>
        <row r="607">
          <cell r="A607">
            <v>4170002</v>
          </cell>
          <cell r="B607" t="str">
            <v>GAS SALES FOR NGV COMPRESSED ACTL</v>
          </cell>
          <cell r="C607">
            <v>-645797.49</v>
          </cell>
          <cell r="D607">
            <v>-718659.71</v>
          </cell>
        </row>
        <row r="608">
          <cell r="A608">
            <v>4170003</v>
          </cell>
          <cell r="B608" t="str">
            <v>GAS TRANS FOR NGV UNCOMPRESS ACTL</v>
          </cell>
          <cell r="C608">
            <v>-292890.38</v>
          </cell>
          <cell r="D608">
            <v>-423244.05</v>
          </cell>
        </row>
        <row r="609">
          <cell r="A609">
            <v>4170004</v>
          </cell>
          <cell r="B609" t="str">
            <v>GAS SALES FOR NGV UNCOMPRESS ACCR</v>
          </cell>
          <cell r="C609">
            <v>-1111800</v>
          </cell>
          <cell r="D609">
            <v>148500</v>
          </cell>
        </row>
        <row r="610">
          <cell r="A610">
            <v>4170005</v>
          </cell>
          <cell r="B610" t="str">
            <v>GAS SALES FOR NGV COMPRESSED ACCR</v>
          </cell>
          <cell r="C610">
            <v>-55800</v>
          </cell>
          <cell r="D610">
            <v>-7800</v>
          </cell>
        </row>
        <row r="611">
          <cell r="A611">
            <v>4170006</v>
          </cell>
          <cell r="B611" t="str">
            <v>GAS TRANS FOR NGV UNCOMPRESS ACCR</v>
          </cell>
          <cell r="C611">
            <v>-11000</v>
          </cell>
          <cell r="D611">
            <v>16700</v>
          </cell>
        </row>
        <row r="612">
          <cell r="A612">
            <v>4180001</v>
          </cell>
          <cell r="B612" t="str">
            <v>CORE COMMERCIAL &lt; 3,000 THERMS-CHAIN</v>
          </cell>
          <cell r="C612">
            <v>-3668462.6</v>
          </cell>
          <cell r="D612">
            <v>0</v>
          </cell>
        </row>
        <row r="613">
          <cell r="A613">
            <v>4180002</v>
          </cell>
          <cell r="B613" t="str">
            <v>CORE COMMERCIAL &lt; 3,000 THERMS-CHAIN</v>
          </cell>
          <cell r="C613">
            <v>-175230.44</v>
          </cell>
          <cell r="D613">
            <v>0</v>
          </cell>
        </row>
        <row r="614">
          <cell r="A614">
            <v>4180005</v>
          </cell>
          <cell r="B614" t="str">
            <v>CORE INDUSTRIAL &lt;3,000 THERMS-CHAIN</v>
          </cell>
          <cell r="C614">
            <v>-194206.73</v>
          </cell>
          <cell r="D614">
            <v>0</v>
          </cell>
        </row>
        <row r="615">
          <cell r="A615">
            <v>4180006</v>
          </cell>
          <cell r="B615" t="str">
            <v>CORE INDUSTRIAL &lt;3,000 THERMS-CHAIN</v>
          </cell>
          <cell r="C615">
            <v>-10133.41</v>
          </cell>
          <cell r="D615">
            <v>0</v>
          </cell>
        </row>
        <row r="616">
          <cell r="A616">
            <v>4180009</v>
          </cell>
          <cell r="B616" t="str">
            <v>CORE COMMERCIAL 3-5,000 THERMS-CHAIN</v>
          </cell>
          <cell r="C616">
            <v>-20042075.289999999</v>
          </cell>
          <cell r="D616">
            <v>0</v>
          </cell>
        </row>
        <row r="617">
          <cell r="A617">
            <v>4180010</v>
          </cell>
          <cell r="B617" t="str">
            <v>CORE COMMERCIAL   3-5,000 THERMS CHAIN</v>
          </cell>
          <cell r="C617">
            <v>-2679883.5499999998</v>
          </cell>
          <cell r="D617">
            <v>0</v>
          </cell>
        </row>
        <row r="618">
          <cell r="A618">
            <v>4180013</v>
          </cell>
          <cell r="B618" t="str">
            <v>CORE INDUSTRIAL 3-5,000 THERMS-CHAIN</v>
          </cell>
          <cell r="C618">
            <v>-7218828.2599999998</v>
          </cell>
          <cell r="D618">
            <v>0</v>
          </cell>
        </row>
        <row r="619">
          <cell r="A619">
            <v>4180014</v>
          </cell>
          <cell r="B619" t="str">
            <v>CORE INDUSTRIAL 3-5,000 THERMS CHAIN T</v>
          </cell>
          <cell r="C619">
            <v>-547626.79</v>
          </cell>
          <cell r="D619">
            <v>0</v>
          </cell>
        </row>
        <row r="620">
          <cell r="A620">
            <v>4180017</v>
          </cell>
          <cell r="B620" t="str">
            <v>RESTAURANT-CH SALES-ACTL</v>
          </cell>
          <cell r="C620">
            <v>-6790190.2000000002</v>
          </cell>
          <cell r="D620">
            <v>0</v>
          </cell>
        </row>
        <row r="621">
          <cell r="A621">
            <v>4180018</v>
          </cell>
          <cell r="B621" t="str">
            <v>RESTAURANT-CH TRANS-ACTL</v>
          </cell>
          <cell r="C621">
            <v>-3746403.79</v>
          </cell>
          <cell r="D621">
            <v>0</v>
          </cell>
        </row>
        <row r="622">
          <cell r="A622">
            <v>4210002</v>
          </cell>
          <cell r="B622" t="str">
            <v>BCAP PURCH COST ACCT CORE PGA SUB ACCT</v>
          </cell>
          <cell r="C622">
            <v>-28129185</v>
          </cell>
          <cell r="D622">
            <v>-62010734.380000003</v>
          </cell>
        </row>
        <row r="623">
          <cell r="A623">
            <v>4210003</v>
          </cell>
          <cell r="B623" t="str">
            <v>BCAP CORE BROKAGE PGA ACCOUNT</v>
          </cell>
          <cell r="C623">
            <v>0</v>
          </cell>
          <cell r="D623">
            <v>-546145</v>
          </cell>
        </row>
        <row r="624">
          <cell r="A624">
            <v>4210004</v>
          </cell>
          <cell r="B624" t="str">
            <v>BCAP CORE FIXED COST ACCT CFCA</v>
          </cell>
          <cell r="C624">
            <v>33048191.82</v>
          </cell>
          <cell r="D624">
            <v>18394236.800000001</v>
          </cell>
        </row>
        <row r="625">
          <cell r="A625">
            <v>4210007</v>
          </cell>
          <cell r="B625" t="str">
            <v>BCAP CORE STANDBY SVC PGA ACCT</v>
          </cell>
          <cell r="C625">
            <v>0</v>
          </cell>
          <cell r="D625">
            <v>-53245</v>
          </cell>
        </row>
        <row r="626">
          <cell r="A626">
            <v>4210009</v>
          </cell>
          <cell r="B626" t="str">
            <v>ACAP CCOG &amp; S CORE</v>
          </cell>
          <cell r="C626">
            <v>752871</v>
          </cell>
          <cell r="D626">
            <v>1889043</v>
          </cell>
        </row>
        <row r="627">
          <cell r="A627">
            <v>4210010</v>
          </cell>
          <cell r="B627" t="str">
            <v>OTHER REGULATORY REV NCFCTA</v>
          </cell>
          <cell r="C627">
            <v>628270.43999999994</v>
          </cell>
          <cell r="D627">
            <v>-3974746.13</v>
          </cell>
        </row>
        <row r="628">
          <cell r="A628">
            <v>4210013</v>
          </cell>
          <cell r="B628" t="str">
            <v>OTH RGLTORY REVNUE CEA</v>
          </cell>
          <cell r="C628">
            <v>3080721.77</v>
          </cell>
          <cell r="D628">
            <v>-12952387.109999999</v>
          </cell>
        </row>
        <row r="629">
          <cell r="A629">
            <v>4210015</v>
          </cell>
          <cell r="B629" t="str">
            <v>OTH RGLTORY REVNUE PCBEA</v>
          </cell>
          <cell r="C629">
            <v>-26146.21</v>
          </cell>
          <cell r="D629">
            <v>258813.19</v>
          </cell>
        </row>
        <row r="630">
          <cell r="A630">
            <v>4210016</v>
          </cell>
          <cell r="B630" t="str">
            <v>OTH RGLTORY REVNUE EFA</v>
          </cell>
          <cell r="C630">
            <v>0</v>
          </cell>
          <cell r="D630">
            <v>576.41999999999996</v>
          </cell>
        </row>
        <row r="631">
          <cell r="A631">
            <v>4210018</v>
          </cell>
          <cell r="B631" t="str">
            <v>OTH RGLTORY REVNUE RDD</v>
          </cell>
          <cell r="C631">
            <v>-94810</v>
          </cell>
          <cell r="D631">
            <v>-7086603</v>
          </cell>
        </row>
        <row r="632">
          <cell r="A632">
            <v>4210026</v>
          </cell>
          <cell r="B632" t="str">
            <v>OTH RGLTORY REVNUE NGVOA</v>
          </cell>
          <cell r="C632">
            <v>130859.12</v>
          </cell>
          <cell r="D632">
            <v>-4302883.0999999996</v>
          </cell>
        </row>
        <row r="633">
          <cell r="A633">
            <v>4210027</v>
          </cell>
          <cell r="B633" t="str">
            <v>OTH RGLTORY REVNUE NGVRA</v>
          </cell>
          <cell r="C633">
            <v>1928011.27</v>
          </cell>
          <cell r="D633">
            <v>2324870.81</v>
          </cell>
        </row>
        <row r="634">
          <cell r="A634">
            <v>4210028</v>
          </cell>
          <cell r="B634" t="str">
            <v>OTH RGLTORY REVNUE DSMT</v>
          </cell>
          <cell r="C634">
            <v>604664</v>
          </cell>
          <cell r="D634">
            <v>-907000</v>
          </cell>
        </row>
        <row r="635">
          <cell r="A635">
            <v>4210030</v>
          </cell>
          <cell r="B635" t="str">
            <v>OTH RGLTRY REVNUE PITAS PT F&amp;U</v>
          </cell>
          <cell r="C635">
            <v>-35439.64</v>
          </cell>
          <cell r="D635">
            <v>-297252</v>
          </cell>
        </row>
        <row r="636">
          <cell r="A636">
            <v>4210035</v>
          </cell>
          <cell r="B636" t="str">
            <v>OTH RGLTORY REVNUE CEMA</v>
          </cell>
          <cell r="C636">
            <v>-3224772.1</v>
          </cell>
          <cell r="D636">
            <v>-8058800.7800000003</v>
          </cell>
        </row>
        <row r="637">
          <cell r="A637">
            <v>4210036</v>
          </cell>
          <cell r="B637" t="str">
            <v>OTH RGLTORY REVNUE RRMA</v>
          </cell>
          <cell r="C637">
            <v>34685.32</v>
          </cell>
          <cell r="D637">
            <v>57143.01</v>
          </cell>
        </row>
        <row r="638">
          <cell r="A638">
            <v>4210037</v>
          </cell>
          <cell r="B638" t="str">
            <v>OTH RGLTORY REVNUE ICMA</v>
          </cell>
          <cell r="C638">
            <v>1610266.19</v>
          </cell>
          <cell r="D638">
            <v>1652679.72</v>
          </cell>
        </row>
        <row r="639">
          <cell r="A639">
            <v>4210038</v>
          </cell>
          <cell r="B639" t="str">
            <v>OTH RGLTORY REVNUE FCPMA</v>
          </cell>
          <cell r="C639">
            <v>0</v>
          </cell>
          <cell r="D639">
            <v>-8117.16</v>
          </cell>
        </row>
        <row r="640">
          <cell r="A640">
            <v>4210039</v>
          </cell>
          <cell r="B640" t="str">
            <v>OTH RGLTRY REVNUE IZRCA</v>
          </cell>
          <cell r="C640">
            <v>0</v>
          </cell>
          <cell r="D640">
            <v>-12506.45</v>
          </cell>
        </row>
        <row r="641">
          <cell r="A641">
            <v>4210041</v>
          </cell>
          <cell r="B641" t="str">
            <v>OTH RGLTRY REVNUE PPTCA CURRENT</v>
          </cell>
          <cell r="C641">
            <v>8638395.7599999998</v>
          </cell>
          <cell r="D641">
            <v>29134049.09</v>
          </cell>
        </row>
        <row r="642">
          <cell r="A642">
            <v>4210042</v>
          </cell>
          <cell r="B642" t="str">
            <v>OTH RGLTORY REVNUE NCRMA</v>
          </cell>
          <cell r="C642">
            <v>3538240.86</v>
          </cell>
          <cell r="D642">
            <v>-54043.1</v>
          </cell>
        </row>
        <row r="643">
          <cell r="A643">
            <v>4210047</v>
          </cell>
          <cell r="B643" t="str">
            <v>REG REV-ITCSA-CORE SUBSCRIP &amp; REMAINING</v>
          </cell>
          <cell r="C643">
            <v>16173705.880000001</v>
          </cell>
          <cell r="D643">
            <v>73270838.719999999</v>
          </cell>
        </row>
        <row r="644">
          <cell r="A644">
            <v>4210049</v>
          </cell>
          <cell r="B644" t="str">
            <v>OTH RGLTORY REVNUE RDD NGV</v>
          </cell>
          <cell r="C644">
            <v>-149222.79999999999</v>
          </cell>
          <cell r="D644">
            <v>743457.9</v>
          </cell>
        </row>
        <row r="645">
          <cell r="A645">
            <v>4210055</v>
          </cell>
          <cell r="B645" t="str">
            <v>PBR AUDIT/BASE MARGIN CONSULT EXP-CURR</v>
          </cell>
          <cell r="C645">
            <v>0</v>
          </cell>
          <cell r="D645">
            <v>21644.91</v>
          </cell>
        </row>
        <row r="646">
          <cell r="A646">
            <v>4210059</v>
          </cell>
          <cell r="B646" t="str">
            <v>BCAP NON CORE FXD COST BAL ACT</v>
          </cell>
          <cell r="C646">
            <v>18112064.879999999</v>
          </cell>
          <cell r="D646">
            <v>-6414000</v>
          </cell>
        </row>
        <row r="647">
          <cell r="A647">
            <v>4210060</v>
          </cell>
          <cell r="B647" t="str">
            <v>BCAP CORE SUBSCRIPTION PGA ACT</v>
          </cell>
          <cell r="C647">
            <v>-226930</v>
          </cell>
          <cell r="D647">
            <v>540543.4</v>
          </cell>
        </row>
        <row r="648">
          <cell r="A648">
            <v>4210061</v>
          </cell>
          <cell r="B648" t="str">
            <v>BCAP NON CORE STANDBY SVC PGA</v>
          </cell>
          <cell r="C648">
            <v>0</v>
          </cell>
          <cell r="D648">
            <v>-11448226</v>
          </cell>
        </row>
        <row r="649">
          <cell r="A649">
            <v>4210066</v>
          </cell>
          <cell r="B649" t="str">
            <v>ACAP ENHANCED OIL RECOVERY EOR</v>
          </cell>
          <cell r="C649">
            <v>10845942.810000001</v>
          </cell>
          <cell r="D649">
            <v>-8528484.5</v>
          </cell>
        </row>
        <row r="650">
          <cell r="A650">
            <v>4210069</v>
          </cell>
          <cell r="B650" t="str">
            <v>BCAP NONCORE BRKR FEE ACCT</v>
          </cell>
          <cell r="C650">
            <v>83377.41</v>
          </cell>
          <cell r="D650">
            <v>-169088.06</v>
          </cell>
        </row>
        <row r="651">
          <cell r="A651">
            <v>4210071</v>
          </cell>
          <cell r="B651" t="str">
            <v>BCAP LIRA PROG ACCT</v>
          </cell>
          <cell r="C651">
            <v>-740004.11</v>
          </cell>
          <cell r="D651">
            <v>12266288.289999999</v>
          </cell>
        </row>
        <row r="652">
          <cell r="A652">
            <v>4210073</v>
          </cell>
          <cell r="B652" t="str">
            <v>BCAP NONCORE STGE BAL A/C 75%  SUB STGE</v>
          </cell>
          <cell r="C652">
            <v>482405.74</v>
          </cell>
          <cell r="D652">
            <v>79501.259999999995</v>
          </cell>
        </row>
        <row r="653">
          <cell r="A653">
            <v>4210074</v>
          </cell>
          <cell r="B653" t="str">
            <v>BCAP N CORE STGE BAL A/C 100% STGE TRNS</v>
          </cell>
          <cell r="C653">
            <v>2320001.7799999998</v>
          </cell>
          <cell r="D653">
            <v>13538958.529999999</v>
          </cell>
        </row>
        <row r="654">
          <cell r="A654">
            <v>4210077</v>
          </cell>
          <cell r="B654" t="str">
            <v>APPLIANCE FINANCING COMMISSION</v>
          </cell>
          <cell r="C654">
            <v>-372.28</v>
          </cell>
          <cell r="D654">
            <v>-125258.25</v>
          </cell>
        </row>
        <row r="655">
          <cell r="A655">
            <v>4210083</v>
          </cell>
          <cell r="B655" t="str">
            <v>HAZARD SBSTNCE CST RECOVR REV ACCT</v>
          </cell>
          <cell r="C655">
            <v>4078171.6</v>
          </cell>
          <cell r="D655">
            <v>-1954124.42</v>
          </cell>
        </row>
        <row r="656">
          <cell r="A656">
            <v>4210085</v>
          </cell>
          <cell r="B656" t="str">
            <v>DSM ENERGY EFFICIENCY</v>
          </cell>
          <cell r="C656">
            <v>-102000</v>
          </cell>
          <cell r="D656">
            <v>-186000</v>
          </cell>
        </row>
        <row r="657">
          <cell r="A657">
            <v>4210086</v>
          </cell>
          <cell r="B657" t="str">
            <v>REGULATORY REV ITCSA-RELINQUISHED CAPAC</v>
          </cell>
          <cell r="C657">
            <v>-52000684</v>
          </cell>
          <cell r="D657">
            <v>0</v>
          </cell>
        </row>
        <row r="658">
          <cell r="A658">
            <v>4210087</v>
          </cell>
          <cell r="B658" t="str">
            <v>REG REV WHEELER RIDGE FIRM ACC CHG MEMO</v>
          </cell>
          <cell r="C658">
            <v>-521789.49</v>
          </cell>
          <cell r="D658">
            <v>0</v>
          </cell>
        </row>
        <row r="659">
          <cell r="A659">
            <v>4210088</v>
          </cell>
          <cell r="B659" t="str">
            <v>REG REV NONCORE STRGR POST BCAP</v>
          </cell>
          <cell r="C659">
            <v>-3535186.27</v>
          </cell>
          <cell r="D659">
            <v>0</v>
          </cell>
        </row>
        <row r="660">
          <cell r="A660">
            <v>4290001</v>
          </cell>
          <cell r="B660" t="str">
            <v>EXCHNGE GAS REVNUE CA PRODUCERS</v>
          </cell>
          <cell r="C660">
            <v>-655803.81999999995</v>
          </cell>
          <cell r="D660">
            <v>-85681.919999999998</v>
          </cell>
        </row>
        <row r="661">
          <cell r="A661">
            <v>4290002</v>
          </cell>
          <cell r="B661" t="str">
            <v>EXCH GAS RVNUE PG&amp;E MSTR EXCH &amp; SW</v>
          </cell>
          <cell r="C661">
            <v>662501.31000000006</v>
          </cell>
          <cell r="D661">
            <v>146112.87</v>
          </cell>
        </row>
        <row r="662">
          <cell r="A662">
            <v>4310006</v>
          </cell>
          <cell r="B662" t="str">
            <v>INTERCO BILL TO POLICY BU 00495025</v>
          </cell>
          <cell r="C662">
            <v>0</v>
          </cell>
          <cell r="D662">
            <v>-9557638.0800000001</v>
          </cell>
        </row>
        <row r="663">
          <cell r="A663">
            <v>4310009</v>
          </cell>
          <cell r="B663" t="str">
            <v>INTER-BU REV ERC FR POLICY GRP</v>
          </cell>
          <cell r="C663">
            <v>-3250</v>
          </cell>
          <cell r="D663">
            <v>-20582.830000000002</v>
          </cell>
        </row>
        <row r="664">
          <cell r="A664">
            <v>4310011</v>
          </cell>
          <cell r="B664" t="str">
            <v>INTERCO BILLING TO EMS BU</v>
          </cell>
          <cell r="C664">
            <v>0</v>
          </cell>
          <cell r="D664">
            <v>-493808.41</v>
          </cell>
        </row>
        <row r="665">
          <cell r="A665">
            <v>4310017</v>
          </cell>
          <cell r="B665" t="str">
            <v>INTER-BU REV ERC FR EMS</v>
          </cell>
          <cell r="C665">
            <v>0</v>
          </cell>
          <cell r="D665">
            <v>-465.66</v>
          </cell>
        </row>
        <row r="666">
          <cell r="A666">
            <v>4310025</v>
          </cell>
          <cell r="B666" t="str">
            <v>INTERCO BILL TO INTERNATIONAL BU 004950</v>
          </cell>
          <cell r="C666">
            <v>-22489.77</v>
          </cell>
          <cell r="D666">
            <v>-121172.55</v>
          </cell>
        </row>
        <row r="667">
          <cell r="A667">
            <v>4310031</v>
          </cell>
          <cell r="B667" t="str">
            <v>INTERCO BILL TO TGN</v>
          </cell>
          <cell r="C667">
            <v>0</v>
          </cell>
          <cell r="D667">
            <v>-95170.46</v>
          </cell>
        </row>
        <row r="668">
          <cell r="A668">
            <v>4330000</v>
          </cell>
          <cell r="B668" t="str">
            <v>MISCELLANEOUS SERVICE REVENUES</v>
          </cell>
          <cell r="C668">
            <v>1972.86</v>
          </cell>
          <cell r="D668">
            <v>0</v>
          </cell>
        </row>
        <row r="669">
          <cell r="A669">
            <v>4330002</v>
          </cell>
          <cell r="B669" t="str">
            <v>MISC SVS REV RECONNECT CHARGE</v>
          </cell>
          <cell r="C669">
            <v>-829580.35</v>
          </cell>
          <cell r="D669">
            <v>-1267926.02</v>
          </cell>
        </row>
        <row r="670">
          <cell r="A670">
            <v>4330003</v>
          </cell>
          <cell r="B670" t="str">
            <v>SRVC ESTABLISHMENT FEE ACTUAL</v>
          </cell>
          <cell r="C670">
            <v>-14004239.470000001</v>
          </cell>
          <cell r="D670">
            <v>-22815646.030000001</v>
          </cell>
        </row>
        <row r="671">
          <cell r="A671">
            <v>4330005</v>
          </cell>
          <cell r="B671" t="str">
            <v>REV FROM COMM PARTS SALES</v>
          </cell>
          <cell r="C671">
            <v>-952439.42</v>
          </cell>
          <cell r="D671">
            <v>-1309118.33</v>
          </cell>
        </row>
        <row r="672">
          <cell r="A672">
            <v>4330006</v>
          </cell>
          <cell r="B672" t="str">
            <v>REV FROM RES NEUTRAL PARTS SALES</v>
          </cell>
          <cell r="C672">
            <v>-447536.93</v>
          </cell>
          <cell r="D672">
            <v>-758036.3</v>
          </cell>
        </row>
        <row r="673">
          <cell r="A673">
            <v>4330007</v>
          </cell>
          <cell r="B673" t="str">
            <v>REV FROM SET TIME APPT SVC CH</v>
          </cell>
          <cell r="C673">
            <v>-14925</v>
          </cell>
          <cell r="D673">
            <v>-19950</v>
          </cell>
        </row>
        <row r="674">
          <cell r="A674">
            <v>4330008</v>
          </cell>
          <cell r="B674" t="str">
            <v>REVS FROM WATER HTER WRP&amp;STRPG</v>
          </cell>
          <cell r="C674">
            <v>-3653.12</v>
          </cell>
          <cell r="D674">
            <v>-7059.73</v>
          </cell>
        </row>
        <row r="675">
          <cell r="A675">
            <v>4330009</v>
          </cell>
          <cell r="B675" t="str">
            <v>REVS FROM APPL CONNECTION SVC</v>
          </cell>
          <cell r="C675">
            <v>-270016.84999999998</v>
          </cell>
          <cell r="D675">
            <v>-363513.9</v>
          </cell>
        </row>
        <row r="676">
          <cell r="A676">
            <v>4330010</v>
          </cell>
          <cell r="B676" t="str">
            <v>REVS FR FUEL CELL EQUIP FEES ACTL</v>
          </cell>
          <cell r="C676">
            <v>-35521.360000000001</v>
          </cell>
          <cell r="D676">
            <v>-60360.2</v>
          </cell>
        </row>
        <row r="677">
          <cell r="A677">
            <v>4330011</v>
          </cell>
          <cell r="B677" t="str">
            <v>REV FROM METER SHOP OPERATIONS</v>
          </cell>
          <cell r="C677">
            <v>-190341.21</v>
          </cell>
          <cell r="D677">
            <v>-245666.75</v>
          </cell>
        </row>
        <row r="678">
          <cell r="A678">
            <v>4330012</v>
          </cell>
          <cell r="B678" t="str">
            <v>REVNUE FROM METER SHOP TRANSPORT</v>
          </cell>
          <cell r="C678">
            <v>-304.75</v>
          </cell>
          <cell r="D678">
            <v>-4299.91</v>
          </cell>
        </row>
        <row r="679">
          <cell r="A679">
            <v>4330013</v>
          </cell>
          <cell r="B679" t="str">
            <v>REVNUE FR GAS SLECT PROG SVCS ACTL</v>
          </cell>
          <cell r="C679">
            <v>-383775.5</v>
          </cell>
          <cell r="D679">
            <v>-513641.55</v>
          </cell>
        </row>
        <row r="680">
          <cell r="A680">
            <v>4330016</v>
          </cell>
          <cell r="B680" t="str">
            <v>REV FROM NGV ADMIN FEES ACTUAL</v>
          </cell>
          <cell r="C680">
            <v>-5030.2</v>
          </cell>
          <cell r="D680">
            <v>-21870.1</v>
          </cell>
        </row>
        <row r="681">
          <cell r="A681">
            <v>4330017</v>
          </cell>
          <cell r="B681" t="str">
            <v>REV FR DEMO PROJECTS ACTUAL</v>
          </cell>
          <cell r="C681">
            <v>-30251.25</v>
          </cell>
          <cell r="D681">
            <v>-40347.629999999997</v>
          </cell>
        </row>
        <row r="682">
          <cell r="A682">
            <v>4330019</v>
          </cell>
          <cell r="B682" t="str">
            <v>REV FROM SEISMIC SERVICES</v>
          </cell>
          <cell r="C682">
            <v>-552.01</v>
          </cell>
          <cell r="D682">
            <v>-6335</v>
          </cell>
        </row>
        <row r="683">
          <cell r="A683">
            <v>4330021</v>
          </cell>
          <cell r="B683" t="str">
            <v>REVENUE FROM HUB SERVICES</v>
          </cell>
          <cell r="C683">
            <v>-8294802.5099999998</v>
          </cell>
          <cell r="D683">
            <v>-8453216.6400000006</v>
          </cell>
        </row>
        <row r="684">
          <cell r="A684">
            <v>4330022</v>
          </cell>
          <cell r="B684" t="str">
            <v>REV FR LG BEACH GAS SVCS OFFER</v>
          </cell>
          <cell r="C684">
            <v>-2754</v>
          </cell>
          <cell r="D684">
            <v>0</v>
          </cell>
        </row>
        <row r="685">
          <cell r="A685">
            <v>4330026</v>
          </cell>
          <cell r="B685" t="str">
            <v>MISC REV ERC EXTL CUST 00488027</v>
          </cell>
          <cell r="C685">
            <v>-28132.57</v>
          </cell>
          <cell r="D685">
            <v>-172899.6</v>
          </cell>
        </row>
        <row r="686">
          <cell r="A686">
            <v>4330029</v>
          </cell>
          <cell r="B686" t="str">
            <v>REV FR PUBL AFF SELLG DISPL AD IN ENGY</v>
          </cell>
          <cell r="C686">
            <v>0</v>
          </cell>
          <cell r="D686">
            <v>346.14</v>
          </cell>
        </row>
        <row r="687">
          <cell r="A687">
            <v>4330031</v>
          </cell>
          <cell r="B687" t="str">
            <v>SERVICE ESTABLISHMENT FEE ACCR</v>
          </cell>
          <cell r="C687">
            <v>-73730</v>
          </cell>
          <cell r="D687">
            <v>302940</v>
          </cell>
        </row>
        <row r="688">
          <cell r="A688">
            <v>4330076</v>
          </cell>
          <cell r="B688" t="str">
            <v>MISC SERV REV-PIPELINE SERVICES</v>
          </cell>
          <cell r="C688">
            <v>-552138.26</v>
          </cell>
          <cell r="D688">
            <v>0</v>
          </cell>
        </row>
        <row r="689">
          <cell r="A689">
            <v>4350001</v>
          </cell>
          <cell r="B689" t="str">
            <v>RENT FROM PROP USED IN OPERATION</v>
          </cell>
          <cell r="C689">
            <v>-74765.47</v>
          </cell>
          <cell r="D689">
            <v>0</v>
          </cell>
        </row>
        <row r="690">
          <cell r="A690">
            <v>4370001</v>
          </cell>
          <cell r="B690" t="str">
            <v>MISC REGULATORY REVENUE</v>
          </cell>
          <cell r="C690">
            <v>27322044.829999998</v>
          </cell>
          <cell r="D690">
            <v>-16612054.25</v>
          </cell>
        </row>
        <row r="691">
          <cell r="A691">
            <v>4370002</v>
          </cell>
          <cell r="B691" t="str">
            <v>OTHER MISCELLANEOUS REVENUES</v>
          </cell>
          <cell r="C691">
            <v>-1641028.51</v>
          </cell>
          <cell r="D691">
            <v>113268223.95</v>
          </cell>
        </row>
        <row r="692">
          <cell r="A692">
            <v>4370003</v>
          </cell>
          <cell r="B692" t="str">
            <v>MISC REVENUE DEFERRED</v>
          </cell>
          <cell r="C692">
            <v>26137000</v>
          </cell>
          <cell r="D692">
            <v>0</v>
          </cell>
        </row>
        <row r="693">
          <cell r="A693">
            <v>4370005</v>
          </cell>
          <cell r="B693" t="str">
            <v>PRE-PBR RESEARCH ROYALTY REVENUE</v>
          </cell>
          <cell r="C693">
            <v>-151196.32</v>
          </cell>
          <cell r="D693">
            <v>-173821.46</v>
          </cell>
        </row>
        <row r="694">
          <cell r="A694">
            <v>4370006</v>
          </cell>
          <cell r="B694" t="str">
            <v>RETURNED CHECK CHARGES ACTUAL</v>
          </cell>
          <cell r="C694">
            <v>-411311.57</v>
          </cell>
          <cell r="D694">
            <v>-575238.03</v>
          </cell>
        </row>
        <row r="695">
          <cell r="A695">
            <v>4370008</v>
          </cell>
          <cell r="B695" t="str">
            <v>AMORTIZATION OF ITCCA</v>
          </cell>
          <cell r="C695">
            <v>0</v>
          </cell>
          <cell r="D695">
            <v>-1455347</v>
          </cell>
        </row>
        <row r="696">
          <cell r="A696">
            <v>4370009</v>
          </cell>
          <cell r="B696" t="str">
            <v>AMORT TAX GAIN OF FLOWER ST</v>
          </cell>
          <cell r="C696">
            <v>-2260680</v>
          </cell>
          <cell r="D696">
            <v>-3391020</v>
          </cell>
        </row>
        <row r="697">
          <cell r="A697">
            <v>4370010</v>
          </cell>
          <cell r="B697" t="str">
            <v>ANAHEIM PARKING LEASE REVENUE</v>
          </cell>
          <cell r="C697">
            <v>-531</v>
          </cell>
          <cell r="D697">
            <v>-8841.14</v>
          </cell>
        </row>
        <row r="698">
          <cell r="A698">
            <v>4370012</v>
          </cell>
          <cell r="B698" t="str">
            <v>TRAINING ACTIVITY REVENUE</v>
          </cell>
          <cell r="C698">
            <v>0</v>
          </cell>
          <cell r="D698">
            <v>-5837</v>
          </cell>
        </row>
        <row r="699">
          <cell r="A699">
            <v>4370013</v>
          </cell>
          <cell r="B699" t="str">
            <v>D &amp; B CREDIT EVALUATION FEES</v>
          </cell>
          <cell r="C699">
            <v>-1500</v>
          </cell>
          <cell r="D699">
            <v>-2000</v>
          </cell>
        </row>
        <row r="700">
          <cell r="A700">
            <v>4370061</v>
          </cell>
          <cell r="B700" t="str">
            <v>AFFIL 25% EMPL TRANSFER FEE</v>
          </cell>
          <cell r="C700">
            <v>-141249.95000000001</v>
          </cell>
          <cell r="D700">
            <v>-57003.85</v>
          </cell>
        </row>
        <row r="701">
          <cell r="A701">
            <v>4370100</v>
          </cell>
          <cell r="B701" t="str">
            <v>GAS MISC. REVENUES</v>
          </cell>
          <cell r="C701">
            <v>13366.41</v>
          </cell>
          <cell r="D701">
            <v>-433703.52</v>
          </cell>
        </row>
        <row r="702">
          <cell r="A702">
            <v>4370103</v>
          </cell>
          <cell r="B702" t="str">
            <v>HONOR RANCHO OIL REVENUE</v>
          </cell>
          <cell r="C702">
            <v>-2448714.1800000002</v>
          </cell>
          <cell r="D702">
            <v>-2195298.5099999998</v>
          </cell>
        </row>
        <row r="703">
          <cell r="A703">
            <v>4370104</v>
          </cell>
          <cell r="B703" t="str">
            <v>GOLETA CHEVRON EMISSIONS CREDITS</v>
          </cell>
          <cell r="C703">
            <v>-767400</v>
          </cell>
          <cell r="D703">
            <v>-1336555</v>
          </cell>
        </row>
        <row r="704">
          <cell r="A704">
            <v>4370105</v>
          </cell>
          <cell r="B704" t="str">
            <v>ALISO SHALLOW ZONE-EOTT</v>
          </cell>
          <cell r="C704">
            <v>-690599.05</v>
          </cell>
          <cell r="D704">
            <v>-326648.92</v>
          </cell>
        </row>
        <row r="705">
          <cell r="A705">
            <v>4370106</v>
          </cell>
          <cell r="B705" t="str">
            <v>ALISO PEOC</v>
          </cell>
          <cell r="C705">
            <v>-943280.7</v>
          </cell>
          <cell r="D705">
            <v>-904559.92</v>
          </cell>
        </row>
        <row r="706">
          <cell r="A706">
            <v>4370107</v>
          </cell>
          <cell r="B706" t="str">
            <v>ALISO CRIMSON</v>
          </cell>
          <cell r="C706">
            <v>-20118.96</v>
          </cell>
          <cell r="D706">
            <v>-24174.68</v>
          </cell>
        </row>
        <row r="707">
          <cell r="A707">
            <v>4370108</v>
          </cell>
          <cell r="B707" t="str">
            <v>ALISO TERMO</v>
          </cell>
          <cell r="C707">
            <v>-23929.73</v>
          </cell>
          <cell r="D707">
            <v>-21202.58</v>
          </cell>
        </row>
        <row r="708">
          <cell r="A708">
            <v>4370109</v>
          </cell>
          <cell r="B708" t="str">
            <v>ALISO ROAD ACCESS FEES</v>
          </cell>
          <cell r="C708">
            <v>-33504.51</v>
          </cell>
          <cell r="D708">
            <v>-18525</v>
          </cell>
        </row>
        <row r="709">
          <cell r="A709">
            <v>4370110</v>
          </cell>
          <cell r="B709" t="str">
            <v>ALISO TEXACO UTILITY USAGE</v>
          </cell>
          <cell r="C709">
            <v>-861.7</v>
          </cell>
          <cell r="D709">
            <v>-1090.43</v>
          </cell>
        </row>
        <row r="710">
          <cell r="A710">
            <v>4370111</v>
          </cell>
          <cell r="B710" t="str">
            <v>MONTEBELLO OIL REVENUE</v>
          </cell>
          <cell r="C710">
            <v>0</v>
          </cell>
          <cell r="D710">
            <v>-2161.77</v>
          </cell>
        </row>
        <row r="711">
          <cell r="A711">
            <v>4370112</v>
          </cell>
          <cell r="B711" t="str">
            <v>PDR SESNON OIL REIMBURSEMENTS FROM TEXA</v>
          </cell>
          <cell r="C711">
            <v>-11250</v>
          </cell>
          <cell r="D711">
            <v>-13750</v>
          </cell>
        </row>
        <row r="712">
          <cell r="A712">
            <v>4370113</v>
          </cell>
          <cell r="B712" t="str">
            <v>RECLAIM EMISSIONS CREDIT SALES</v>
          </cell>
          <cell r="C712">
            <v>-123952</v>
          </cell>
          <cell r="D712">
            <v>-11580</v>
          </cell>
        </row>
        <row r="713">
          <cell r="A713">
            <v>4370115</v>
          </cell>
          <cell r="B713" t="str">
            <v>GOLETA LEASE FEES</v>
          </cell>
          <cell r="C713">
            <v>-19868.52</v>
          </cell>
          <cell r="D713">
            <v>0</v>
          </cell>
        </row>
        <row r="714">
          <cell r="A714">
            <v>4370121</v>
          </cell>
          <cell r="B714" t="str">
            <v>ALISO RENTAL FOR TELECOM SITES</v>
          </cell>
          <cell r="C714">
            <v>-69115</v>
          </cell>
          <cell r="D714">
            <v>0</v>
          </cell>
        </row>
        <row r="715">
          <cell r="A715">
            <v>4370145</v>
          </cell>
          <cell r="B715" t="str">
            <v>REVENUES-FED. ENERGY RETROFIT PROGRAM</v>
          </cell>
          <cell r="C715">
            <v>-825637.57</v>
          </cell>
          <cell r="D715">
            <v>0</v>
          </cell>
        </row>
        <row r="716">
          <cell r="A716">
            <v>4370200</v>
          </cell>
          <cell r="B716" t="str">
            <v>SUNDRY NGV VEHICLE REVENUE</v>
          </cell>
          <cell r="C716">
            <v>-1236.9000000000001</v>
          </cell>
          <cell r="D716">
            <v>-883.5</v>
          </cell>
        </row>
        <row r="717">
          <cell r="A717">
            <v>4370202</v>
          </cell>
          <cell r="B717" t="str">
            <v>SUNDRY PARKING</v>
          </cell>
          <cell r="C717">
            <v>-1732.5</v>
          </cell>
          <cell r="D717">
            <v>-1237.5</v>
          </cell>
        </row>
        <row r="718">
          <cell r="A718">
            <v>4370203</v>
          </cell>
          <cell r="B718" t="str">
            <v>SUNDRY RENT</v>
          </cell>
          <cell r="C718">
            <v>-8169</v>
          </cell>
          <cell r="D718">
            <v>-5835</v>
          </cell>
        </row>
        <row r="719">
          <cell r="A719">
            <v>4370205</v>
          </cell>
          <cell r="B719" t="str">
            <v>SUNDRY SEISMIC SERVICES REVENUE</v>
          </cell>
          <cell r="C719">
            <v>-22591.94</v>
          </cell>
          <cell r="D719">
            <v>-8740.01</v>
          </cell>
        </row>
        <row r="720">
          <cell r="A720">
            <v>4370206</v>
          </cell>
          <cell r="B720" t="str">
            <v>SUNDRY TRAINING LABOR</v>
          </cell>
          <cell r="C720">
            <v>-3960</v>
          </cell>
          <cell r="D720">
            <v>-9954</v>
          </cell>
        </row>
        <row r="721">
          <cell r="A721">
            <v>4370207</v>
          </cell>
          <cell r="B721" t="str">
            <v>SUNDRY TRAINING MATERIALS</v>
          </cell>
          <cell r="C721">
            <v>-3568</v>
          </cell>
          <cell r="D721">
            <v>-1964</v>
          </cell>
        </row>
        <row r="722">
          <cell r="A722">
            <v>4370208</v>
          </cell>
          <cell r="B722" t="str">
            <v>SUNDRY UTILITY REVENUE</v>
          </cell>
          <cell r="C722">
            <v>-6300</v>
          </cell>
          <cell r="D722">
            <v>-4500</v>
          </cell>
        </row>
        <row r="723">
          <cell r="A723">
            <v>4371000</v>
          </cell>
          <cell r="B723" t="str">
            <v>TRANSPORTADORA DE GAS NATURAL INTER BU</v>
          </cell>
          <cell r="C723">
            <v>0</v>
          </cell>
          <cell r="D723">
            <v>-279729.27</v>
          </cell>
        </row>
        <row r="724">
          <cell r="A724">
            <v>4371002</v>
          </cell>
          <cell r="B724" t="str">
            <v>SEMPRA ENERGY UTILITY VENTURES INTER BU</v>
          </cell>
          <cell r="C724">
            <v>0</v>
          </cell>
          <cell r="D724">
            <v>-80527.78</v>
          </cell>
        </row>
        <row r="725">
          <cell r="A725">
            <v>4371004</v>
          </cell>
          <cell r="B725" t="str">
            <v>INTERVENOR COMPENSATION MEMO ACCT CURRE</v>
          </cell>
          <cell r="C725">
            <v>208579</v>
          </cell>
          <cell r="D725">
            <v>-39620</v>
          </cell>
        </row>
        <row r="726">
          <cell r="A726">
            <v>4371005</v>
          </cell>
          <cell r="B726" t="str">
            <v>AFFILATE TRANSFER FEE MEMORANDUM ACCOUN</v>
          </cell>
          <cell r="C726">
            <v>112608</v>
          </cell>
          <cell r="D726">
            <v>146123.04999999999</v>
          </cell>
        </row>
        <row r="727">
          <cell r="A727">
            <v>4371007</v>
          </cell>
          <cell r="B727" t="str">
            <v>OTH REGULATORY REVENUE-CEMA-DRT</v>
          </cell>
          <cell r="C727">
            <v>513497</v>
          </cell>
          <cell r="D727">
            <v>1231094</v>
          </cell>
        </row>
        <row r="728">
          <cell r="A728">
            <v>4371008</v>
          </cell>
          <cell r="B728" t="str">
            <v>OTH RGLTORY REVNUE-ZRCLA ADJ</v>
          </cell>
          <cell r="C728">
            <v>-117887.88</v>
          </cell>
          <cell r="D728">
            <v>601179.84</v>
          </cell>
        </row>
        <row r="729">
          <cell r="A729">
            <v>4371009</v>
          </cell>
          <cell r="B729" t="str">
            <v>BCAP RGLTORY REVNUE-MERGER CREDIT ACCTG</v>
          </cell>
          <cell r="C729">
            <v>17128000</v>
          </cell>
          <cell r="D729">
            <v>-354506.37</v>
          </cell>
        </row>
        <row r="730">
          <cell r="A730">
            <v>4570000</v>
          </cell>
          <cell r="B730" t="str">
            <v>SEISMIC</v>
          </cell>
          <cell r="C730">
            <v>0</v>
          </cell>
          <cell r="D730">
            <v>30</v>
          </cell>
        </row>
        <row r="731">
          <cell r="A731">
            <v>4999969</v>
          </cell>
          <cell r="B731" t="str">
            <v>SUNDRY MISC REVENUE-NON AFFILIATE NON W</v>
          </cell>
          <cell r="C731">
            <v>-127088.51</v>
          </cell>
          <cell r="D731">
            <v>-79053.25</v>
          </cell>
        </row>
        <row r="732">
          <cell r="A732">
            <v>4999970</v>
          </cell>
          <cell r="B732" t="str">
            <v>SUNDRY MISC REVENUE-AFFILIATE WORKORDER</v>
          </cell>
          <cell r="C732">
            <v>-13520339.65</v>
          </cell>
          <cell r="D732">
            <v>-14799166.210000001</v>
          </cell>
        </row>
        <row r="733">
          <cell r="A733">
            <v>4999999</v>
          </cell>
          <cell r="B733" t="str">
            <v>SUNDRY MISC REVENUE-NON AFFILIATE WORKO</v>
          </cell>
          <cell r="C733">
            <v>-205682</v>
          </cell>
          <cell r="D733">
            <v>-146314</v>
          </cell>
        </row>
        <row r="734">
          <cell r="A734">
            <v>5110003</v>
          </cell>
          <cell r="B734" t="str">
            <v>CAPACITY BROKERING CREDITS CORE</v>
          </cell>
          <cell r="C734">
            <v>0</v>
          </cell>
          <cell r="D734">
            <v>-3009656.27</v>
          </cell>
        </row>
        <row r="735">
          <cell r="A735">
            <v>5110004</v>
          </cell>
          <cell r="B735" t="str">
            <v>COG TRANS COSTS INTRSTA DMAND CHRG</v>
          </cell>
          <cell r="C735">
            <v>0</v>
          </cell>
          <cell r="D735">
            <v>67721199.209999993</v>
          </cell>
        </row>
        <row r="736">
          <cell r="A736">
            <v>5110005</v>
          </cell>
          <cell r="B736" t="str">
            <v>COG TRANS COSTS MPO CORE</v>
          </cell>
          <cell r="C736">
            <v>0</v>
          </cell>
          <cell r="D736">
            <v>76504.92</v>
          </cell>
        </row>
        <row r="737">
          <cell r="A737">
            <v>5110007</v>
          </cell>
          <cell r="B737" t="str">
            <v>BCAP NGTLP COMMOD CORE PURCH ALLO</v>
          </cell>
          <cell r="C737">
            <v>-467999.27</v>
          </cell>
          <cell r="D737">
            <v>343137688.10000002</v>
          </cell>
        </row>
        <row r="738">
          <cell r="A738">
            <v>5110014</v>
          </cell>
          <cell r="B738" t="str">
            <v>TRANS COSTS PITCO EXCESS COSTS CORE</v>
          </cell>
          <cell r="C738">
            <v>0</v>
          </cell>
          <cell r="D738">
            <v>15281.61</v>
          </cell>
        </row>
        <row r="739">
          <cell r="A739">
            <v>5110015</v>
          </cell>
          <cell r="B739" t="str">
            <v>TRANS COST PITCO EXCS COST NONCORE</v>
          </cell>
          <cell r="C739">
            <v>0</v>
          </cell>
          <cell r="D739">
            <v>19479.990000000002</v>
          </cell>
        </row>
        <row r="740">
          <cell r="A740">
            <v>5110016</v>
          </cell>
          <cell r="B740" t="str">
            <v>TRANS COSTS POPCO EXCS COSTS CORE</v>
          </cell>
          <cell r="C740">
            <v>0</v>
          </cell>
          <cell r="D740">
            <v>306833.13</v>
          </cell>
        </row>
        <row r="741">
          <cell r="A741">
            <v>5110017</v>
          </cell>
          <cell r="B741" t="str">
            <v>TRANS COST POPCO EXCS COST NONCORE</v>
          </cell>
          <cell r="C741">
            <v>0</v>
          </cell>
          <cell r="D741">
            <v>450498.39</v>
          </cell>
        </row>
        <row r="742">
          <cell r="A742">
            <v>5110020</v>
          </cell>
          <cell r="B742" t="str">
            <v>CAPACITY BROKERING CREDITS-NONCORE</v>
          </cell>
          <cell r="C742">
            <v>0</v>
          </cell>
          <cell r="D742">
            <v>-10478995.119999999</v>
          </cell>
        </row>
        <row r="743">
          <cell r="A743">
            <v>5110021</v>
          </cell>
          <cell r="B743" t="str">
            <v>COG TRANS COST INTR DMND CHG</v>
          </cell>
          <cell r="C743">
            <v>0</v>
          </cell>
          <cell r="D743">
            <v>20437877.399999999</v>
          </cell>
        </row>
        <row r="744">
          <cell r="A744">
            <v>5110022</v>
          </cell>
          <cell r="B744" t="str">
            <v>COG TRANS COST MPO NON CORE</v>
          </cell>
          <cell r="C744">
            <v>0</v>
          </cell>
          <cell r="D744">
            <v>110247.59</v>
          </cell>
        </row>
        <row r="745">
          <cell r="A745">
            <v>5110023</v>
          </cell>
          <cell r="B745" t="str">
            <v>COG TRANS COSTS IDC CORE SUBSC</v>
          </cell>
          <cell r="C745">
            <v>0</v>
          </cell>
          <cell r="D745">
            <v>1090864.24</v>
          </cell>
        </row>
        <row r="746">
          <cell r="A746">
            <v>5110025</v>
          </cell>
          <cell r="B746" t="str">
            <v>BCAP NGTLP CORE SUBSC ALLOCATION</v>
          </cell>
          <cell r="C746">
            <v>0</v>
          </cell>
          <cell r="D746">
            <v>10334351.23</v>
          </cell>
        </row>
        <row r="747">
          <cell r="A747">
            <v>5110026</v>
          </cell>
          <cell r="B747" t="str">
            <v>NGTLP NON CORE STANDBY SVC</v>
          </cell>
          <cell r="C747">
            <v>0</v>
          </cell>
          <cell r="D747">
            <v>462016.59</v>
          </cell>
        </row>
        <row r="748">
          <cell r="A748">
            <v>5110029</v>
          </cell>
          <cell r="B748" t="str">
            <v>ETS GAS COSTS RELATED TO LOST/UNACC FOR</v>
          </cell>
          <cell r="C748">
            <v>-183268.71</v>
          </cell>
          <cell r="D748">
            <v>0</v>
          </cell>
        </row>
        <row r="749">
          <cell r="A749">
            <v>5110030</v>
          </cell>
          <cell r="B749" t="str">
            <v>COG EXCHANGE GAS CORE</v>
          </cell>
          <cell r="C749">
            <v>0</v>
          </cell>
          <cell r="D749">
            <v>-1532237.94</v>
          </cell>
        </row>
        <row r="750">
          <cell r="A750">
            <v>5110033</v>
          </cell>
          <cell r="B750" t="str">
            <v>COG W D STORAGE CORE DEBIT</v>
          </cell>
          <cell r="C750">
            <v>0</v>
          </cell>
          <cell r="D750">
            <v>60070394</v>
          </cell>
        </row>
        <row r="751">
          <cell r="A751">
            <v>5110035</v>
          </cell>
          <cell r="B751" t="str">
            <v>COG INJECT STORAGE GAS COSTS</v>
          </cell>
          <cell r="C751">
            <v>0</v>
          </cell>
          <cell r="D751">
            <v>12402429</v>
          </cell>
        </row>
        <row r="752">
          <cell r="A752">
            <v>5110037</v>
          </cell>
          <cell r="B752" t="str">
            <v>CO SVC GAS USED COMP STA CREDT</v>
          </cell>
          <cell r="C752">
            <v>0</v>
          </cell>
          <cell r="D752">
            <v>337999</v>
          </cell>
        </row>
        <row r="753">
          <cell r="A753">
            <v>5110038</v>
          </cell>
          <cell r="B753" t="str">
            <v>STORAGE</v>
          </cell>
          <cell r="C753">
            <v>0</v>
          </cell>
          <cell r="D753">
            <v>-1697791.35</v>
          </cell>
        </row>
        <row r="754">
          <cell r="A754">
            <v>5110039</v>
          </cell>
          <cell r="B754" t="str">
            <v>TRANSMISSION</v>
          </cell>
          <cell r="C754">
            <v>0</v>
          </cell>
          <cell r="D754">
            <v>-2570057.9300000002</v>
          </cell>
        </row>
        <row r="755">
          <cell r="A755">
            <v>5110041</v>
          </cell>
          <cell r="B755" t="str">
            <v>STORAGE</v>
          </cell>
          <cell r="C755">
            <v>-3714760.01</v>
          </cell>
          <cell r="D755">
            <v>-3578434.75</v>
          </cell>
        </row>
        <row r="756">
          <cell r="A756">
            <v>5110042</v>
          </cell>
          <cell r="B756" t="str">
            <v>TRANSMISSION</v>
          </cell>
          <cell r="C756">
            <v>-7251747.1699999999</v>
          </cell>
          <cell r="D756">
            <v>-4565308.66</v>
          </cell>
        </row>
        <row r="757">
          <cell r="A757">
            <v>5110043</v>
          </cell>
          <cell r="B757" t="str">
            <v>FIELD BLOWDOWN</v>
          </cell>
          <cell r="C757">
            <v>-43559.81</v>
          </cell>
          <cell r="D757">
            <v>-125418.06</v>
          </cell>
        </row>
        <row r="758">
          <cell r="A758">
            <v>5110044</v>
          </cell>
          <cell r="B758" t="str">
            <v>DISTRIBUTION</v>
          </cell>
          <cell r="C758">
            <v>-203782.69</v>
          </cell>
          <cell r="D758">
            <v>-271538.62</v>
          </cell>
        </row>
        <row r="759">
          <cell r="A759">
            <v>5110045</v>
          </cell>
          <cell r="B759" t="str">
            <v>NGV</v>
          </cell>
          <cell r="C759">
            <v>-44650.64</v>
          </cell>
          <cell r="D759">
            <v>-51157.93</v>
          </cell>
        </row>
        <row r="760">
          <cell r="A760">
            <v>5110070</v>
          </cell>
          <cell r="B760" t="str">
            <v>U.S. GAS LOSSES</v>
          </cell>
          <cell r="C760">
            <v>0</v>
          </cell>
          <cell r="D760">
            <v>83932.99</v>
          </cell>
        </row>
        <row r="761">
          <cell r="A761">
            <v>5120200</v>
          </cell>
          <cell r="B761" t="str">
            <v>FUEL CHARGE-UNDERGROUND STORAGE FIELDS</v>
          </cell>
          <cell r="C761">
            <v>0</v>
          </cell>
          <cell r="D761">
            <v>2509317.38</v>
          </cell>
        </row>
        <row r="762">
          <cell r="A762">
            <v>5552003</v>
          </cell>
          <cell r="B762" t="str">
            <v>CAPACITY BROKERING CREDITS CORE</v>
          </cell>
          <cell r="C762">
            <v>-3853130.56</v>
          </cell>
          <cell r="D762">
            <v>-3018472.06</v>
          </cell>
        </row>
        <row r="763">
          <cell r="A763">
            <v>5552004</v>
          </cell>
          <cell r="B763" t="str">
            <v>COG TRANS COSTS INTRSTA DMAND CHRG</v>
          </cell>
          <cell r="C763">
            <v>18823585.120000001</v>
          </cell>
          <cell r="D763">
            <v>66861929.729999997</v>
          </cell>
        </row>
        <row r="764">
          <cell r="A764">
            <v>5552005</v>
          </cell>
          <cell r="B764" t="str">
            <v>COG TRANS COSTS MPO CORE</v>
          </cell>
          <cell r="C764">
            <v>8627.52</v>
          </cell>
          <cell r="D764">
            <v>12484265.369999999</v>
          </cell>
        </row>
        <row r="765">
          <cell r="A765">
            <v>5552007</v>
          </cell>
          <cell r="B765" t="str">
            <v>BCAP NGTLP COMMOD CORE PURCH ALLO</v>
          </cell>
          <cell r="C765">
            <v>707261794.40999997</v>
          </cell>
          <cell r="D765">
            <v>520484897.08999997</v>
          </cell>
        </row>
        <row r="766">
          <cell r="A766">
            <v>5552014</v>
          </cell>
          <cell r="B766" t="str">
            <v>TRANS COSTS PITCO EXCESS COSTS CORE</v>
          </cell>
          <cell r="C766">
            <v>-1028234.11</v>
          </cell>
          <cell r="D766">
            <v>345029.93</v>
          </cell>
        </row>
        <row r="767">
          <cell r="A767">
            <v>5552015</v>
          </cell>
          <cell r="B767" t="str">
            <v>TRANS COST PITCO EXCS COST NONCORE</v>
          </cell>
          <cell r="C767">
            <v>-1687243.94</v>
          </cell>
          <cell r="D767">
            <v>506685.55</v>
          </cell>
        </row>
        <row r="768">
          <cell r="A768">
            <v>5552016</v>
          </cell>
          <cell r="B768" t="str">
            <v>TRANS COSTS POPCO EXCS COSTS CORE</v>
          </cell>
          <cell r="C768">
            <v>-174207.06</v>
          </cell>
          <cell r="D768">
            <v>0</v>
          </cell>
        </row>
        <row r="769">
          <cell r="A769">
            <v>5552017</v>
          </cell>
          <cell r="B769" t="str">
            <v>TRANS COST POPCO EXCS COST NONCORE</v>
          </cell>
          <cell r="C769">
            <v>-255827.64</v>
          </cell>
          <cell r="D769">
            <v>0</v>
          </cell>
        </row>
        <row r="770">
          <cell r="A770">
            <v>5552020</v>
          </cell>
          <cell r="B770" t="str">
            <v>CAPACITY BROKERING CREDITS-NONCORE</v>
          </cell>
          <cell r="C770">
            <v>-14091802.9</v>
          </cell>
          <cell r="D770">
            <v>-12686618.24</v>
          </cell>
        </row>
        <row r="771">
          <cell r="A771">
            <v>5552021</v>
          </cell>
          <cell r="B771" t="str">
            <v>COG TRANS COST INTR DMND CHG</v>
          </cell>
          <cell r="C771">
            <v>69214257.010000005</v>
          </cell>
          <cell r="D771">
            <v>20043322.27</v>
          </cell>
        </row>
        <row r="772">
          <cell r="A772">
            <v>5552022</v>
          </cell>
          <cell r="B772" t="str">
            <v>COG TRANS COST MPO NON CORE</v>
          </cell>
          <cell r="C772">
            <v>12415.22</v>
          </cell>
          <cell r="D772">
            <v>12965007.24</v>
          </cell>
        </row>
        <row r="773">
          <cell r="A773">
            <v>5552023</v>
          </cell>
          <cell r="B773" t="str">
            <v>COG TRANS COSTS IDC CORE SUBSC</v>
          </cell>
          <cell r="C773">
            <v>34402246.170000002</v>
          </cell>
          <cell r="D773">
            <v>695033.26</v>
          </cell>
        </row>
        <row r="774">
          <cell r="A774">
            <v>5552025</v>
          </cell>
          <cell r="B774" t="str">
            <v>BCAP NGTLP CORE SUBSC ALLOCATION</v>
          </cell>
          <cell r="C774">
            <v>26639144.93</v>
          </cell>
          <cell r="D774">
            <v>13644129.119999999</v>
          </cell>
        </row>
        <row r="775">
          <cell r="A775">
            <v>5552026</v>
          </cell>
          <cell r="B775" t="str">
            <v>NGTLP NON CORE STANDBY SVC</v>
          </cell>
          <cell r="C775">
            <v>2118886.7000000002</v>
          </cell>
          <cell r="D775">
            <v>585809.53</v>
          </cell>
        </row>
        <row r="776">
          <cell r="A776">
            <v>5552030</v>
          </cell>
          <cell r="B776" t="str">
            <v>COG EXCHANGE GAS CORE</v>
          </cell>
          <cell r="C776">
            <v>-2050274.36</v>
          </cell>
          <cell r="D776">
            <v>517058.43</v>
          </cell>
        </row>
        <row r="777">
          <cell r="A777">
            <v>5552033</v>
          </cell>
          <cell r="B777" t="str">
            <v>COG W D STORAGE CORE DEBIT</v>
          </cell>
          <cell r="C777">
            <v>-21369489</v>
          </cell>
          <cell r="D777">
            <v>78621569</v>
          </cell>
        </row>
        <row r="778">
          <cell r="A778">
            <v>5552035</v>
          </cell>
          <cell r="B778" t="str">
            <v>COG INJECT STORAGE GAS COSTS</v>
          </cell>
          <cell r="C778">
            <v>36714982</v>
          </cell>
          <cell r="D778">
            <v>-169478556</v>
          </cell>
        </row>
        <row r="779">
          <cell r="A779">
            <v>5552037</v>
          </cell>
          <cell r="B779" t="str">
            <v>CO SVC GAS USED COMP STA CREDT</v>
          </cell>
          <cell r="C779">
            <v>474010</v>
          </cell>
          <cell r="D779">
            <v>398135</v>
          </cell>
        </row>
        <row r="780">
          <cell r="A780">
            <v>5552045</v>
          </cell>
          <cell r="B780" t="str">
            <v>NGV</v>
          </cell>
          <cell r="C780">
            <v>0</v>
          </cell>
          <cell r="D780">
            <v>-1.28</v>
          </cell>
        </row>
        <row r="781">
          <cell r="A781">
            <v>5552070</v>
          </cell>
          <cell r="B781" t="str">
            <v>U.S. GAS LOSSES</v>
          </cell>
          <cell r="C781">
            <v>-174897</v>
          </cell>
          <cell r="D781">
            <v>0</v>
          </cell>
        </row>
        <row r="782">
          <cell r="A782">
            <v>5552075</v>
          </cell>
          <cell r="B782" t="str">
            <v>GAIN (LOSS) ON INTER PLANT STOCK MOVEME</v>
          </cell>
          <cell r="C782">
            <v>-93.54</v>
          </cell>
          <cell r="D782">
            <v>401.91</v>
          </cell>
        </row>
        <row r="783">
          <cell r="A783">
            <v>6110000</v>
          </cell>
          <cell r="B783" t="str">
            <v>SALARIES</v>
          </cell>
          <cell r="C783">
            <v>0</v>
          </cell>
          <cell r="D783">
            <v>5641.4</v>
          </cell>
        </row>
        <row r="784">
          <cell r="A784">
            <v>6110010</v>
          </cell>
          <cell r="B784" t="str">
            <v>SALARIES-EXECUTIVE</v>
          </cell>
          <cell r="C784">
            <v>771418.41</v>
          </cell>
          <cell r="D784">
            <v>588588.54</v>
          </cell>
        </row>
        <row r="785">
          <cell r="A785">
            <v>6110020</v>
          </cell>
          <cell r="B785" t="str">
            <v>SALARIES-MANAGEMENT  STRAIGHT-TIME</v>
          </cell>
          <cell r="C785">
            <v>52332529.159999996</v>
          </cell>
          <cell r="D785">
            <v>87219137.730000004</v>
          </cell>
        </row>
        <row r="786">
          <cell r="A786">
            <v>6110030</v>
          </cell>
          <cell r="B786" t="str">
            <v>SALARIES-MANAGEMENT  TIME AND ONE HALF</v>
          </cell>
          <cell r="C786">
            <v>344496.85</v>
          </cell>
          <cell r="D786">
            <v>2152189.19</v>
          </cell>
        </row>
        <row r="787">
          <cell r="A787">
            <v>6110040</v>
          </cell>
          <cell r="B787" t="str">
            <v>SALARIES-MANAGEMENT  DOUBLETIME</v>
          </cell>
          <cell r="C787">
            <v>23635.91</v>
          </cell>
          <cell r="D787">
            <v>30909.57</v>
          </cell>
        </row>
        <row r="788">
          <cell r="A788">
            <v>6110050</v>
          </cell>
          <cell r="B788" t="str">
            <v>SALARIES-NONMANAGEMENT  STRAIGHT-TIME</v>
          </cell>
          <cell r="C788">
            <v>0</v>
          </cell>
          <cell r="D788">
            <v>108452450.02</v>
          </cell>
        </row>
        <row r="789">
          <cell r="A789">
            <v>6110060</v>
          </cell>
          <cell r="B789" t="str">
            <v>SALARIES-NONMANAGEMENT  TIME AND ONE HA</v>
          </cell>
          <cell r="C789">
            <v>0</v>
          </cell>
          <cell r="D789">
            <v>20385363.710000001</v>
          </cell>
        </row>
        <row r="790">
          <cell r="A790">
            <v>6110080</v>
          </cell>
          <cell r="B790" t="str">
            <v>SALARIES-CLERICAL AND TECHNICAL  STRAIG</v>
          </cell>
          <cell r="C790">
            <v>3700958.96</v>
          </cell>
          <cell r="D790">
            <v>3423354.69</v>
          </cell>
        </row>
        <row r="791">
          <cell r="A791">
            <v>6110090</v>
          </cell>
          <cell r="B791" t="str">
            <v>SALARIES-CLERICAL AND TECHNICAL  TIME A</v>
          </cell>
          <cell r="C791">
            <v>63761.52</v>
          </cell>
          <cell r="D791">
            <v>61460.81</v>
          </cell>
        </row>
        <row r="792">
          <cell r="A792">
            <v>6110100</v>
          </cell>
          <cell r="B792" t="str">
            <v>SALARIES-CLERICAL AND TECHNICAL  DOUBLE</v>
          </cell>
          <cell r="C792">
            <v>640.12</v>
          </cell>
          <cell r="D792">
            <v>832.69</v>
          </cell>
        </row>
        <row r="793">
          <cell r="A793">
            <v>6110110</v>
          </cell>
          <cell r="B793" t="str">
            <v>SALARIES-UNION  STRAIGHT-TIME</v>
          </cell>
          <cell r="C793">
            <v>118513868.15000001</v>
          </cell>
          <cell r="D793">
            <v>102351573.48</v>
          </cell>
        </row>
        <row r="794">
          <cell r="A794">
            <v>6110120</v>
          </cell>
          <cell r="B794" t="str">
            <v>SALARIES-UNION  TIME AND ONE HALF</v>
          </cell>
          <cell r="C794">
            <v>10476493.09</v>
          </cell>
          <cell r="D794">
            <v>9815720.5700000003</v>
          </cell>
        </row>
        <row r="795">
          <cell r="A795">
            <v>6110130</v>
          </cell>
          <cell r="B795" t="str">
            <v>SALARIES-UNION  DOUBLE TIME</v>
          </cell>
          <cell r="C795">
            <v>1032776.19</v>
          </cell>
          <cell r="D795">
            <v>1149572.44</v>
          </cell>
        </row>
        <row r="796">
          <cell r="A796">
            <v>6110140</v>
          </cell>
          <cell r="B796" t="str">
            <v>SALARIES-TEMP FULL-TIME  STRAIGHT-TIME</v>
          </cell>
          <cell r="C796">
            <v>51513.17</v>
          </cell>
          <cell r="D796">
            <v>161253.73000000001</v>
          </cell>
        </row>
        <row r="797">
          <cell r="A797">
            <v>6110150</v>
          </cell>
          <cell r="B797" t="str">
            <v>SALARIES-TEMP FULL-TIME  TIME AND ONE H</v>
          </cell>
          <cell r="C797">
            <v>186.94</v>
          </cell>
          <cell r="D797">
            <v>52892.81</v>
          </cell>
        </row>
        <row r="798">
          <cell r="A798">
            <v>6110170</v>
          </cell>
          <cell r="B798" t="str">
            <v>SALARIES-TEMP PART-TIME  STRAIGHT-TIME</v>
          </cell>
          <cell r="C798">
            <v>13280029.029999999</v>
          </cell>
          <cell r="D798">
            <v>19402770.34</v>
          </cell>
        </row>
        <row r="799">
          <cell r="A799">
            <v>6110180</v>
          </cell>
          <cell r="B799" t="str">
            <v>SALARIES-TEMP PART-TIME  TIME AND ONE H</v>
          </cell>
          <cell r="C799">
            <v>356629.57</v>
          </cell>
          <cell r="D799">
            <v>632246.54</v>
          </cell>
        </row>
        <row r="800">
          <cell r="A800">
            <v>6110190</v>
          </cell>
          <cell r="B800" t="str">
            <v>SALARIES-TEMP PART-TIME  DOUBLE TIME</v>
          </cell>
          <cell r="C800">
            <v>2632.66</v>
          </cell>
          <cell r="D800">
            <v>723.66</v>
          </cell>
        </row>
        <row r="801">
          <cell r="A801">
            <v>6110255</v>
          </cell>
          <cell r="B801" t="str">
            <v>SALARIES-EICP</v>
          </cell>
          <cell r="C801">
            <v>16445651.689999999</v>
          </cell>
          <cell r="D801">
            <v>14221958</v>
          </cell>
        </row>
        <row r="802">
          <cell r="A802">
            <v>6110256</v>
          </cell>
          <cell r="B802" t="str">
            <v>SALARIES-MISC</v>
          </cell>
          <cell r="C802">
            <v>804356.89</v>
          </cell>
          <cell r="D802">
            <v>0</v>
          </cell>
        </row>
        <row r="803">
          <cell r="A803">
            <v>6110257</v>
          </cell>
          <cell r="B803" t="str">
            <v>SALARIES-MSI</v>
          </cell>
          <cell r="C803">
            <v>223754.75</v>
          </cell>
          <cell r="D803">
            <v>0</v>
          </cell>
        </row>
        <row r="804">
          <cell r="A804">
            <v>6110270</v>
          </cell>
          <cell r="B804" t="str">
            <v>SALARIES-SEVERENCE</v>
          </cell>
          <cell r="C804">
            <v>86998.42</v>
          </cell>
          <cell r="D804">
            <v>0</v>
          </cell>
        </row>
        <row r="805">
          <cell r="A805">
            <v>6110280</v>
          </cell>
          <cell r="B805" t="str">
            <v>SALARIES-VACATION</v>
          </cell>
          <cell r="C805">
            <v>10334322.289999999</v>
          </cell>
          <cell r="D805">
            <v>0</v>
          </cell>
        </row>
        <row r="806">
          <cell r="A806">
            <v>6110290</v>
          </cell>
          <cell r="B806" t="str">
            <v>SALARIES-HOLIDAY</v>
          </cell>
          <cell r="C806">
            <v>2354791.5</v>
          </cell>
          <cell r="D806">
            <v>0</v>
          </cell>
        </row>
        <row r="807">
          <cell r="A807">
            <v>6110300</v>
          </cell>
          <cell r="B807" t="str">
            <v>SALARIES-JURY DUTY</v>
          </cell>
          <cell r="C807">
            <v>260087.33</v>
          </cell>
          <cell r="D807">
            <v>0</v>
          </cell>
        </row>
        <row r="808">
          <cell r="A808">
            <v>6110310</v>
          </cell>
          <cell r="B808" t="str">
            <v>SALARIES-SICK TIME</v>
          </cell>
          <cell r="C808">
            <v>2415564.04</v>
          </cell>
          <cell r="D808">
            <v>0</v>
          </cell>
        </row>
        <row r="809">
          <cell r="A809">
            <v>6110320</v>
          </cell>
          <cell r="B809" t="str">
            <v>SALARIES-OTHER NON PRODUCTIVE</v>
          </cell>
          <cell r="C809">
            <v>679207.1</v>
          </cell>
          <cell r="D809">
            <v>2388566.85</v>
          </cell>
        </row>
        <row r="810">
          <cell r="A810">
            <v>6120002</v>
          </cell>
          <cell r="B810" t="str">
            <v>EMP BEN-HEALTH INSURANCE</v>
          </cell>
          <cell r="C810">
            <v>11295738.460000001</v>
          </cell>
          <cell r="D810">
            <v>15013748.91</v>
          </cell>
        </row>
        <row r="811">
          <cell r="A811">
            <v>6120003</v>
          </cell>
          <cell r="B811" t="str">
            <v>EMP BEN-DENTAL INSURANCE</v>
          </cell>
          <cell r="C811">
            <v>1338233.56</v>
          </cell>
          <cell r="D811">
            <v>1885463.29</v>
          </cell>
        </row>
        <row r="812">
          <cell r="A812">
            <v>6120004</v>
          </cell>
          <cell r="B812" t="str">
            <v>EMP BEN-VISION INSURANCE</v>
          </cell>
          <cell r="C812">
            <v>178203.99</v>
          </cell>
          <cell r="D812">
            <v>53929.760000000002</v>
          </cell>
        </row>
        <row r="813">
          <cell r="A813">
            <v>6120005</v>
          </cell>
          <cell r="B813" t="str">
            <v>EMP BEN-LIFE INSURANCE</v>
          </cell>
          <cell r="C813">
            <v>275897.26</v>
          </cell>
          <cell r="D813">
            <v>344169.23</v>
          </cell>
        </row>
        <row r="814">
          <cell r="A814">
            <v>6120006</v>
          </cell>
          <cell r="B814" t="str">
            <v>EMP BEN-FEES AND SERVICE ADM CHARGES</v>
          </cell>
          <cell r="C814">
            <v>161087.91</v>
          </cell>
          <cell r="D814">
            <v>478605.47</v>
          </cell>
        </row>
        <row r="815">
          <cell r="A815">
            <v>6120008</v>
          </cell>
          <cell r="B815" t="str">
            <v>EMP BEN-QUALIFIED PENSION</v>
          </cell>
          <cell r="C815">
            <v>0</v>
          </cell>
          <cell r="D815">
            <v>65500</v>
          </cell>
        </row>
        <row r="816">
          <cell r="A816">
            <v>6120009</v>
          </cell>
          <cell r="B816" t="str">
            <v>EMP BEN-EMPLOYEE ASSISTANCE PROGRAM</v>
          </cell>
          <cell r="C816">
            <v>136551.4</v>
          </cell>
          <cell r="D816">
            <v>151534.85999999999</v>
          </cell>
        </row>
        <row r="817">
          <cell r="A817">
            <v>6120010</v>
          </cell>
          <cell r="B817" t="str">
            <v>EMP BEN-EMPLOYEE WELLNESS PROGRAM</v>
          </cell>
          <cell r="C817">
            <v>14069.12</v>
          </cell>
          <cell r="D817">
            <v>50768.82</v>
          </cell>
        </row>
        <row r="818">
          <cell r="A818">
            <v>6120011</v>
          </cell>
          <cell r="B818" t="str">
            <v>EMP BEN-LONG TERM DISABILITY</v>
          </cell>
          <cell r="C818">
            <v>425709.96</v>
          </cell>
          <cell r="D818">
            <v>2929282.55</v>
          </cell>
        </row>
        <row r="819">
          <cell r="A819">
            <v>6120012</v>
          </cell>
          <cell r="B819" t="str">
            <v>EMP BEN-EMPLOYEE RECOGNITION</v>
          </cell>
          <cell r="C819">
            <v>530500.9</v>
          </cell>
          <cell r="D819">
            <v>1002479.68</v>
          </cell>
        </row>
        <row r="820">
          <cell r="A820">
            <v>6120013</v>
          </cell>
          <cell r="B820" t="str">
            <v>EMP BEN-ANNUAL BENEFIT</v>
          </cell>
          <cell r="C820">
            <v>127871.63</v>
          </cell>
          <cell r="D820">
            <v>1032.5</v>
          </cell>
        </row>
        <row r="821">
          <cell r="A821">
            <v>6120014</v>
          </cell>
          <cell r="B821" t="str">
            <v>EMP BEN-SERVICE RECOGNITION</v>
          </cell>
          <cell r="C821">
            <v>113216.95</v>
          </cell>
          <cell r="D821">
            <v>331597.48</v>
          </cell>
        </row>
        <row r="822">
          <cell r="A822">
            <v>6120015</v>
          </cell>
          <cell r="B822" t="str">
            <v>EMP BEN-TURKEY CHECKS</v>
          </cell>
          <cell r="C822">
            <v>-125</v>
          </cell>
          <cell r="D822">
            <v>273294.51</v>
          </cell>
        </row>
        <row r="823">
          <cell r="A823">
            <v>6120016</v>
          </cell>
          <cell r="B823" t="str">
            <v>EMP BEN-CASH AWARDS</v>
          </cell>
          <cell r="C823">
            <v>725860</v>
          </cell>
          <cell r="D823">
            <v>0</v>
          </cell>
        </row>
        <row r="824">
          <cell r="A824">
            <v>6120017</v>
          </cell>
          <cell r="B824" t="str">
            <v>EMP BEN-EDUCATIONAL ASSISTANCE</v>
          </cell>
          <cell r="C824">
            <v>172830.04</v>
          </cell>
          <cell r="D824">
            <v>319.5</v>
          </cell>
        </row>
        <row r="825">
          <cell r="A825">
            <v>6120018</v>
          </cell>
          <cell r="B825" t="str">
            <v>EMP BEN-PRE-EMP PHYSICAL EXAMS</v>
          </cell>
          <cell r="C825">
            <v>58854.61</v>
          </cell>
          <cell r="D825">
            <v>60814.28</v>
          </cell>
        </row>
        <row r="826">
          <cell r="A826">
            <v>6120019</v>
          </cell>
          <cell r="B826" t="str">
            <v>EMP BEN-TRANSPORTATION ALLOWANCE</v>
          </cell>
          <cell r="C826">
            <v>192043.23</v>
          </cell>
          <cell r="D826">
            <v>222618.64</v>
          </cell>
        </row>
        <row r="827">
          <cell r="A827">
            <v>6120020</v>
          </cell>
          <cell r="B827" t="str">
            <v>EMP BEN-DIRECTORS PENSION</v>
          </cell>
          <cell r="C827">
            <v>259.97000000000003</v>
          </cell>
          <cell r="D827">
            <v>281.18</v>
          </cell>
        </row>
        <row r="828">
          <cell r="A828">
            <v>6120021</v>
          </cell>
          <cell r="B828" t="str">
            <v>EMP BEN-DEF COMP INSURANCE-NET OF PREMI</v>
          </cell>
          <cell r="C828">
            <v>505</v>
          </cell>
          <cell r="D828">
            <v>150</v>
          </cell>
        </row>
        <row r="829">
          <cell r="A829">
            <v>6120024</v>
          </cell>
          <cell r="B829" t="str">
            <v>EMP BEN-PBOP MED NON-REP</v>
          </cell>
          <cell r="C829">
            <v>5165000</v>
          </cell>
          <cell r="D829">
            <v>7172900</v>
          </cell>
        </row>
        <row r="830">
          <cell r="A830">
            <v>6120027</v>
          </cell>
          <cell r="B830" t="str">
            <v>EMP BEN-ICP BONUS ACCRUAL</v>
          </cell>
          <cell r="C830">
            <v>301640.63</v>
          </cell>
          <cell r="D830">
            <v>0</v>
          </cell>
        </row>
        <row r="831">
          <cell r="A831">
            <v>6120028</v>
          </cell>
          <cell r="B831" t="str">
            <v>EMP BEN-LIFE INSURANCE-RETIREES</v>
          </cell>
          <cell r="C831">
            <v>250</v>
          </cell>
          <cell r="D831">
            <v>0</v>
          </cell>
        </row>
        <row r="832">
          <cell r="A832">
            <v>6120029</v>
          </cell>
          <cell r="B832" t="str">
            <v>EMP BEN-COBRA FOR TERMINATES</v>
          </cell>
          <cell r="C832">
            <v>6800</v>
          </cell>
          <cell r="D832">
            <v>0</v>
          </cell>
        </row>
        <row r="833">
          <cell r="A833">
            <v>6120031</v>
          </cell>
          <cell r="B833" t="str">
            <v>EMP BEN-CONTRA BENEFITS</v>
          </cell>
          <cell r="C833">
            <v>0</v>
          </cell>
          <cell r="D833">
            <v>-6836952.4500000002</v>
          </cell>
        </row>
        <row r="834">
          <cell r="A834">
            <v>6120034</v>
          </cell>
          <cell r="B834" t="str">
            <v>EMP BEN-MISCELLANEOUS-IMPUTABLE</v>
          </cell>
          <cell r="C834">
            <v>0</v>
          </cell>
          <cell r="D834">
            <v>10000</v>
          </cell>
        </row>
        <row r="835">
          <cell r="A835">
            <v>6120035</v>
          </cell>
          <cell r="B835" t="str">
            <v>EMP BEN-YMCA-IMPUTABLE</v>
          </cell>
          <cell r="C835">
            <v>62894.83</v>
          </cell>
          <cell r="D835">
            <v>45539.64</v>
          </cell>
        </row>
        <row r="836">
          <cell r="A836">
            <v>6120036</v>
          </cell>
          <cell r="B836" t="str">
            <v>EMP BEN-FINANCIAL CONSULTING</v>
          </cell>
          <cell r="C836">
            <v>15815</v>
          </cell>
          <cell r="D836">
            <v>21359.5</v>
          </cell>
        </row>
        <row r="837">
          <cell r="A837">
            <v>6120037</v>
          </cell>
          <cell r="B837" t="str">
            <v>EMP BEN-WORKER'S COMPENSATION-MEDICAL</v>
          </cell>
          <cell r="C837">
            <v>2895429.37</v>
          </cell>
          <cell r="D837">
            <v>4486291.66</v>
          </cell>
        </row>
        <row r="838">
          <cell r="A838">
            <v>6120038</v>
          </cell>
          <cell r="B838" t="str">
            <v>EMP BEN-WORKER'S COMPENSATION-OTHER</v>
          </cell>
          <cell r="C838">
            <v>795843.41</v>
          </cell>
          <cell r="D838">
            <v>1252572.6499999999</v>
          </cell>
        </row>
        <row r="839">
          <cell r="A839">
            <v>6120040</v>
          </cell>
          <cell r="B839" t="str">
            <v>EMP BEN-EMP RELOCATION</v>
          </cell>
          <cell r="C839">
            <v>27846.61</v>
          </cell>
          <cell r="D839">
            <v>0</v>
          </cell>
        </row>
        <row r="840">
          <cell r="A840">
            <v>6120041</v>
          </cell>
          <cell r="B840" t="str">
            <v>EMP BEN-EMP RELOCATION-GROSS UP</v>
          </cell>
          <cell r="C840">
            <v>9122.35</v>
          </cell>
          <cell r="D840">
            <v>0</v>
          </cell>
        </row>
        <row r="841">
          <cell r="A841">
            <v>6120042</v>
          </cell>
          <cell r="B841" t="str">
            <v>EMP BEN-EMP RELOCATION-NON TAXABLE</v>
          </cell>
          <cell r="C841">
            <v>2836.51</v>
          </cell>
          <cell r="D841">
            <v>0</v>
          </cell>
        </row>
        <row r="842">
          <cell r="A842">
            <v>6120046</v>
          </cell>
          <cell r="B842" t="str">
            <v>EMP BEN-OLD TIMERS</v>
          </cell>
          <cell r="C842">
            <v>0</v>
          </cell>
          <cell r="D842">
            <v>62.7</v>
          </cell>
        </row>
        <row r="843">
          <cell r="A843">
            <v>6120047</v>
          </cell>
          <cell r="B843" t="str">
            <v>EMP BEN-CONTRIB CLUB</v>
          </cell>
          <cell r="C843">
            <v>0</v>
          </cell>
          <cell r="D843">
            <v>1160</v>
          </cell>
        </row>
        <row r="844">
          <cell r="A844">
            <v>6120050</v>
          </cell>
          <cell r="B844" t="str">
            <v>EMP BEN-HEALTH INS RETIRED</v>
          </cell>
          <cell r="C844">
            <v>16087230.460000001</v>
          </cell>
          <cell r="D844">
            <v>14511275</v>
          </cell>
        </row>
        <row r="845">
          <cell r="A845">
            <v>6120052</v>
          </cell>
          <cell r="B845" t="str">
            <v>EMP BEN-SUBSIDIZED FOOD SVS</v>
          </cell>
          <cell r="C845">
            <v>-52423.81</v>
          </cell>
          <cell r="D845">
            <v>3698.36</v>
          </cell>
        </row>
        <row r="846">
          <cell r="A846">
            <v>6120053</v>
          </cell>
          <cell r="B846" t="str">
            <v>EMP BEN-EMPLOYEE BENEFITS MISC</v>
          </cell>
          <cell r="C846">
            <v>200</v>
          </cell>
          <cell r="D846">
            <v>146818.72</v>
          </cell>
        </row>
        <row r="847">
          <cell r="A847">
            <v>6120058</v>
          </cell>
          <cell r="B847" t="str">
            <v>EMP BEN-SUPPLEMENTAL PENSION</v>
          </cell>
          <cell r="C847">
            <v>18087.2</v>
          </cell>
          <cell r="D847">
            <v>145641.1</v>
          </cell>
        </row>
        <row r="848">
          <cell r="A848">
            <v>6120062</v>
          </cell>
          <cell r="B848" t="str">
            <v>EMP BEN-RSP COMPANY MATCH</v>
          </cell>
          <cell r="C848">
            <v>4629082.1900000004</v>
          </cell>
          <cell r="D848">
            <v>6404385.4199999999</v>
          </cell>
        </row>
        <row r="849">
          <cell r="A849">
            <v>6120068</v>
          </cell>
          <cell r="B849" t="str">
            <v>EMP BEN-INACTIVE EMPLOYEE BENEFITS</v>
          </cell>
          <cell r="C849">
            <v>2610.5</v>
          </cell>
          <cell r="D849">
            <v>2830.5</v>
          </cell>
        </row>
        <row r="850">
          <cell r="A850">
            <v>6120075</v>
          </cell>
          <cell r="B850" t="str">
            <v>EMP BEN-RANDOM TESTING</v>
          </cell>
          <cell r="C850">
            <v>108079.82</v>
          </cell>
          <cell r="D850">
            <v>65019.7</v>
          </cell>
        </row>
        <row r="851">
          <cell r="A851">
            <v>6120081</v>
          </cell>
          <cell r="B851" t="str">
            <v>EMP BEN-PBOP MED-REP</v>
          </cell>
          <cell r="C851">
            <v>1698000</v>
          </cell>
          <cell r="D851">
            <v>15607253</v>
          </cell>
        </row>
        <row r="852">
          <cell r="A852">
            <v>6120082</v>
          </cell>
          <cell r="B852" t="str">
            <v>EMP BEN-PBOP NON-REP LIFE I</v>
          </cell>
          <cell r="C852">
            <v>112580</v>
          </cell>
          <cell r="D852">
            <v>1033974</v>
          </cell>
        </row>
        <row r="853">
          <cell r="A853">
            <v>6120083</v>
          </cell>
          <cell r="B853" t="str">
            <v>EMP BEN-PBOP NON-REP LIFE II</v>
          </cell>
          <cell r="C853">
            <v>112912.84</v>
          </cell>
          <cell r="D853">
            <v>201299.28</v>
          </cell>
        </row>
        <row r="854">
          <cell r="A854">
            <v>6120084</v>
          </cell>
          <cell r="B854" t="str">
            <v>EMP BEN-SPECIAL EVENTS NIGHT</v>
          </cell>
          <cell r="C854">
            <v>54174.400000000001</v>
          </cell>
          <cell r="D854">
            <v>392479.71</v>
          </cell>
        </row>
        <row r="855">
          <cell r="A855">
            <v>6120086</v>
          </cell>
          <cell r="B855" t="str">
            <v>EMP BEN-RETIREMENT ACTIVITIES</v>
          </cell>
          <cell r="C855">
            <v>71111.69</v>
          </cell>
          <cell r="D855">
            <v>34778.239999999998</v>
          </cell>
        </row>
        <row r="856">
          <cell r="A856">
            <v>6120087</v>
          </cell>
          <cell r="B856" t="str">
            <v>EMP BEN-SERVICE RESTORATION</v>
          </cell>
          <cell r="C856">
            <v>37978.080000000002</v>
          </cell>
          <cell r="D856">
            <v>56967.12</v>
          </cell>
        </row>
        <row r="857">
          <cell r="A857">
            <v>6120089</v>
          </cell>
          <cell r="B857" t="str">
            <v>EMP BEN-EXCESS SAVINGS</v>
          </cell>
          <cell r="C857">
            <v>88082.92</v>
          </cell>
          <cell r="D857">
            <v>0</v>
          </cell>
        </row>
        <row r="858">
          <cell r="A858">
            <v>6120139</v>
          </cell>
          <cell r="B858" t="str">
            <v>EMP BEN-WORKER'S COMP-IDEMNITY EXP</v>
          </cell>
          <cell r="C858">
            <v>5386056.8300000001</v>
          </cell>
          <cell r="D858">
            <v>8249413.3200000003</v>
          </cell>
        </row>
        <row r="859">
          <cell r="A859">
            <v>6120140</v>
          </cell>
          <cell r="B859" t="str">
            <v>EMP BEN-WORKER'S COMPENSATION-ADMIN</v>
          </cell>
          <cell r="C859">
            <v>1227904.07</v>
          </cell>
          <cell r="D859">
            <v>212855.24</v>
          </cell>
        </row>
        <row r="860">
          <cell r="A860">
            <v>6120141</v>
          </cell>
          <cell r="B860" t="str">
            <v>EMP BEN-WORKERS COMP-REFUNDS</v>
          </cell>
          <cell r="C860">
            <v>-428616.34</v>
          </cell>
          <cell r="D860">
            <v>-351913.18</v>
          </cell>
        </row>
        <row r="861">
          <cell r="A861">
            <v>6125000</v>
          </cell>
          <cell r="B861" t="str">
            <v>EXECUTIVE BENEFITS</v>
          </cell>
          <cell r="C861">
            <v>21634.61</v>
          </cell>
          <cell r="D861">
            <v>0</v>
          </cell>
        </row>
        <row r="862">
          <cell r="A862">
            <v>6125007</v>
          </cell>
          <cell r="B862" t="str">
            <v>EXEC BEN-EXECUTIVE INSURANCE</v>
          </cell>
          <cell r="C862">
            <v>6159.21</v>
          </cell>
          <cell r="D862">
            <v>6041.92</v>
          </cell>
        </row>
        <row r="863">
          <cell r="A863">
            <v>6127000</v>
          </cell>
          <cell r="B863" t="str">
            <v>EMP BEN-PAYROLL TAXES</v>
          </cell>
          <cell r="C863">
            <v>791.36</v>
          </cell>
          <cell r="D863">
            <v>0</v>
          </cell>
        </row>
        <row r="864">
          <cell r="A864">
            <v>6130000</v>
          </cell>
          <cell r="B864" t="str">
            <v>EMP BEN-EMPLOYEE EXPENSES</v>
          </cell>
          <cell r="C864">
            <v>796.89</v>
          </cell>
          <cell r="D864">
            <v>21567.86</v>
          </cell>
        </row>
        <row r="865">
          <cell r="A865">
            <v>6130001</v>
          </cell>
          <cell r="B865" t="str">
            <v>EMP TRAVEL-EMP  AIR</v>
          </cell>
          <cell r="C865">
            <v>433651.79</v>
          </cell>
          <cell r="D865">
            <v>274301.15999999997</v>
          </cell>
        </row>
        <row r="866">
          <cell r="A866">
            <v>6130002</v>
          </cell>
          <cell r="B866" t="str">
            <v>EMP TRAVEL-EMP  RAIL</v>
          </cell>
          <cell r="C866">
            <v>3615.88</v>
          </cell>
          <cell r="D866">
            <v>4500.08</v>
          </cell>
        </row>
        <row r="867">
          <cell r="A867">
            <v>6130010</v>
          </cell>
          <cell r="B867" t="str">
            <v>EMP TRAVEL-MEALS&amp;TIPS(100%)(CHK W/AP OR</v>
          </cell>
          <cell r="C867">
            <v>125685.49</v>
          </cell>
          <cell r="D867">
            <v>3979240.87</v>
          </cell>
        </row>
        <row r="868">
          <cell r="A868">
            <v>6130011</v>
          </cell>
          <cell r="B868" t="str">
            <v>EMP TRAVEL-INCIDENTALS (PHONES AND TIPS</v>
          </cell>
          <cell r="C868">
            <v>155603.31</v>
          </cell>
          <cell r="D868">
            <v>94019.51</v>
          </cell>
        </row>
        <row r="869">
          <cell r="A869">
            <v>6130012</v>
          </cell>
          <cell r="B869" t="str">
            <v>EMP TRAVEL-MILEAGE</v>
          </cell>
          <cell r="C869">
            <v>783091.93</v>
          </cell>
          <cell r="D869">
            <v>283821.64</v>
          </cell>
        </row>
        <row r="870">
          <cell r="A870">
            <v>6130013</v>
          </cell>
          <cell r="B870" t="str">
            <v>EMP TRAVEL-PER DIEM</v>
          </cell>
          <cell r="C870">
            <v>68301.399999999994</v>
          </cell>
          <cell r="D870">
            <v>32962.79</v>
          </cell>
        </row>
        <row r="871">
          <cell r="A871">
            <v>6130014</v>
          </cell>
          <cell r="B871" t="str">
            <v>EMP TRAVEL-PARKING</v>
          </cell>
          <cell r="C871">
            <v>28238.720000000001</v>
          </cell>
          <cell r="D871">
            <v>14412.68</v>
          </cell>
        </row>
        <row r="872">
          <cell r="A872">
            <v>6130015</v>
          </cell>
          <cell r="B872" t="str">
            <v>EMP TRAVEL-MEALS (INCL TIPS)%ENT 50%</v>
          </cell>
          <cell r="C872">
            <v>690152.34</v>
          </cell>
          <cell r="D872">
            <v>1878094.11</v>
          </cell>
        </row>
        <row r="873">
          <cell r="A873">
            <v>6130016</v>
          </cell>
          <cell r="B873" t="str">
            <v>EMP TRAVEL-CAR RENTAL</v>
          </cell>
          <cell r="C873">
            <v>51548.93</v>
          </cell>
          <cell r="D873">
            <v>38751.040000000001</v>
          </cell>
        </row>
        <row r="874">
          <cell r="A874">
            <v>6130017</v>
          </cell>
          <cell r="B874" t="str">
            <v>EMP TRAVEL-TAXI AND SHUTTLE</v>
          </cell>
          <cell r="C874">
            <v>58154.49</v>
          </cell>
          <cell r="D874">
            <v>58919.81</v>
          </cell>
        </row>
        <row r="875">
          <cell r="A875">
            <v>6130018</v>
          </cell>
          <cell r="B875" t="str">
            <v>EMP TRAVEL-AGENCY EXPENSE-CBS USE</v>
          </cell>
          <cell r="C875">
            <v>0</v>
          </cell>
          <cell r="D875">
            <v>17</v>
          </cell>
        </row>
        <row r="876">
          <cell r="A876">
            <v>6130019</v>
          </cell>
          <cell r="B876" t="str">
            <v>EMP TRAVEL-MANAGEMENT-CBS USE</v>
          </cell>
          <cell r="C876">
            <v>86.51</v>
          </cell>
          <cell r="D876">
            <v>0</v>
          </cell>
        </row>
        <row r="877">
          <cell r="A877">
            <v>6130020</v>
          </cell>
          <cell r="B877" t="str">
            <v>EMP TRAVEL-HOTEL/LODG (ROOM AND TAX ONL</v>
          </cell>
          <cell r="C877">
            <v>811772.91</v>
          </cell>
          <cell r="D877">
            <v>544337.99</v>
          </cell>
        </row>
        <row r="878">
          <cell r="A878">
            <v>6130021</v>
          </cell>
          <cell r="B878" t="str">
            <v>EMP TRAVEL-RECRUITING EXP TRAVEL ARRANG</v>
          </cell>
          <cell r="C878">
            <v>0</v>
          </cell>
          <cell r="D878">
            <v>814.47</v>
          </cell>
        </row>
        <row r="879">
          <cell r="A879">
            <v>6130022</v>
          </cell>
          <cell r="B879" t="str">
            <v>EMP BEN-CORPORATE EVENTS SERVICES (VEND</v>
          </cell>
          <cell r="C879">
            <v>731.7</v>
          </cell>
          <cell r="D879">
            <v>48568.1</v>
          </cell>
        </row>
        <row r="880">
          <cell r="A880">
            <v>6130030</v>
          </cell>
          <cell r="B880" t="str">
            <v>EMP OTHER-SPOUSE'S TRAVEL-IMPUTABLE</v>
          </cell>
          <cell r="C880">
            <v>142.26</v>
          </cell>
          <cell r="D880">
            <v>0</v>
          </cell>
        </row>
        <row r="881">
          <cell r="A881">
            <v>6130040</v>
          </cell>
          <cell r="B881" t="str">
            <v>EMP OTHER-LIVING EXPENSES-IMPUTABLE</v>
          </cell>
          <cell r="C881">
            <v>1899.5</v>
          </cell>
          <cell r="D881">
            <v>3502</v>
          </cell>
        </row>
        <row r="882">
          <cell r="A882">
            <v>6130050</v>
          </cell>
          <cell r="B882" t="str">
            <v>EMP TRAVEL-OTHER</v>
          </cell>
          <cell r="C882">
            <v>190148.95</v>
          </cell>
          <cell r="D882">
            <v>175931.73</v>
          </cell>
        </row>
        <row r="883">
          <cell r="A883">
            <v>6130055</v>
          </cell>
          <cell r="B883" t="str">
            <v>EMP TRAVEL-COMPANY PD TRAVEL EXPENSES</v>
          </cell>
          <cell r="C883">
            <v>12073.75</v>
          </cell>
          <cell r="D883">
            <v>28446.13</v>
          </cell>
        </row>
        <row r="884">
          <cell r="A884">
            <v>6210000</v>
          </cell>
          <cell r="B884" t="str">
            <v>PURCHASED MATERIALS</v>
          </cell>
          <cell r="C884">
            <v>60323.35</v>
          </cell>
          <cell r="D884">
            <v>425596.79</v>
          </cell>
        </row>
        <row r="885">
          <cell r="A885">
            <v>6210005</v>
          </cell>
          <cell r="B885" t="str">
            <v>AVERAGE UNIT PRICE ADJUSTMENT</v>
          </cell>
          <cell r="C885">
            <v>-8093.38</v>
          </cell>
          <cell r="D885">
            <v>-25865.360000000001</v>
          </cell>
        </row>
        <row r="886">
          <cell r="A886">
            <v>6210010</v>
          </cell>
          <cell r="B886" t="str">
            <v>Purchased Materials - Office Supplies</v>
          </cell>
          <cell r="C886">
            <v>133.91999999999999</v>
          </cell>
          <cell r="D886">
            <v>0</v>
          </cell>
        </row>
        <row r="887">
          <cell r="A887">
            <v>6210080</v>
          </cell>
          <cell r="B887" t="str">
            <v>Purchased Materials - Gasoline and Dies</v>
          </cell>
          <cell r="C887">
            <v>67.39</v>
          </cell>
          <cell r="D887">
            <v>0</v>
          </cell>
        </row>
        <row r="888">
          <cell r="A888">
            <v>6210195</v>
          </cell>
          <cell r="B888" t="str">
            <v>PO-MATL-EXEMPT MATERIAL-GAS</v>
          </cell>
          <cell r="C888">
            <v>216164.71</v>
          </cell>
          <cell r="D888">
            <v>35761.050000000003</v>
          </cell>
        </row>
        <row r="889">
          <cell r="A889">
            <v>6210210</v>
          </cell>
          <cell r="B889" t="str">
            <v>PO-MATL-INV ADJUST ACCT</v>
          </cell>
          <cell r="C889">
            <v>-8227.19</v>
          </cell>
          <cell r="D889">
            <v>27277.41</v>
          </cell>
        </row>
        <row r="890">
          <cell r="A890">
            <v>6210220</v>
          </cell>
          <cell r="B890" t="str">
            <v>PO-MATL-SCRAP MATERIAL EXPENSES</v>
          </cell>
          <cell r="C890">
            <v>24866.66</v>
          </cell>
          <cell r="D890">
            <v>663.24</v>
          </cell>
        </row>
        <row r="891">
          <cell r="A891">
            <v>6210230</v>
          </cell>
          <cell r="B891" t="str">
            <v>PO-MATL-SUBCONT MAT CONSUMP</v>
          </cell>
          <cell r="C891">
            <v>735682.64</v>
          </cell>
          <cell r="D891">
            <v>272861.86</v>
          </cell>
        </row>
        <row r="892">
          <cell r="A892">
            <v>6210240</v>
          </cell>
          <cell r="B892" t="str">
            <v>PO-MATL-SUBCONT ENHANC COSTS</v>
          </cell>
          <cell r="C892">
            <v>179154.7</v>
          </cell>
          <cell r="D892">
            <v>54275.17</v>
          </cell>
        </row>
        <row r="893">
          <cell r="A893">
            <v>6210250</v>
          </cell>
          <cell r="B893" t="str">
            <v>PO-MATL-SUBCONT SCRAP COSTS</v>
          </cell>
          <cell r="C893">
            <v>-914837.34</v>
          </cell>
          <cell r="D893">
            <v>-313311.19</v>
          </cell>
        </row>
        <row r="894">
          <cell r="A894">
            <v>6211010</v>
          </cell>
          <cell r="B894" t="str">
            <v>NO PO-MATL-OFFICE FURNITURE</v>
          </cell>
          <cell r="C894">
            <v>21368.52</v>
          </cell>
          <cell r="D894">
            <v>16996.2</v>
          </cell>
        </row>
        <row r="895">
          <cell r="A895">
            <v>6211015</v>
          </cell>
          <cell r="B895" t="str">
            <v>NO PO-MATL-OFFICE EQUIPMENT</v>
          </cell>
          <cell r="C895">
            <v>50634.57</v>
          </cell>
          <cell r="D895">
            <v>77605.23</v>
          </cell>
        </row>
        <row r="896">
          <cell r="A896">
            <v>6211020</v>
          </cell>
          <cell r="B896" t="str">
            <v>NO PO-MATL-COMPUTER EQUIPMENT</v>
          </cell>
          <cell r="C896">
            <v>118378.09</v>
          </cell>
          <cell r="D896">
            <v>133576.54</v>
          </cell>
        </row>
        <row r="897">
          <cell r="A897">
            <v>6211025</v>
          </cell>
          <cell r="B897" t="str">
            <v>NO PO-MATL-COMPUTER SOFTWARE</v>
          </cell>
          <cell r="C897">
            <v>43586.85</v>
          </cell>
          <cell r="D897">
            <v>66764.84</v>
          </cell>
        </row>
        <row r="898">
          <cell r="A898">
            <v>6211030</v>
          </cell>
          <cell r="B898" t="str">
            <v>NO PO-MATL-GASOLINE AND DIESEL</v>
          </cell>
          <cell r="C898">
            <v>130910.18</v>
          </cell>
          <cell r="D898">
            <v>264099.38</v>
          </cell>
        </row>
        <row r="899">
          <cell r="A899">
            <v>6211055</v>
          </cell>
          <cell r="B899" t="str">
            <v>NO PO-MATL-AUTO PARTS &amp; SUPPLIES</v>
          </cell>
          <cell r="C899">
            <v>136664.89000000001</v>
          </cell>
          <cell r="D899">
            <v>210915.79</v>
          </cell>
        </row>
        <row r="900">
          <cell r="A900">
            <v>6211060</v>
          </cell>
          <cell r="B900" t="str">
            <v>NO PO-MATL-TIRES TUBES AND RECAPS</v>
          </cell>
          <cell r="C900">
            <v>452631.75</v>
          </cell>
          <cell r="D900">
            <v>272884.13</v>
          </cell>
        </row>
        <row r="901">
          <cell r="A901">
            <v>6211065</v>
          </cell>
          <cell r="B901" t="str">
            <v>NO PO-MATL-PARTS</v>
          </cell>
          <cell r="C901">
            <v>495333.71</v>
          </cell>
          <cell r="D901">
            <v>5244.99</v>
          </cell>
        </row>
        <row r="902">
          <cell r="A902">
            <v>6211075</v>
          </cell>
          <cell r="B902" t="str">
            <v>NO PO-MATL-REPAIR PARTS</v>
          </cell>
          <cell r="C902">
            <v>19410.53</v>
          </cell>
          <cell r="D902">
            <v>12112.19</v>
          </cell>
        </row>
        <row r="903">
          <cell r="A903">
            <v>6211080</v>
          </cell>
          <cell r="B903" t="str">
            <v>NO PO-MATL-MISCELLANEOUS</v>
          </cell>
          <cell r="C903">
            <v>437036.35</v>
          </cell>
          <cell r="D903">
            <v>212369.36</v>
          </cell>
        </row>
        <row r="904">
          <cell r="A904">
            <v>6211085</v>
          </cell>
          <cell r="B904" t="str">
            <v>NO PO-MATL-FREIGHT</v>
          </cell>
          <cell r="C904">
            <v>11934.7</v>
          </cell>
          <cell r="D904">
            <v>2318.06</v>
          </cell>
        </row>
        <row r="905">
          <cell r="A905">
            <v>6211090</v>
          </cell>
          <cell r="B905" t="str">
            <v>NO PO-MATL-SUBSCRIPTIONS</v>
          </cell>
          <cell r="C905">
            <v>91296.38</v>
          </cell>
          <cell r="D905">
            <v>145784.95000000001</v>
          </cell>
        </row>
        <row r="906">
          <cell r="A906">
            <v>6211100</v>
          </cell>
          <cell r="B906" t="str">
            <v>NO PO-MATL-ANODES</v>
          </cell>
          <cell r="C906">
            <v>6239.15</v>
          </cell>
          <cell r="D906">
            <v>0</v>
          </cell>
        </row>
        <row r="907">
          <cell r="A907">
            <v>6211105</v>
          </cell>
          <cell r="B907" t="str">
            <v>NO PO-MATL-APPLIANCE PARTS</v>
          </cell>
          <cell r="C907">
            <v>12204.07</v>
          </cell>
          <cell r="D907">
            <v>14849.85</v>
          </cell>
        </row>
        <row r="908">
          <cell r="A908">
            <v>6211110</v>
          </cell>
          <cell r="B908" t="str">
            <v>NO PO-MATL-ASPHALT</v>
          </cell>
          <cell r="C908">
            <v>52665.84</v>
          </cell>
          <cell r="D908">
            <v>73578.69</v>
          </cell>
        </row>
        <row r="909">
          <cell r="A909">
            <v>6211115</v>
          </cell>
          <cell r="B909" t="str">
            <v>NO PO-MATL-AUDIO VISUAL EQUIPMENT</v>
          </cell>
          <cell r="C909">
            <v>11050.09</v>
          </cell>
          <cell r="D909">
            <v>7971.39</v>
          </cell>
        </row>
        <row r="910">
          <cell r="A910">
            <v>6211125</v>
          </cell>
          <cell r="B910" t="str">
            <v>NO PO-MATL-BOTTLED WATER</v>
          </cell>
          <cell r="C910">
            <v>27118.57</v>
          </cell>
          <cell r="D910">
            <v>30319.08</v>
          </cell>
        </row>
        <row r="911">
          <cell r="A911">
            <v>6211135</v>
          </cell>
          <cell r="B911" t="str">
            <v>NO PO-MATL-BUILDING MATERIALS</v>
          </cell>
          <cell r="C911">
            <v>185078.39</v>
          </cell>
          <cell r="D911">
            <v>160502.74</v>
          </cell>
        </row>
        <row r="912">
          <cell r="A912">
            <v>6211140</v>
          </cell>
          <cell r="B912" t="str">
            <v>NO PO-MATL-CABLE AND WIRE</v>
          </cell>
          <cell r="C912">
            <v>695.57</v>
          </cell>
          <cell r="D912">
            <v>1513.67</v>
          </cell>
        </row>
        <row r="913">
          <cell r="A913">
            <v>6211175</v>
          </cell>
          <cell r="B913" t="str">
            <v>NO PO-MATL-COMPUTER HARDWARE</v>
          </cell>
          <cell r="C913">
            <v>19315.54</v>
          </cell>
          <cell r="D913">
            <v>0</v>
          </cell>
        </row>
        <row r="914">
          <cell r="A914">
            <v>6211230</v>
          </cell>
          <cell r="B914" t="str">
            <v>NO PO-MATL-ENGINEERING EQUIPMENT</v>
          </cell>
          <cell r="C914">
            <v>13741.79</v>
          </cell>
          <cell r="D914">
            <v>58910.28</v>
          </cell>
        </row>
        <row r="915">
          <cell r="A915">
            <v>6211250</v>
          </cell>
          <cell r="B915" t="str">
            <v>NO PO-MATL-FAX MACHINES</v>
          </cell>
          <cell r="C915">
            <v>1013.32</v>
          </cell>
          <cell r="D915">
            <v>3086.88</v>
          </cell>
        </row>
        <row r="916">
          <cell r="A916">
            <v>6211260</v>
          </cell>
          <cell r="B916" t="str">
            <v>NO PO-MATL-CARPET AND DRAPES</v>
          </cell>
          <cell r="C916">
            <v>0</v>
          </cell>
          <cell r="D916">
            <v>140.72999999999999</v>
          </cell>
        </row>
        <row r="917">
          <cell r="A917">
            <v>6211295</v>
          </cell>
          <cell r="B917" t="str">
            <v>NO PO-MATL-GASES-INDUSTRIAL</v>
          </cell>
          <cell r="C917">
            <v>37099.68</v>
          </cell>
          <cell r="D917">
            <v>46588.01</v>
          </cell>
        </row>
        <row r="918">
          <cell r="A918">
            <v>6211335</v>
          </cell>
          <cell r="B918" t="str">
            <v>NO PO-MATL-LABORATORY SUPPLIES</v>
          </cell>
          <cell r="C918">
            <v>4522.51</v>
          </cell>
          <cell r="D918">
            <v>6394.33</v>
          </cell>
        </row>
        <row r="919">
          <cell r="A919">
            <v>6211355</v>
          </cell>
          <cell r="B919" t="str">
            <v>NO PO-MATL-LOCKS</v>
          </cell>
          <cell r="C919">
            <v>2053.54</v>
          </cell>
          <cell r="D919">
            <v>4409.41</v>
          </cell>
        </row>
        <row r="920">
          <cell r="A920">
            <v>6211360</v>
          </cell>
          <cell r="B920" t="str">
            <v>NO PO-MATL-MEASUREMENT INSTRUMENTS</v>
          </cell>
          <cell r="C920">
            <v>6561.14</v>
          </cell>
          <cell r="D920">
            <v>0</v>
          </cell>
        </row>
        <row r="921">
          <cell r="A921">
            <v>6211380</v>
          </cell>
          <cell r="B921" t="str">
            <v>NO PO-MATL-ELECTRICAL PARTS</v>
          </cell>
          <cell r="C921">
            <v>36545.519999999997</v>
          </cell>
          <cell r="D921">
            <v>46731.199999999997</v>
          </cell>
        </row>
        <row r="922">
          <cell r="A922">
            <v>6211390</v>
          </cell>
          <cell r="B922" t="str">
            <v>NO PO-MATL-OFFICE SUPPLIES</v>
          </cell>
          <cell r="C922">
            <v>724123.83</v>
          </cell>
          <cell r="D922">
            <v>405655.84</v>
          </cell>
        </row>
        <row r="923">
          <cell r="A923">
            <v>6211395</v>
          </cell>
          <cell r="B923" t="str">
            <v>NO PO-MATL-OFFICE STATIONERY</v>
          </cell>
          <cell r="C923">
            <v>151.22999999999999</v>
          </cell>
          <cell r="D923">
            <v>0</v>
          </cell>
        </row>
        <row r="924">
          <cell r="A924">
            <v>6211445</v>
          </cell>
          <cell r="B924" t="str">
            <v>NO PO-MATL-PLANT EQUIPMENT</v>
          </cell>
          <cell r="C924">
            <v>1640.83</v>
          </cell>
          <cell r="D924">
            <v>0</v>
          </cell>
        </row>
        <row r="925">
          <cell r="A925">
            <v>6211455</v>
          </cell>
          <cell r="B925" t="str">
            <v>NO PO-MATL-TOOLS</v>
          </cell>
          <cell r="C925">
            <v>51334.63</v>
          </cell>
          <cell r="D925">
            <v>4824.3500000000004</v>
          </cell>
        </row>
        <row r="926">
          <cell r="A926">
            <v>6211470</v>
          </cell>
          <cell r="B926" t="str">
            <v>NO PO-MATL-PRINTED MATERIALS</v>
          </cell>
          <cell r="C926">
            <v>76166.94</v>
          </cell>
          <cell r="D926">
            <v>121459.12</v>
          </cell>
        </row>
        <row r="927">
          <cell r="A927">
            <v>6211485</v>
          </cell>
          <cell r="B927" t="str">
            <v>NO PO-MATL-RAIN GEAR/APPAREL, WET SUIT</v>
          </cell>
          <cell r="C927">
            <v>7832.98</v>
          </cell>
          <cell r="D927">
            <v>13933.25</v>
          </cell>
        </row>
        <row r="928">
          <cell r="A928">
            <v>6211500</v>
          </cell>
          <cell r="B928" t="str">
            <v>NO PO-MATL-SAFETY EVENT SUPPLIES</v>
          </cell>
          <cell r="C928">
            <v>78633.66</v>
          </cell>
          <cell r="D928">
            <v>4030.21</v>
          </cell>
        </row>
        <row r="929">
          <cell r="A929">
            <v>6211505</v>
          </cell>
          <cell r="B929" t="str">
            <v>NO PO-MATL-SAFETY EQUIPMENT</v>
          </cell>
          <cell r="C929">
            <v>90233.13</v>
          </cell>
          <cell r="D929">
            <v>52034.04</v>
          </cell>
        </row>
        <row r="930">
          <cell r="A930">
            <v>6211530</v>
          </cell>
          <cell r="B930" t="str">
            <v>NO PO-MATL-VALVES</v>
          </cell>
          <cell r="C930">
            <v>102.07</v>
          </cell>
          <cell r="D930">
            <v>273.37</v>
          </cell>
        </row>
        <row r="931">
          <cell r="A931">
            <v>6211540</v>
          </cell>
          <cell r="B931" t="str">
            <v>NO PO-MATL-WELDING EQUIPMENT</v>
          </cell>
          <cell r="C931">
            <v>12215.34</v>
          </cell>
          <cell r="D931">
            <v>13932.33</v>
          </cell>
        </row>
        <row r="932">
          <cell r="A932">
            <v>6211635</v>
          </cell>
          <cell r="B932" t="str">
            <v>NO PO-MATL-COMPANY GAS USED</v>
          </cell>
          <cell r="C932">
            <v>11311363.91</v>
          </cell>
          <cell r="D932">
            <v>7652001.0899999999</v>
          </cell>
        </row>
        <row r="933">
          <cell r="A933">
            <v>6213005</v>
          </cell>
          <cell r="B933" t="str">
            <v>PO-MATL-OFFICE SUPPLIES</v>
          </cell>
          <cell r="C933">
            <v>607840.12</v>
          </cell>
          <cell r="D933">
            <v>505312.8</v>
          </cell>
        </row>
        <row r="934">
          <cell r="A934">
            <v>6213010</v>
          </cell>
          <cell r="B934" t="str">
            <v>PO-MATL-PROCUREMENT CARD TRANSACTIONS</v>
          </cell>
          <cell r="C934">
            <v>5037786.5599999996</v>
          </cell>
          <cell r="D934">
            <v>4934746.3899999997</v>
          </cell>
        </row>
        <row r="935">
          <cell r="A935">
            <v>6213015</v>
          </cell>
          <cell r="B935" t="str">
            <v>PO-MATL-OFFICE EQUIPMENT-FURNITURE</v>
          </cell>
          <cell r="C935">
            <v>36524.18</v>
          </cell>
          <cell r="D935">
            <v>6858.4</v>
          </cell>
        </row>
        <row r="936">
          <cell r="A936">
            <v>6213020</v>
          </cell>
          <cell r="B936" t="str">
            <v>PO-MATL-OFFICE EQUIPMENT (EXCEPT FURNIT</v>
          </cell>
          <cell r="C936">
            <v>304592.31</v>
          </cell>
          <cell r="D936">
            <v>303769.46999999997</v>
          </cell>
        </row>
        <row r="937">
          <cell r="A937">
            <v>6213025</v>
          </cell>
          <cell r="B937" t="str">
            <v>PO-MATL-COMPUTER EQUIPMENT</v>
          </cell>
          <cell r="C937">
            <v>431811.79</v>
          </cell>
          <cell r="D937">
            <v>502501.74</v>
          </cell>
        </row>
        <row r="938">
          <cell r="A938">
            <v>6213030</v>
          </cell>
          <cell r="B938" t="str">
            <v>PO-MATL-SOFTWARE</v>
          </cell>
          <cell r="C938">
            <v>128833.69</v>
          </cell>
          <cell r="D938">
            <v>243089.78</v>
          </cell>
        </row>
        <row r="939">
          <cell r="A939">
            <v>6213035</v>
          </cell>
          <cell r="B939" t="str">
            <v>PO-MATL-GASOLINE AND DIESEL FUEL</v>
          </cell>
          <cell r="C939">
            <v>200</v>
          </cell>
          <cell r="D939">
            <v>234759.97</v>
          </cell>
        </row>
        <row r="940">
          <cell r="A940">
            <v>6213040</v>
          </cell>
          <cell r="B940" t="str">
            <v>PO-MATL-GAS DISPNS BY CO PUMPS OR DIR C</v>
          </cell>
          <cell r="C940">
            <v>3042183.99</v>
          </cell>
          <cell r="D940">
            <v>3527627.81</v>
          </cell>
        </row>
        <row r="941">
          <cell r="A941">
            <v>6213045</v>
          </cell>
          <cell r="B941" t="str">
            <v>PO-MATL-DIESEL FUEL DISPNS CO PUMPS/DIR</v>
          </cell>
          <cell r="C941">
            <v>390810.91</v>
          </cell>
          <cell r="D941">
            <v>424184.23</v>
          </cell>
        </row>
        <row r="942">
          <cell r="A942">
            <v>6213050</v>
          </cell>
          <cell r="B942" t="str">
            <v>PO-MATL-NAT GAS USED FOR VEHICLE FUEL</v>
          </cell>
          <cell r="C942">
            <v>55362.66</v>
          </cell>
          <cell r="D942">
            <v>115497.33</v>
          </cell>
        </row>
        <row r="943">
          <cell r="A943">
            <v>6213055</v>
          </cell>
          <cell r="B943" t="str">
            <v>PO-MATL-OIL AND LUBRICANTS</v>
          </cell>
          <cell r="C943">
            <v>244654.9</v>
          </cell>
          <cell r="D943">
            <v>183100.15</v>
          </cell>
        </row>
        <row r="944">
          <cell r="A944">
            <v>6213060</v>
          </cell>
          <cell r="B944" t="str">
            <v>PO-MATL-AUTOMOTIVE PARTS</v>
          </cell>
          <cell r="C944">
            <v>24009.99</v>
          </cell>
          <cell r="D944">
            <v>2003743.59</v>
          </cell>
        </row>
        <row r="945">
          <cell r="A945">
            <v>6213065</v>
          </cell>
          <cell r="B945" t="str">
            <v>PO-MATL-TIRES TUBES AND RECAPS</v>
          </cell>
          <cell r="C945">
            <v>1665.07</v>
          </cell>
          <cell r="D945">
            <v>434884.44</v>
          </cell>
        </row>
        <row r="946">
          <cell r="A946">
            <v>6213070</v>
          </cell>
          <cell r="B946" t="str">
            <v>PO-MATL-PARTS</v>
          </cell>
          <cell r="C946">
            <v>9587.74</v>
          </cell>
          <cell r="D946">
            <v>1025.6400000000001</v>
          </cell>
        </row>
        <row r="947">
          <cell r="A947">
            <v>6213075</v>
          </cell>
          <cell r="B947" t="str">
            <v>PO-MATL-PARTS NON OP PROCUREMENT</v>
          </cell>
          <cell r="C947">
            <v>0</v>
          </cell>
          <cell r="D947">
            <v>263.05</v>
          </cell>
        </row>
        <row r="948">
          <cell r="A948">
            <v>6213080</v>
          </cell>
          <cell r="B948" t="str">
            <v>PO-MATL-REPAIR PARTS</v>
          </cell>
          <cell r="C948">
            <v>32804.870000000003</v>
          </cell>
          <cell r="D948">
            <v>13466.54</v>
          </cell>
        </row>
        <row r="949">
          <cell r="A949">
            <v>6213085</v>
          </cell>
          <cell r="B949" t="str">
            <v>PO-MATL-MISCELLANEOUS</v>
          </cell>
          <cell r="C949">
            <v>8290634.5199999996</v>
          </cell>
          <cell r="D949">
            <v>110263079.38</v>
          </cell>
        </row>
        <row r="950">
          <cell r="A950">
            <v>6213090</v>
          </cell>
          <cell r="B950" t="str">
            <v>PO-MATL-FREIGHT</v>
          </cell>
          <cell r="C950">
            <v>116428.7</v>
          </cell>
          <cell r="D950">
            <v>180081.77</v>
          </cell>
        </row>
        <row r="951">
          <cell r="A951">
            <v>6213095</v>
          </cell>
          <cell r="B951" t="str">
            <v>PO-MATL-SUBSCRIPTIONS AND PUBLICATIONS</v>
          </cell>
          <cell r="C951">
            <v>11490.64</v>
          </cell>
          <cell r="D951">
            <v>4486.42</v>
          </cell>
        </row>
        <row r="952">
          <cell r="A952">
            <v>6213100</v>
          </cell>
          <cell r="B952" t="str">
            <v>PO-MATL-ACTUATORS</v>
          </cell>
          <cell r="C952">
            <v>29716.54</v>
          </cell>
          <cell r="D952">
            <v>-50</v>
          </cell>
        </row>
        <row r="953">
          <cell r="A953">
            <v>6213105</v>
          </cell>
          <cell r="B953" t="str">
            <v>PO-MATL-ANODES</v>
          </cell>
          <cell r="C953">
            <v>95961.45</v>
          </cell>
          <cell r="D953">
            <v>23585.73</v>
          </cell>
        </row>
        <row r="954">
          <cell r="A954">
            <v>6213110</v>
          </cell>
          <cell r="B954" t="str">
            <v>PO-MATL-APPLIANCE PARTS</v>
          </cell>
          <cell r="C954">
            <v>2116.2600000000002</v>
          </cell>
          <cell r="D954">
            <v>3805.66</v>
          </cell>
        </row>
        <row r="955">
          <cell r="A955">
            <v>6213115</v>
          </cell>
          <cell r="B955" t="str">
            <v>PO-MATL-ASPHALT</v>
          </cell>
          <cell r="C955">
            <v>10855.08</v>
          </cell>
          <cell r="D955">
            <v>3870.13</v>
          </cell>
        </row>
        <row r="956">
          <cell r="A956">
            <v>6213120</v>
          </cell>
          <cell r="B956" t="str">
            <v>PO-MATL-AUDIO VISUAL EQUIPMENT</v>
          </cell>
          <cell r="C956">
            <v>1635.63</v>
          </cell>
          <cell r="D956">
            <v>13299.44</v>
          </cell>
        </row>
        <row r="957">
          <cell r="A957">
            <v>6213125</v>
          </cell>
          <cell r="B957" t="str">
            <v>PO-MATL-AUTO SUPPLIES</v>
          </cell>
          <cell r="C957">
            <v>49.1</v>
          </cell>
          <cell r="D957">
            <v>2870.86</v>
          </cell>
        </row>
        <row r="958">
          <cell r="A958">
            <v>6213130</v>
          </cell>
          <cell r="B958" t="str">
            <v>PO-MATL-BOTTLED WATER</v>
          </cell>
          <cell r="C958">
            <v>1018.34</v>
          </cell>
          <cell r="D958">
            <v>0</v>
          </cell>
        </row>
        <row r="959">
          <cell r="A959">
            <v>6213135</v>
          </cell>
          <cell r="B959" t="str">
            <v>PO-MATL-BRIDGE HANGERS</v>
          </cell>
          <cell r="C959">
            <v>7914.94</v>
          </cell>
          <cell r="D959">
            <v>409.19</v>
          </cell>
        </row>
        <row r="960">
          <cell r="A960">
            <v>6213140</v>
          </cell>
          <cell r="B960" t="str">
            <v>PO-MATL-BUILDING MATERIALS</v>
          </cell>
          <cell r="C960">
            <v>27413.11</v>
          </cell>
          <cell r="D960">
            <v>626.78</v>
          </cell>
        </row>
        <row r="961">
          <cell r="A961">
            <v>6213155</v>
          </cell>
          <cell r="B961" t="str">
            <v>PO-MATL-CATHODIC EQUIPMENT</v>
          </cell>
          <cell r="C961">
            <v>132723.68</v>
          </cell>
          <cell r="D961">
            <v>19489.41</v>
          </cell>
        </row>
        <row r="962">
          <cell r="A962">
            <v>6213165</v>
          </cell>
          <cell r="B962" t="str">
            <v>PO-MATL-CHEMICALS</v>
          </cell>
          <cell r="C962">
            <v>30786.45</v>
          </cell>
          <cell r="D962">
            <v>29945.4</v>
          </cell>
        </row>
        <row r="963">
          <cell r="A963">
            <v>6213175</v>
          </cell>
          <cell r="B963" t="str">
            <v>PO-MATL-COMPRESSOR EQUIPMENT</v>
          </cell>
          <cell r="C963">
            <v>400276.02</v>
          </cell>
          <cell r="D963">
            <v>47949.32</v>
          </cell>
        </row>
        <row r="964">
          <cell r="A964">
            <v>6213176</v>
          </cell>
          <cell r="B964" t="str">
            <v>PO-MATL-COMPRESSOR STATION FUEL-MORENO</v>
          </cell>
          <cell r="C964">
            <v>33.56</v>
          </cell>
          <cell r="D964">
            <v>3083.3</v>
          </cell>
        </row>
        <row r="965">
          <cell r="A965">
            <v>6213180</v>
          </cell>
          <cell r="B965" t="str">
            <v>PO-MATL-COMPUTER HARDWARE</v>
          </cell>
          <cell r="C965">
            <v>2086443.36</v>
          </cell>
          <cell r="D965">
            <v>1398533.06</v>
          </cell>
        </row>
        <row r="966">
          <cell r="A966">
            <v>6213181</v>
          </cell>
          <cell r="B966" t="str">
            <v>PO-MATL-CONSUMABLES</v>
          </cell>
          <cell r="C966">
            <v>182507.48</v>
          </cell>
          <cell r="D966">
            <v>17320.12</v>
          </cell>
        </row>
        <row r="967">
          <cell r="A967">
            <v>6213185</v>
          </cell>
          <cell r="B967" t="str">
            <v>PO-MATL-CONCRETE VAULT PARTS</v>
          </cell>
          <cell r="C967">
            <v>120572.69</v>
          </cell>
          <cell r="D967">
            <v>3337</v>
          </cell>
        </row>
        <row r="968">
          <cell r="A968">
            <v>6213190</v>
          </cell>
          <cell r="B968" t="str">
            <v>PO-MATL-CONDUIT</v>
          </cell>
          <cell r="C968">
            <v>1237</v>
          </cell>
          <cell r="D968">
            <v>0</v>
          </cell>
        </row>
        <row r="969">
          <cell r="A969">
            <v>6213195</v>
          </cell>
          <cell r="B969" t="str">
            <v>PO-MATL-CARGO DRUMS</v>
          </cell>
          <cell r="C969">
            <v>21243.75</v>
          </cell>
          <cell r="D969">
            <v>3107.13</v>
          </cell>
        </row>
        <row r="970">
          <cell r="A970">
            <v>6213200</v>
          </cell>
          <cell r="B970" t="str">
            <v>PO-MATL-CONSTRUCTION EQUIPMENT</v>
          </cell>
          <cell r="C970">
            <v>41042.959999999999</v>
          </cell>
          <cell r="D970">
            <v>69782.460000000006</v>
          </cell>
        </row>
        <row r="971">
          <cell r="A971">
            <v>6213205</v>
          </cell>
          <cell r="B971" t="str">
            <v>PO-MATL-COPIERS</v>
          </cell>
          <cell r="C971">
            <v>92.16</v>
          </cell>
          <cell r="D971">
            <v>1239.06</v>
          </cell>
        </row>
        <row r="972">
          <cell r="A972">
            <v>6213225</v>
          </cell>
          <cell r="B972" t="str">
            <v>PO-MATL-ELECTRICAL EQUIPMENT</v>
          </cell>
          <cell r="C972">
            <v>55412.800000000003</v>
          </cell>
          <cell r="D972">
            <v>63543.040000000001</v>
          </cell>
        </row>
        <row r="973">
          <cell r="A973">
            <v>6213230</v>
          </cell>
          <cell r="B973" t="str">
            <v>PO-MATL-ELECTRIC FUSION BOXES</v>
          </cell>
          <cell r="C973">
            <v>4600.63</v>
          </cell>
          <cell r="D973">
            <v>0</v>
          </cell>
        </row>
        <row r="974">
          <cell r="A974">
            <v>6213235</v>
          </cell>
          <cell r="B974" t="str">
            <v>PO-MATL-ENGINEERING EQUIPMENT</v>
          </cell>
          <cell r="C974">
            <v>23804.44</v>
          </cell>
          <cell r="D974">
            <v>4171.72</v>
          </cell>
        </row>
        <row r="975">
          <cell r="A975">
            <v>6213240</v>
          </cell>
          <cell r="B975" t="str">
            <v>PO-MATL-ENGINES</v>
          </cell>
          <cell r="C975">
            <v>265522.67</v>
          </cell>
          <cell r="D975">
            <v>40050.68</v>
          </cell>
        </row>
        <row r="976">
          <cell r="A976">
            <v>6213245</v>
          </cell>
          <cell r="B976" t="str">
            <v>PO-MATL-FABRICATED PRODUCTS</v>
          </cell>
          <cell r="C976">
            <v>54700.07</v>
          </cell>
          <cell r="D976">
            <v>2513.14</v>
          </cell>
        </row>
        <row r="977">
          <cell r="A977">
            <v>6213255</v>
          </cell>
          <cell r="B977" t="str">
            <v>PO-MATL-FAX MACHINES</v>
          </cell>
          <cell r="C977">
            <v>418.81</v>
          </cell>
          <cell r="D977">
            <v>0</v>
          </cell>
        </row>
        <row r="978">
          <cell r="A978">
            <v>6213260</v>
          </cell>
          <cell r="B978" t="str">
            <v>PO-MATL-FITTINGS</v>
          </cell>
          <cell r="C978">
            <v>223265.95</v>
          </cell>
          <cell r="D978">
            <v>8904.06</v>
          </cell>
        </row>
        <row r="979">
          <cell r="A979">
            <v>6213265</v>
          </cell>
          <cell r="B979" t="str">
            <v>PO-MATL-CARPET &amp; DRAPES</v>
          </cell>
          <cell r="C979">
            <v>517.94000000000005</v>
          </cell>
          <cell r="D979">
            <v>10668.24</v>
          </cell>
        </row>
        <row r="980">
          <cell r="A980">
            <v>6213275</v>
          </cell>
          <cell r="B980" t="str">
            <v>PO-MATL-GAS OPERATIONS MATERIALS</v>
          </cell>
          <cell r="C980">
            <v>3564.63</v>
          </cell>
          <cell r="D980">
            <v>1701.61</v>
          </cell>
        </row>
        <row r="981">
          <cell r="A981">
            <v>6213285</v>
          </cell>
          <cell r="B981" t="str">
            <v>PO-MATL-GAS METERS</v>
          </cell>
          <cell r="C981">
            <v>5405216.8499999996</v>
          </cell>
          <cell r="D981">
            <v>837711.01</v>
          </cell>
        </row>
        <row r="982">
          <cell r="A982">
            <v>6213290</v>
          </cell>
          <cell r="B982" t="str">
            <v>PO-MATL-GAS POLY PIPE</v>
          </cell>
          <cell r="C982">
            <v>10192.549999999999</v>
          </cell>
          <cell r="D982">
            <v>1665.44</v>
          </cell>
        </row>
        <row r="983">
          <cell r="A983">
            <v>6213295</v>
          </cell>
          <cell r="B983" t="str">
            <v>PO-MATL-GAS REGULATORS</v>
          </cell>
          <cell r="C983">
            <v>1626647.53</v>
          </cell>
          <cell r="D983">
            <v>1035843.75</v>
          </cell>
        </row>
        <row r="984">
          <cell r="A984">
            <v>6213300</v>
          </cell>
          <cell r="B984" t="str">
            <v>PO-MATL-GASES-INDUSTRIAL</v>
          </cell>
          <cell r="C984">
            <v>36859.480000000003</v>
          </cell>
          <cell r="D984">
            <v>21055.68</v>
          </cell>
        </row>
        <row r="985">
          <cell r="A985">
            <v>6213305</v>
          </cell>
          <cell r="B985" t="str">
            <v>PO-MATL-GASKETS</v>
          </cell>
          <cell r="C985">
            <v>3848.91</v>
          </cell>
          <cell r="D985">
            <v>990.76</v>
          </cell>
        </row>
        <row r="986">
          <cell r="A986">
            <v>6213310</v>
          </cell>
          <cell r="B986" t="str">
            <v>PO-MATL-GAUGES</v>
          </cell>
          <cell r="C986">
            <v>-20667.990000000002</v>
          </cell>
          <cell r="D986">
            <v>73795.990000000005</v>
          </cell>
        </row>
        <row r="987">
          <cell r="A987">
            <v>6213315</v>
          </cell>
          <cell r="B987" t="str">
            <v>PO-MATL-GENERATORS</v>
          </cell>
          <cell r="C987">
            <v>70.12</v>
          </cell>
          <cell r="D987">
            <v>116647.72</v>
          </cell>
        </row>
        <row r="988">
          <cell r="A988">
            <v>6213320</v>
          </cell>
          <cell r="B988" t="str">
            <v>PO-MATL-REPAIR GENERATORS</v>
          </cell>
          <cell r="C988">
            <v>-944.53</v>
          </cell>
          <cell r="D988">
            <v>10121.950000000001</v>
          </cell>
        </row>
        <row r="989">
          <cell r="A989">
            <v>6213325</v>
          </cell>
          <cell r="B989" t="str">
            <v>PO-MATL-HARDWARE</v>
          </cell>
          <cell r="C989">
            <v>29334.26</v>
          </cell>
          <cell r="D989">
            <v>6139.01</v>
          </cell>
        </row>
        <row r="990">
          <cell r="A990">
            <v>6213330</v>
          </cell>
          <cell r="B990" t="str">
            <v>PO-MATL-HEATER FACES</v>
          </cell>
          <cell r="C990">
            <v>55459.74</v>
          </cell>
          <cell r="D990">
            <v>0</v>
          </cell>
        </row>
        <row r="991">
          <cell r="A991">
            <v>6213335</v>
          </cell>
          <cell r="B991" t="str">
            <v>PO-MATL-INSULATING MATERIALS</v>
          </cell>
          <cell r="C991">
            <v>6592.56</v>
          </cell>
          <cell r="D991">
            <v>4506.24</v>
          </cell>
        </row>
        <row r="992">
          <cell r="A992">
            <v>6213340</v>
          </cell>
          <cell r="B992" t="str">
            <v>PO-MATL-LABORATORY SUPPLIES</v>
          </cell>
          <cell r="C992">
            <v>1839.04</v>
          </cell>
          <cell r="D992">
            <v>15971.87</v>
          </cell>
        </row>
        <row r="993">
          <cell r="A993">
            <v>6213350</v>
          </cell>
          <cell r="B993" t="str">
            <v>PO-MATL-LARGE GENERATOR REPAIR</v>
          </cell>
          <cell r="C993">
            <v>12720.41</v>
          </cell>
          <cell r="D993">
            <v>91000</v>
          </cell>
        </row>
        <row r="994">
          <cell r="A994">
            <v>6213355</v>
          </cell>
          <cell r="B994" t="str">
            <v>PO-MATL-LEAK CLAMPS</v>
          </cell>
          <cell r="C994">
            <v>1643.51</v>
          </cell>
          <cell r="D994">
            <v>0</v>
          </cell>
        </row>
        <row r="995">
          <cell r="A995">
            <v>6213360</v>
          </cell>
          <cell r="B995" t="str">
            <v>PO-MATL-LOCKS</v>
          </cell>
          <cell r="C995">
            <v>1899.31</v>
          </cell>
          <cell r="D995">
            <v>1279.3499999999999</v>
          </cell>
        </row>
        <row r="996">
          <cell r="A996">
            <v>6213365</v>
          </cell>
          <cell r="B996" t="str">
            <v>PO-MATL-MEASURE INSTRUMENTS</v>
          </cell>
          <cell r="C996">
            <v>1262433.43</v>
          </cell>
          <cell r="D996">
            <v>403337.93</v>
          </cell>
        </row>
        <row r="997">
          <cell r="A997">
            <v>6213370</v>
          </cell>
          <cell r="B997" t="str">
            <v>PO-MATL-MECHANICAL EQUIPMENT</v>
          </cell>
          <cell r="C997">
            <v>12619.24</v>
          </cell>
          <cell r="D997">
            <v>0</v>
          </cell>
        </row>
        <row r="998">
          <cell r="A998">
            <v>6213375</v>
          </cell>
          <cell r="B998" t="str">
            <v>PO-MATL-MECHANICAL FITTINGS</v>
          </cell>
          <cell r="C998">
            <v>102968.61</v>
          </cell>
          <cell r="D998">
            <v>136635.92000000001</v>
          </cell>
        </row>
        <row r="999">
          <cell r="A999">
            <v>6213380</v>
          </cell>
          <cell r="B999" t="str">
            <v>PO-MATL-METALS</v>
          </cell>
          <cell r="C999">
            <v>23877.35</v>
          </cell>
          <cell r="D999">
            <v>9238.44</v>
          </cell>
        </row>
        <row r="1000">
          <cell r="A1000">
            <v>6213385</v>
          </cell>
          <cell r="B1000" t="str">
            <v>PO-MATL-ELEC MATERIAL, MISCELLANEOUS</v>
          </cell>
          <cell r="C1000">
            <v>27644.95</v>
          </cell>
          <cell r="D1000">
            <v>11778.68</v>
          </cell>
        </row>
        <row r="1001">
          <cell r="A1001">
            <v>6213390</v>
          </cell>
          <cell r="B1001" t="str">
            <v>PO-MATL-MRO &amp; SAFETY SUPPLIES</v>
          </cell>
          <cell r="C1001">
            <v>1182.67</v>
          </cell>
          <cell r="D1001">
            <v>1908.72</v>
          </cell>
        </row>
        <row r="1002">
          <cell r="A1002">
            <v>6213395</v>
          </cell>
          <cell r="B1002" t="str">
            <v># PURCH MAT - OFFICE SUPPLIES-CENTRALIZ</v>
          </cell>
          <cell r="C1002">
            <v>0</v>
          </cell>
          <cell r="D1002">
            <v>1127484.67</v>
          </cell>
        </row>
        <row r="1003">
          <cell r="A1003">
            <v>6213400</v>
          </cell>
          <cell r="B1003" t="str">
            <v>PO-MATL-OIL COUN TUBULAR GOODS</v>
          </cell>
          <cell r="C1003">
            <v>291041.43</v>
          </cell>
          <cell r="D1003">
            <v>504437.73</v>
          </cell>
        </row>
        <row r="1004">
          <cell r="A1004">
            <v>6213405</v>
          </cell>
          <cell r="B1004" t="str">
            <v>PO-MATL-PACKAGING MATERIAL</v>
          </cell>
          <cell r="C1004">
            <v>24821.84</v>
          </cell>
          <cell r="D1004">
            <v>4341.43</v>
          </cell>
        </row>
        <row r="1005">
          <cell r="A1005">
            <v>6213415</v>
          </cell>
          <cell r="B1005" t="str">
            <v>PO-MATL-PAINT</v>
          </cell>
          <cell r="C1005">
            <v>16072.69</v>
          </cell>
          <cell r="D1005">
            <v>7084.15</v>
          </cell>
        </row>
        <row r="1006">
          <cell r="A1006">
            <v>6213420</v>
          </cell>
          <cell r="B1006" t="str">
            <v>PO-MATL-PAVING MATERIALS</v>
          </cell>
          <cell r="C1006">
            <v>1296.72</v>
          </cell>
          <cell r="D1006">
            <v>3667.72</v>
          </cell>
        </row>
        <row r="1007">
          <cell r="A1007">
            <v>6213430</v>
          </cell>
          <cell r="B1007" t="str">
            <v>PO-MATL-PIPE COATING AND STORAGE</v>
          </cell>
          <cell r="C1007">
            <v>4711.22</v>
          </cell>
          <cell r="D1007">
            <v>1477.09</v>
          </cell>
        </row>
        <row r="1008">
          <cell r="A1008">
            <v>6213435</v>
          </cell>
          <cell r="B1008" t="str">
            <v>PO-MATL-PIPE WRAPPING MATERIALS</v>
          </cell>
          <cell r="C1008">
            <v>10058.26</v>
          </cell>
          <cell r="D1008">
            <v>6889.41</v>
          </cell>
        </row>
        <row r="1009">
          <cell r="A1009">
            <v>6213440</v>
          </cell>
          <cell r="B1009" t="str">
            <v>PO-MATL-PIPELINE CHEMICALS</v>
          </cell>
          <cell r="C1009">
            <v>16194.18</v>
          </cell>
          <cell r="D1009">
            <v>0</v>
          </cell>
        </row>
        <row r="1010">
          <cell r="A1010">
            <v>6213445</v>
          </cell>
          <cell r="B1010" t="str">
            <v>PO-MATL-PLANNING EQUIPMENT</v>
          </cell>
          <cell r="C1010">
            <v>4774.38</v>
          </cell>
          <cell r="D1010">
            <v>0</v>
          </cell>
        </row>
        <row r="1011">
          <cell r="A1011">
            <v>6213450</v>
          </cell>
          <cell r="B1011" t="str">
            <v>PO-MATL-PLANT EQUIPMENT</v>
          </cell>
          <cell r="C1011">
            <v>2890.37</v>
          </cell>
          <cell r="D1011">
            <v>7560</v>
          </cell>
        </row>
        <row r="1012">
          <cell r="A1012">
            <v>6213455</v>
          </cell>
          <cell r="B1012" t="str">
            <v>PO-MATL-TOOLS</v>
          </cell>
          <cell r="C1012">
            <v>1668742.29</v>
          </cell>
          <cell r="D1012">
            <v>422066.97</v>
          </cell>
        </row>
        <row r="1013">
          <cell r="A1013">
            <v>6213470</v>
          </cell>
          <cell r="B1013" t="str">
            <v>PO-MATL-PRESSURE CONTROL FITTINGS</v>
          </cell>
          <cell r="C1013">
            <v>13035.22</v>
          </cell>
          <cell r="D1013">
            <v>3203.32</v>
          </cell>
        </row>
        <row r="1014">
          <cell r="A1014">
            <v>6213475</v>
          </cell>
          <cell r="B1014" t="str">
            <v>PO-MATL-PRINTING-BROCHURES</v>
          </cell>
          <cell r="C1014">
            <v>892048.88</v>
          </cell>
          <cell r="D1014">
            <v>1408248.34</v>
          </cell>
        </row>
        <row r="1015">
          <cell r="A1015">
            <v>6213480</v>
          </cell>
          <cell r="B1015" t="str">
            <v>PO-MATL-PROMOTIONAL ITEMS</v>
          </cell>
          <cell r="C1015">
            <v>22977.98</v>
          </cell>
          <cell r="D1015">
            <v>71774.149999999994</v>
          </cell>
        </row>
        <row r="1016">
          <cell r="A1016">
            <v>6213485</v>
          </cell>
          <cell r="B1016" t="str">
            <v>PO-MATL-PUMPS</v>
          </cell>
          <cell r="C1016">
            <v>19989.32</v>
          </cell>
          <cell r="D1016">
            <v>33316.36</v>
          </cell>
        </row>
        <row r="1017">
          <cell r="A1017">
            <v>6213490</v>
          </cell>
          <cell r="B1017" t="str">
            <v>PO-MATL-APPAREL</v>
          </cell>
          <cell r="C1017">
            <v>2029.52</v>
          </cell>
          <cell r="D1017">
            <v>4113.6000000000004</v>
          </cell>
        </row>
        <row r="1018">
          <cell r="A1018">
            <v>6213500</v>
          </cell>
          <cell r="B1018" t="str">
            <v>PO-MATL-ROCK SAND DIRT</v>
          </cell>
          <cell r="C1018">
            <v>72256.97</v>
          </cell>
          <cell r="D1018">
            <v>10104.799999999999</v>
          </cell>
        </row>
        <row r="1019">
          <cell r="A1019">
            <v>6213505</v>
          </cell>
          <cell r="B1019" t="str">
            <v>PO-MATL-SAFETY</v>
          </cell>
          <cell r="C1019">
            <v>583.53</v>
          </cell>
          <cell r="D1019">
            <v>1636.8</v>
          </cell>
        </row>
        <row r="1020">
          <cell r="A1020">
            <v>6213510</v>
          </cell>
          <cell r="B1020" t="str">
            <v>PO-MATL-SAFETY EQUIPMENT</v>
          </cell>
          <cell r="C1020">
            <v>-1740.07</v>
          </cell>
          <cell r="D1020">
            <v>8433.01</v>
          </cell>
        </row>
        <row r="1021">
          <cell r="A1021">
            <v>6213515</v>
          </cell>
          <cell r="B1021" t="str">
            <v>PO-MATL-SCADA EQUIPMENT</v>
          </cell>
          <cell r="C1021">
            <v>12462.52</v>
          </cell>
          <cell r="D1021">
            <v>9910.51</v>
          </cell>
        </row>
        <row r="1022">
          <cell r="A1022">
            <v>6213520</v>
          </cell>
          <cell r="B1022" t="str">
            <v>PO-MATL-SECURITY SYSTEMS</v>
          </cell>
          <cell r="C1022">
            <v>15403.62</v>
          </cell>
          <cell r="D1022">
            <v>1195.08</v>
          </cell>
        </row>
        <row r="1023">
          <cell r="A1023">
            <v>6213525</v>
          </cell>
          <cell r="B1023" t="str">
            <v>PO-MATL-METAL PIPE &amp; FITTINGS</v>
          </cell>
          <cell r="C1023">
            <v>191830.44</v>
          </cell>
          <cell r="D1023">
            <v>69690.77</v>
          </cell>
        </row>
        <row r="1024">
          <cell r="A1024">
            <v>6213535</v>
          </cell>
          <cell r="B1024" t="str">
            <v>PO-MATL-VALVES</v>
          </cell>
          <cell r="C1024">
            <v>236611.52</v>
          </cell>
          <cell r="D1024">
            <v>123055.03</v>
          </cell>
        </row>
        <row r="1025">
          <cell r="A1025">
            <v>6213540</v>
          </cell>
          <cell r="B1025" t="str">
            <v>PO-MATL-WAREHOUSE STORAGE EQUIPMENT</v>
          </cell>
          <cell r="C1025">
            <v>95032.65</v>
          </cell>
          <cell r="D1025">
            <v>0</v>
          </cell>
        </row>
        <row r="1026">
          <cell r="A1026">
            <v>6213545</v>
          </cell>
          <cell r="B1026" t="str">
            <v>PURCH MAT - WELDING EQUIPMENT-CENTRALIZ</v>
          </cell>
          <cell r="C1026">
            <v>4746.42</v>
          </cell>
          <cell r="D1026">
            <v>3784.63</v>
          </cell>
        </row>
        <row r="1027">
          <cell r="A1027">
            <v>6213550</v>
          </cell>
          <cell r="B1027" t="str">
            <v>PO-MATL-WIRE &amp; CABLE</v>
          </cell>
          <cell r="C1027">
            <v>54.93</v>
          </cell>
          <cell r="D1027">
            <v>0</v>
          </cell>
        </row>
        <row r="1028">
          <cell r="A1028">
            <v>6213558</v>
          </cell>
          <cell r="B1028" t="str">
            <v>PO-MATL-METAL POLES</v>
          </cell>
          <cell r="C1028">
            <v>209.02</v>
          </cell>
          <cell r="D1028">
            <v>47.62</v>
          </cell>
        </row>
        <row r="1029">
          <cell r="A1029">
            <v>6213560</v>
          </cell>
          <cell r="B1029" t="str">
            <v>PO-MATL-TELECOM EQUIPMENT</v>
          </cell>
          <cell r="C1029">
            <v>8486.51</v>
          </cell>
          <cell r="D1029">
            <v>0</v>
          </cell>
        </row>
        <row r="1030">
          <cell r="A1030">
            <v>6213570</v>
          </cell>
          <cell r="B1030" t="str">
            <v>PO-MATL-PWR PLANT FUELS COAL NATURAL GA</v>
          </cell>
          <cell r="C1030">
            <v>294.36</v>
          </cell>
          <cell r="D1030">
            <v>1429.2</v>
          </cell>
        </row>
        <row r="1031">
          <cell r="A1031">
            <v>6213580</v>
          </cell>
          <cell r="B1031" t="str">
            <v>PO-MATL-LANDSCAPING SUPPLIES</v>
          </cell>
          <cell r="C1031">
            <v>53946.96</v>
          </cell>
          <cell r="D1031">
            <v>29691.79</v>
          </cell>
        </row>
        <row r="1032">
          <cell r="A1032">
            <v>6213590</v>
          </cell>
          <cell r="B1032" t="str">
            <v>PO-MATL-JANITORIAL SUPPLIES</v>
          </cell>
          <cell r="C1032">
            <v>99505.57</v>
          </cell>
          <cell r="D1032">
            <v>43959.28</v>
          </cell>
        </row>
        <row r="1033">
          <cell r="A1033">
            <v>6213600</v>
          </cell>
          <cell r="B1033" t="str">
            <v>PO-MATL-DIRECT ACCESS MATERIALS</v>
          </cell>
          <cell r="C1033">
            <v>47.19</v>
          </cell>
          <cell r="D1033">
            <v>0</v>
          </cell>
        </row>
        <row r="1034">
          <cell r="A1034">
            <v>6213610</v>
          </cell>
          <cell r="B1034" t="str">
            <v>PO-MATL-LAMPS, LIGHTING MATERIALS</v>
          </cell>
          <cell r="C1034">
            <v>2384.73</v>
          </cell>
          <cell r="D1034">
            <v>1048.29</v>
          </cell>
        </row>
        <row r="1035">
          <cell r="A1035">
            <v>6213630</v>
          </cell>
          <cell r="B1035" t="str">
            <v>PO-MATL-STORAGE EQUIPMENT</v>
          </cell>
          <cell r="C1035">
            <v>4360.8900000000003</v>
          </cell>
          <cell r="D1035">
            <v>0</v>
          </cell>
        </row>
        <row r="1036">
          <cell r="A1036">
            <v>6215085</v>
          </cell>
          <cell r="B1036" t="str">
            <v>MATL ISSUANCES-BEACH CITIES WAREHOUSE</v>
          </cell>
          <cell r="C1036">
            <v>56.99</v>
          </cell>
          <cell r="D1036">
            <v>0</v>
          </cell>
        </row>
        <row r="1037">
          <cell r="A1037">
            <v>6215145</v>
          </cell>
          <cell r="B1037" t="str">
            <v>MATL ISSUANCE-WITH STORES EXP (CONVERSI</v>
          </cell>
          <cell r="C1037">
            <v>46152.26</v>
          </cell>
          <cell r="D1037">
            <v>18788655.390000001</v>
          </cell>
        </row>
        <row r="1038">
          <cell r="A1038">
            <v>6215150</v>
          </cell>
          <cell r="B1038" t="str">
            <v>MATL ISSUANCE-WITHOUT  STORES EXP. (CON</v>
          </cell>
          <cell r="C1038">
            <v>0</v>
          </cell>
          <cell r="D1038">
            <v>970559.05</v>
          </cell>
        </row>
        <row r="1039">
          <cell r="A1039">
            <v>6215560</v>
          </cell>
          <cell r="B1039" t="str">
            <v>MATL ISSUANCES-PRECHARGED TOOLS</v>
          </cell>
          <cell r="C1039">
            <v>581794.88</v>
          </cell>
          <cell r="D1039">
            <v>481801.16</v>
          </cell>
        </row>
        <row r="1040">
          <cell r="A1040">
            <v>6215561</v>
          </cell>
          <cell r="B1040" t="str">
            <v>MATL ISSUANCES-PRECHARGED MISC. PIPE MA</v>
          </cell>
          <cell r="C1040">
            <v>114453.01</v>
          </cell>
          <cell r="D1040">
            <v>79488.13</v>
          </cell>
        </row>
        <row r="1041">
          <cell r="A1041">
            <v>6215562</v>
          </cell>
          <cell r="B1041" t="str">
            <v>MATL ISSUANCES-PRECHARGED MISC. PIPE FI</v>
          </cell>
          <cell r="C1041">
            <v>1936069.25</v>
          </cell>
          <cell r="D1041">
            <v>1538171.31</v>
          </cell>
        </row>
        <row r="1042">
          <cell r="A1042">
            <v>6215563</v>
          </cell>
          <cell r="B1042" t="str">
            <v>MATL ISSUANCES-PRECHARGED STORES MATERI</v>
          </cell>
          <cell r="C1042">
            <v>6032.45</v>
          </cell>
          <cell r="D1042">
            <v>4532.18</v>
          </cell>
        </row>
        <row r="1043">
          <cell r="A1043">
            <v>6215564</v>
          </cell>
          <cell r="B1043" t="str">
            <v>MATL ISSUANCES-PRECHARGED AUTO MATERIAL</v>
          </cell>
          <cell r="C1043">
            <v>3195.27</v>
          </cell>
          <cell r="D1043">
            <v>2999.59</v>
          </cell>
        </row>
        <row r="1044">
          <cell r="A1044">
            <v>6215565</v>
          </cell>
          <cell r="B1044" t="str">
            <v>MATL ISSUANCES-PRECHARGED OFFICE SUPPLI</v>
          </cell>
          <cell r="C1044">
            <v>23393.01</v>
          </cell>
          <cell r="D1044">
            <v>19340.5</v>
          </cell>
        </row>
        <row r="1045">
          <cell r="A1045">
            <v>6215566</v>
          </cell>
          <cell r="B1045" t="str">
            <v>MATL ISSUANCES-OTHER PRECHARGED MATERIA</v>
          </cell>
          <cell r="C1045">
            <v>607633.64</v>
          </cell>
          <cell r="D1045">
            <v>424593.1</v>
          </cell>
        </row>
        <row r="1046">
          <cell r="A1046">
            <v>6215567</v>
          </cell>
          <cell r="B1046" t="str">
            <v>MATL ISSUANCES-PIPE</v>
          </cell>
          <cell r="C1046">
            <v>2386942.56</v>
          </cell>
          <cell r="D1046">
            <v>1859613.08</v>
          </cell>
        </row>
        <row r="1047">
          <cell r="A1047">
            <v>6215568</v>
          </cell>
          <cell r="B1047" t="str">
            <v>MATL ISSUANCES-NON PIPE</v>
          </cell>
          <cell r="C1047">
            <v>5488407.3899999997</v>
          </cell>
          <cell r="D1047">
            <v>3186149.51</v>
          </cell>
        </row>
        <row r="1048">
          <cell r="A1048">
            <v>6220000</v>
          </cell>
          <cell r="B1048" t="str">
            <v>PURCHASED SERVICES</v>
          </cell>
          <cell r="C1048">
            <v>100001.28</v>
          </cell>
          <cell r="D1048">
            <v>48711.98</v>
          </cell>
        </row>
        <row r="1049">
          <cell r="A1049">
            <v>6220030</v>
          </cell>
          <cell r="B1049" t="str">
            <v>PO-SRV-ADVERTISING AND MARKETING PUBLIC</v>
          </cell>
          <cell r="C1049">
            <v>174507.58</v>
          </cell>
          <cell r="D1049">
            <v>893565.65</v>
          </cell>
        </row>
        <row r="1050">
          <cell r="A1050">
            <v>6220040</v>
          </cell>
          <cell r="B1050" t="str">
            <v>PO-SRV-ADVERTISING IMAGE &amp; BRANDING</v>
          </cell>
          <cell r="C1050">
            <v>171840.64000000001</v>
          </cell>
          <cell r="D1050">
            <v>170199.21</v>
          </cell>
        </row>
        <row r="1051">
          <cell r="A1051">
            <v>6220045</v>
          </cell>
          <cell r="B1051" t="str">
            <v>PO-SRV-LOGO MERCHANDISING SERVICES</v>
          </cell>
          <cell r="C1051">
            <v>16.5</v>
          </cell>
          <cell r="D1051">
            <v>0</v>
          </cell>
        </row>
        <row r="1052">
          <cell r="A1052">
            <v>6220050</v>
          </cell>
          <cell r="B1052" t="str">
            <v>PO-SRV-ADVERTISING AND MARKETING</v>
          </cell>
          <cell r="C1052">
            <v>1084973.6100000001</v>
          </cell>
          <cell r="D1052">
            <v>1094417.55</v>
          </cell>
        </row>
        <row r="1053">
          <cell r="A1053">
            <v>6220060</v>
          </cell>
          <cell r="B1053" t="str">
            <v>PO-SRV-FOOD SERVICE-CATERING</v>
          </cell>
          <cell r="C1053">
            <v>60400.03</v>
          </cell>
          <cell r="D1053">
            <v>20597.97</v>
          </cell>
        </row>
        <row r="1054">
          <cell r="A1054">
            <v>6220064</v>
          </cell>
          <cell r="B1054" t="str">
            <v>PO-SRV-FOOD SERVICE-MANAGEMENT-CBS USE</v>
          </cell>
          <cell r="C1054">
            <v>0</v>
          </cell>
          <cell r="D1054">
            <v>1955.23</v>
          </cell>
        </row>
        <row r="1055">
          <cell r="A1055">
            <v>6220070</v>
          </cell>
          <cell r="B1055" t="str">
            <v>PO-SRV-NEWSPAPER ADVERTISING</v>
          </cell>
          <cell r="C1055">
            <v>212939.34</v>
          </cell>
          <cell r="D1055">
            <v>376910.31</v>
          </cell>
        </row>
        <row r="1056">
          <cell r="A1056">
            <v>6220080</v>
          </cell>
          <cell r="B1056" t="str">
            <v># PURCH SERV - NEWSPAPER PRODUCTION</v>
          </cell>
          <cell r="C1056">
            <v>0</v>
          </cell>
          <cell r="D1056">
            <v>4000</v>
          </cell>
        </row>
        <row r="1057">
          <cell r="A1057">
            <v>6220090</v>
          </cell>
          <cell r="B1057" t="str">
            <v>PO-SRV-MAGAZINE ADVERTISING</v>
          </cell>
          <cell r="C1057">
            <v>175289.08</v>
          </cell>
          <cell r="D1057">
            <v>254910.63</v>
          </cell>
        </row>
        <row r="1058">
          <cell r="A1058">
            <v>6220100</v>
          </cell>
          <cell r="B1058" t="str">
            <v>PO-SRV-TREE TRIMMING</v>
          </cell>
          <cell r="C1058">
            <v>-19390</v>
          </cell>
          <cell r="D1058">
            <v>71525</v>
          </cell>
        </row>
        <row r="1059">
          <cell r="A1059">
            <v>6220115</v>
          </cell>
          <cell r="B1059" t="str">
            <v>PO-SRV-OUTDOOR ADVERTISING</v>
          </cell>
          <cell r="C1059">
            <v>-12458.49</v>
          </cell>
          <cell r="D1059">
            <v>50677.120000000003</v>
          </cell>
        </row>
        <row r="1060">
          <cell r="A1060">
            <v>6220116</v>
          </cell>
          <cell r="B1060" t="str">
            <v>PURCH SERV - OUTDOOR PRODUCTION</v>
          </cell>
          <cell r="C1060">
            <v>0</v>
          </cell>
          <cell r="D1060">
            <v>3558.77</v>
          </cell>
        </row>
        <row r="1061">
          <cell r="A1061">
            <v>6220120</v>
          </cell>
          <cell r="B1061" t="str">
            <v># PURCH SERV - BILL INSERTS</v>
          </cell>
          <cell r="C1061">
            <v>0</v>
          </cell>
          <cell r="D1061">
            <v>34.409999999999997</v>
          </cell>
        </row>
        <row r="1062">
          <cell r="A1062">
            <v>6220130</v>
          </cell>
          <cell r="B1062" t="str">
            <v>PO-SRV-RADIO ADVERTISING</v>
          </cell>
          <cell r="C1062">
            <v>564080.80000000005</v>
          </cell>
          <cell r="D1062">
            <v>92835.08</v>
          </cell>
        </row>
        <row r="1063">
          <cell r="A1063">
            <v>6220190</v>
          </cell>
          <cell r="B1063" t="str">
            <v>PO-SRV-SECURITY</v>
          </cell>
          <cell r="C1063">
            <v>119082.98</v>
          </cell>
          <cell r="D1063">
            <v>75050.28</v>
          </cell>
        </row>
        <row r="1064">
          <cell r="A1064">
            <v>6220200</v>
          </cell>
          <cell r="B1064" t="str">
            <v>PO-SRV-LEGAL</v>
          </cell>
          <cell r="C1064">
            <v>0</v>
          </cell>
          <cell r="D1064">
            <v>20243.740000000002</v>
          </cell>
        </row>
        <row r="1065">
          <cell r="A1065">
            <v>6220245</v>
          </cell>
          <cell r="B1065" t="str">
            <v>PO-SRV-BILL INSERTS-REGULATORY COMPLIAN</v>
          </cell>
          <cell r="C1065">
            <v>19461</v>
          </cell>
          <cell r="D1065">
            <v>0</v>
          </cell>
        </row>
        <row r="1066">
          <cell r="A1066">
            <v>6220250</v>
          </cell>
          <cell r="B1066" t="str">
            <v>PO-SRV-COMPUTER SOFTWARE MAINTENANCE &amp;</v>
          </cell>
          <cell r="C1066">
            <v>992313.72</v>
          </cell>
          <cell r="D1066">
            <v>2849397.87</v>
          </cell>
        </row>
        <row r="1067">
          <cell r="A1067">
            <v>6220270</v>
          </cell>
          <cell r="B1067" t="str">
            <v>PO-SRV-INFO TECH (IT)-CONSULTING</v>
          </cell>
          <cell r="C1067">
            <v>105352.12</v>
          </cell>
          <cell r="D1067">
            <v>121554.9</v>
          </cell>
        </row>
        <row r="1068">
          <cell r="A1068">
            <v>6220280</v>
          </cell>
          <cell r="B1068" t="str">
            <v>PO-SRV-INFO TECH (IT)-OTHER</v>
          </cell>
          <cell r="C1068">
            <v>16789.490000000002</v>
          </cell>
          <cell r="D1068">
            <v>-8895.5400000000009</v>
          </cell>
        </row>
        <row r="1069">
          <cell r="A1069">
            <v>6220300</v>
          </cell>
          <cell r="B1069" t="str">
            <v>PO-SRV-COMPUTER LAN/NOS (IT USE ONLY)</v>
          </cell>
          <cell r="C1069">
            <v>126.72</v>
          </cell>
          <cell r="D1069">
            <v>527.45000000000005</v>
          </cell>
        </row>
        <row r="1070">
          <cell r="A1070">
            <v>6220360</v>
          </cell>
          <cell r="B1070" t="str">
            <v>PO-SRV-COMPUTER ORDER FULFILLMENT</v>
          </cell>
          <cell r="C1070">
            <v>12400.74</v>
          </cell>
          <cell r="D1070">
            <v>343549.47</v>
          </cell>
        </row>
        <row r="1071">
          <cell r="A1071">
            <v>6220380</v>
          </cell>
          <cell r="B1071" t="str">
            <v>PO-SRV-TEMPORARY AGENCY LABOR</v>
          </cell>
          <cell r="C1071">
            <v>901035.05</v>
          </cell>
          <cell r="D1071">
            <v>4746885.58</v>
          </cell>
        </row>
        <row r="1072">
          <cell r="A1072">
            <v>6220390</v>
          </cell>
          <cell r="B1072" t="str">
            <v>PO-SRV-PRINTING &amp; GRAPHICS</v>
          </cell>
          <cell r="C1072">
            <v>134992.28</v>
          </cell>
          <cell r="D1072">
            <v>70195.89</v>
          </cell>
        </row>
        <row r="1073">
          <cell r="A1073">
            <v>6220391</v>
          </cell>
          <cell r="B1073" t="str">
            <v>PO-SRV-GRAPHICS SERVICES-CONSULT/PRODUC</v>
          </cell>
          <cell r="C1073">
            <v>1717.33</v>
          </cell>
          <cell r="D1073">
            <v>0</v>
          </cell>
        </row>
        <row r="1074">
          <cell r="A1074">
            <v>6220393</v>
          </cell>
          <cell r="B1074" t="str">
            <v>PO-SRV-PRINTING BUSINESS FORMS (SPECIAL</v>
          </cell>
          <cell r="C1074">
            <v>0</v>
          </cell>
          <cell r="D1074">
            <v>80.52</v>
          </cell>
        </row>
        <row r="1075">
          <cell r="A1075">
            <v>6220400</v>
          </cell>
          <cell r="B1075" t="str">
            <v>PO-SRV-PRINTING BUSINESS FORMS (STOCK)</v>
          </cell>
          <cell r="C1075">
            <v>1560</v>
          </cell>
          <cell r="D1075">
            <v>0</v>
          </cell>
        </row>
        <row r="1076">
          <cell r="A1076">
            <v>6220410</v>
          </cell>
          <cell r="B1076" t="str">
            <v>PO-SRV-COPY-PUBLICATIONS &amp; SUBSCRIPTION</v>
          </cell>
          <cell r="C1076">
            <v>620.11</v>
          </cell>
          <cell r="D1076">
            <v>781.18</v>
          </cell>
        </row>
        <row r="1077">
          <cell r="A1077">
            <v>6220411</v>
          </cell>
          <cell r="B1077" t="str">
            <v>PO-SRV-COPY-CONVENIENCE-PAPER-CBS USE</v>
          </cell>
          <cell r="C1077">
            <v>13410.52</v>
          </cell>
          <cell r="D1077">
            <v>6931.17</v>
          </cell>
        </row>
        <row r="1078">
          <cell r="A1078">
            <v>6220412</v>
          </cell>
          <cell r="B1078" t="str">
            <v>PO-SRV-COPY-CONVENIENCE</v>
          </cell>
          <cell r="C1078">
            <v>204134.23</v>
          </cell>
          <cell r="D1078">
            <v>0</v>
          </cell>
        </row>
        <row r="1079">
          <cell r="A1079">
            <v>6220420</v>
          </cell>
          <cell r="B1079" t="str">
            <v>PO-SRV-COPIER &amp; QUICK COPY CENTER</v>
          </cell>
          <cell r="C1079">
            <v>53780.61</v>
          </cell>
          <cell r="D1079">
            <v>62986.87</v>
          </cell>
        </row>
        <row r="1080">
          <cell r="A1080">
            <v>6220421</v>
          </cell>
          <cell r="B1080" t="str">
            <v>PO-SRV-COPY-ENGINEERING</v>
          </cell>
          <cell r="C1080">
            <v>5891.73</v>
          </cell>
          <cell r="D1080">
            <v>0</v>
          </cell>
        </row>
        <row r="1081">
          <cell r="A1081">
            <v>6220422</v>
          </cell>
          <cell r="B1081" t="str">
            <v>PO-SRV-COPY-SERVICE CENTER</v>
          </cell>
          <cell r="C1081">
            <v>29881</v>
          </cell>
          <cell r="D1081">
            <v>0</v>
          </cell>
        </row>
        <row r="1082">
          <cell r="A1082">
            <v>6220430</v>
          </cell>
          <cell r="B1082" t="str">
            <v>PO-SRV-MAIL/MESSENGER-GENERAL</v>
          </cell>
          <cell r="C1082">
            <v>202.29</v>
          </cell>
          <cell r="D1082">
            <v>2038.69</v>
          </cell>
        </row>
        <row r="1083">
          <cell r="A1083">
            <v>6220432</v>
          </cell>
          <cell r="B1083" t="str">
            <v>PO-SRV-MAIL/MESSENGER-OVERNIGHT EXPRESS</v>
          </cell>
          <cell r="C1083">
            <v>436.86</v>
          </cell>
          <cell r="D1083">
            <v>0</v>
          </cell>
        </row>
        <row r="1084">
          <cell r="A1084">
            <v>6220433</v>
          </cell>
          <cell r="B1084" t="str">
            <v>PO-SRV-MAIL/MESSENGER-COURIER</v>
          </cell>
          <cell r="C1084">
            <v>86.9</v>
          </cell>
          <cell r="D1084">
            <v>0</v>
          </cell>
        </row>
        <row r="1085">
          <cell r="A1085">
            <v>6220450</v>
          </cell>
          <cell r="B1085" t="str">
            <v>PO-SRV-MAIL/MESSENGER-POSTAGE</v>
          </cell>
          <cell r="C1085">
            <v>362.28</v>
          </cell>
          <cell r="D1085">
            <v>1344308.52</v>
          </cell>
        </row>
        <row r="1086">
          <cell r="A1086">
            <v>6220470</v>
          </cell>
          <cell r="B1086" t="str">
            <v>PO-SRV-MAIL OTHER</v>
          </cell>
          <cell r="C1086">
            <v>754.62</v>
          </cell>
          <cell r="D1086">
            <v>3053.63</v>
          </cell>
        </row>
        <row r="1087">
          <cell r="A1087">
            <v>6220480</v>
          </cell>
          <cell r="B1087" t="str">
            <v>PO-SRV-ENGINEERING</v>
          </cell>
          <cell r="C1087">
            <v>658234.77</v>
          </cell>
          <cell r="D1087">
            <v>164962.03</v>
          </cell>
        </row>
        <row r="1088">
          <cell r="A1088">
            <v>6220500</v>
          </cell>
          <cell r="B1088" t="str">
            <v>PO-SRV-GOVERNMENT TURNKEY-DESIGN/BUILD</v>
          </cell>
          <cell r="C1088">
            <v>2881.1</v>
          </cell>
          <cell r="D1088">
            <v>424</v>
          </cell>
        </row>
        <row r="1089">
          <cell r="A1089">
            <v>6220520</v>
          </cell>
          <cell r="B1089" t="str">
            <v>PO-SRV-GOVERNMENT TURNKEY-AUDITS</v>
          </cell>
          <cell r="C1089">
            <v>40</v>
          </cell>
          <cell r="D1089">
            <v>0</v>
          </cell>
        </row>
        <row r="1090">
          <cell r="A1090">
            <v>6220530</v>
          </cell>
          <cell r="B1090" t="str">
            <v>PO-SRV-CONSTRUCTION-OTHER</v>
          </cell>
          <cell r="C1090">
            <v>2136328.66</v>
          </cell>
          <cell r="D1090">
            <v>770600.57</v>
          </cell>
        </row>
        <row r="1091">
          <cell r="A1091">
            <v>6220535</v>
          </cell>
          <cell r="B1091" t="str">
            <v>PO-SRV-GOVT PAYMENTS-PERMITS</v>
          </cell>
          <cell r="C1091">
            <v>61311.64</v>
          </cell>
          <cell r="D1091">
            <v>1499.1</v>
          </cell>
        </row>
        <row r="1092">
          <cell r="A1092">
            <v>6220560</v>
          </cell>
          <cell r="B1092" t="str">
            <v>PO-SRV-CONSTRUCTION PAVING</v>
          </cell>
          <cell r="C1092">
            <v>2566300.4700000002</v>
          </cell>
          <cell r="D1092">
            <v>1975089.7</v>
          </cell>
        </row>
        <row r="1093">
          <cell r="A1093">
            <v>6220570</v>
          </cell>
          <cell r="B1093" t="str">
            <v>PO-SRV-DESIGN</v>
          </cell>
          <cell r="C1093">
            <v>56927.72</v>
          </cell>
          <cell r="D1093">
            <v>57659.87</v>
          </cell>
        </row>
        <row r="1094">
          <cell r="A1094">
            <v>6220580</v>
          </cell>
          <cell r="B1094" t="str">
            <v>PO-SRV-ON-LINE SERVICES, MISCELLANEOUS</v>
          </cell>
          <cell r="C1094">
            <v>137144.25</v>
          </cell>
          <cell r="D1094">
            <v>123778.99</v>
          </cell>
        </row>
        <row r="1095">
          <cell r="A1095">
            <v>6220590</v>
          </cell>
          <cell r="B1095" t="str">
            <v>PO-SRV-MISCELLANEOUS OTHER SERVICES</v>
          </cell>
          <cell r="C1095">
            <v>5462.91</v>
          </cell>
          <cell r="D1095">
            <v>-2047339.79</v>
          </cell>
        </row>
        <row r="1096">
          <cell r="A1096">
            <v>6220600</v>
          </cell>
          <cell r="B1096" t="str">
            <v>PO-SRV-CONSULTING-OTHER</v>
          </cell>
          <cell r="C1096">
            <v>19604863.469999999</v>
          </cell>
          <cell r="D1096">
            <v>78480792.560000002</v>
          </cell>
        </row>
        <row r="1097">
          <cell r="A1097">
            <v>6220630</v>
          </cell>
          <cell r="B1097" t="str">
            <v># PURCH SERV - UTILITIES</v>
          </cell>
          <cell r="C1097">
            <v>0</v>
          </cell>
          <cell r="D1097">
            <v>111806.47</v>
          </cell>
        </row>
        <row r="1098">
          <cell r="A1098">
            <v>6220635</v>
          </cell>
          <cell r="B1098" t="str">
            <v>PURCH SERV - COMPANY GAS USED</v>
          </cell>
          <cell r="C1098">
            <v>0</v>
          </cell>
          <cell r="D1098">
            <v>2702920.52</v>
          </cell>
        </row>
        <row r="1099">
          <cell r="A1099">
            <v>6220640</v>
          </cell>
          <cell r="B1099" t="str">
            <v>PO-SRV-TRAINING &amp; SEMINARS</v>
          </cell>
          <cell r="C1099">
            <v>187699.36</v>
          </cell>
          <cell r="D1099">
            <v>353560.18</v>
          </cell>
        </row>
        <row r="1100">
          <cell r="A1100">
            <v>6220670</v>
          </cell>
          <cell r="B1100" t="str">
            <v>PO-SRV-RESEARCH AND DEVELOPMENT</v>
          </cell>
          <cell r="C1100">
            <v>514700</v>
          </cell>
          <cell r="D1100">
            <v>113346.45</v>
          </cell>
        </row>
        <row r="1101">
          <cell r="A1101">
            <v>6220690</v>
          </cell>
          <cell r="B1101" t="str">
            <v># PURCH SERV - EVENTS FOR EXTERNAL SERV</v>
          </cell>
          <cell r="C1101">
            <v>0</v>
          </cell>
          <cell r="D1101">
            <v>52338.2</v>
          </cell>
        </row>
        <row r="1102">
          <cell r="A1102">
            <v>6220790</v>
          </cell>
          <cell r="B1102" t="str">
            <v>PO-SRV-MEDICAL</v>
          </cell>
          <cell r="C1102">
            <v>5333.05</v>
          </cell>
          <cell r="D1102">
            <v>19183.349999999999</v>
          </cell>
        </row>
        <row r="1103">
          <cell r="A1103">
            <v>6220800</v>
          </cell>
          <cell r="B1103" t="str">
            <v>PO-SRV-CONSERVATION</v>
          </cell>
          <cell r="C1103">
            <v>98780.59</v>
          </cell>
          <cell r="D1103">
            <v>116.27</v>
          </cell>
        </row>
        <row r="1104">
          <cell r="A1104">
            <v>6220810</v>
          </cell>
          <cell r="B1104" t="str">
            <v>PO-SRV-CUSTOMER SERVICES</v>
          </cell>
          <cell r="C1104">
            <v>3635.9</v>
          </cell>
          <cell r="D1104">
            <v>128.55000000000001</v>
          </cell>
        </row>
        <row r="1105">
          <cell r="A1105">
            <v>6220840</v>
          </cell>
          <cell r="B1105" t="str">
            <v>PO-SRV-VEHICLE &amp; EQUIPMENT RENTAL</v>
          </cell>
          <cell r="C1105">
            <v>35947.14</v>
          </cell>
          <cell r="D1105">
            <v>26424.83</v>
          </cell>
        </row>
        <row r="1106">
          <cell r="A1106">
            <v>6220850</v>
          </cell>
          <cell r="B1106" t="str">
            <v>PO-SRV-VEHICLE &amp; EQUIP RENTAL W/OPERATO</v>
          </cell>
          <cell r="C1106">
            <v>681454.52</v>
          </cell>
          <cell r="D1106">
            <v>174794.68</v>
          </cell>
        </row>
        <row r="1107">
          <cell r="A1107">
            <v>6220855</v>
          </cell>
          <cell r="B1107" t="str">
            <v>PO-SRV-LAUNDRY/RENTAL OF UNIFORMS</v>
          </cell>
          <cell r="C1107">
            <v>1176577.1200000001</v>
          </cell>
          <cell r="D1107">
            <v>436836.91</v>
          </cell>
        </row>
        <row r="1108">
          <cell r="A1108">
            <v>6220860</v>
          </cell>
          <cell r="B1108" t="str">
            <v>PO-SRV-MAINTENANCE AND REPAIRS</v>
          </cell>
          <cell r="C1108">
            <v>621940.36</v>
          </cell>
          <cell r="D1108">
            <v>406784.29</v>
          </cell>
        </row>
        <row r="1109">
          <cell r="A1109">
            <v>6220870</v>
          </cell>
          <cell r="B1109" t="str">
            <v>PO-SRV-TELEPHONE &amp; COMMUNICATION SYSTEM</v>
          </cell>
          <cell r="C1109">
            <v>15740</v>
          </cell>
          <cell r="D1109">
            <v>17124.18</v>
          </cell>
        </row>
        <row r="1110">
          <cell r="A1110">
            <v>6220880</v>
          </cell>
          <cell r="B1110" t="str">
            <v>PO-SRV-CONSTRUCTION-GAS PIPELINE</v>
          </cell>
          <cell r="C1110">
            <v>15934169.060000001</v>
          </cell>
          <cell r="D1110">
            <v>12304044.029999999</v>
          </cell>
        </row>
        <row r="1111">
          <cell r="A1111">
            <v>6220890</v>
          </cell>
          <cell r="B1111" t="str">
            <v>PO-SRV-LANDSCAPING</v>
          </cell>
          <cell r="C1111">
            <v>343261.14</v>
          </cell>
          <cell r="D1111">
            <v>272152.95</v>
          </cell>
        </row>
        <row r="1112">
          <cell r="A1112">
            <v>6220900</v>
          </cell>
          <cell r="B1112" t="str">
            <v>PO-SRV-TRASH COLLECTION</v>
          </cell>
          <cell r="C1112">
            <v>202890.01</v>
          </cell>
          <cell r="D1112">
            <v>128684.24</v>
          </cell>
        </row>
        <row r="1113">
          <cell r="A1113">
            <v>6220910</v>
          </cell>
          <cell r="B1113" t="str">
            <v>PO-SRV-HAZARDOUS WASTE DISPOSAL</v>
          </cell>
          <cell r="C1113">
            <v>275729.19</v>
          </cell>
          <cell r="D1113">
            <v>105024.51</v>
          </cell>
        </row>
        <row r="1114">
          <cell r="A1114">
            <v>6220920</v>
          </cell>
          <cell r="B1114" t="str">
            <v>PO-SRV-SAFETY RELATED</v>
          </cell>
          <cell r="C1114">
            <v>23579</v>
          </cell>
          <cell r="D1114">
            <v>18067.12</v>
          </cell>
        </row>
        <row r="1115">
          <cell r="A1115">
            <v>6220930</v>
          </cell>
          <cell r="B1115" t="str">
            <v>PO-SRV-ENERGY EFFICIENCY</v>
          </cell>
          <cell r="C1115">
            <v>90678.81</v>
          </cell>
          <cell r="D1115">
            <v>468063.4</v>
          </cell>
        </row>
        <row r="1116">
          <cell r="A1116">
            <v>6220940</v>
          </cell>
          <cell r="B1116" t="str">
            <v>PO-SRV-WELL DRILLING</v>
          </cell>
          <cell r="C1116">
            <v>2189500.59</v>
          </cell>
          <cell r="D1116">
            <v>1595205.87</v>
          </cell>
        </row>
        <row r="1117">
          <cell r="A1117">
            <v>6220950</v>
          </cell>
          <cell r="B1117" t="str">
            <v>PO-SRV-AUCTIONING</v>
          </cell>
          <cell r="C1117">
            <v>0</v>
          </cell>
          <cell r="D1117">
            <v>453.93</v>
          </cell>
        </row>
        <row r="1118">
          <cell r="A1118">
            <v>6220960</v>
          </cell>
          <cell r="B1118" t="str">
            <v>PO-SRV-MOVING</v>
          </cell>
          <cell r="C1118">
            <v>2288.4499999999998</v>
          </cell>
          <cell r="D1118">
            <v>2574.4</v>
          </cell>
        </row>
        <row r="1119">
          <cell r="A1119">
            <v>6220970</v>
          </cell>
          <cell r="B1119" t="str">
            <v>PO-SRV-INSURANCE</v>
          </cell>
          <cell r="C1119">
            <v>131.65</v>
          </cell>
          <cell r="D1119">
            <v>0</v>
          </cell>
        </row>
        <row r="1120">
          <cell r="A1120">
            <v>6220980</v>
          </cell>
          <cell r="B1120" t="str">
            <v>PO-SRV-JANITORIAL</v>
          </cell>
          <cell r="C1120">
            <v>1001568.39</v>
          </cell>
          <cell r="D1120">
            <v>927183.06</v>
          </cell>
        </row>
        <row r="1121">
          <cell r="A1121">
            <v>6220990</v>
          </cell>
          <cell r="B1121" t="str">
            <v>PO-SRV-COMPUTER HARDWARE MAINT &amp; LEASES</v>
          </cell>
          <cell r="C1121">
            <v>681645.79</v>
          </cell>
          <cell r="D1121">
            <v>163275.29</v>
          </cell>
        </row>
        <row r="1122">
          <cell r="A1122">
            <v>6221000</v>
          </cell>
          <cell r="B1122" t="str">
            <v>PO-SRV-CONSTRUCTION-ELECTRIC</v>
          </cell>
          <cell r="C1122">
            <v>100422</v>
          </cell>
          <cell r="D1122">
            <v>89671.43</v>
          </cell>
        </row>
        <row r="1123">
          <cell r="A1123">
            <v>6221010</v>
          </cell>
          <cell r="B1123" t="str">
            <v>PO-SRV-STORAGE</v>
          </cell>
          <cell r="C1123">
            <v>26805.29</v>
          </cell>
          <cell r="D1123">
            <v>0</v>
          </cell>
        </row>
        <row r="1124">
          <cell r="A1124">
            <v>6221020</v>
          </cell>
          <cell r="B1124" t="str">
            <v>PO-SRV-COLLECTION SERVICES</v>
          </cell>
          <cell r="C1124">
            <v>233585.83</v>
          </cell>
          <cell r="D1124">
            <v>104437.27</v>
          </cell>
        </row>
        <row r="1125">
          <cell r="A1125">
            <v>6221030</v>
          </cell>
          <cell r="B1125" t="str">
            <v>PO-SRV-TRAVEL-EXP</v>
          </cell>
          <cell r="C1125">
            <v>346.24</v>
          </cell>
          <cell r="D1125">
            <v>5174.76</v>
          </cell>
        </row>
        <row r="1126">
          <cell r="A1126">
            <v>6221040</v>
          </cell>
          <cell r="B1126" t="str">
            <v>PO-SRV-FREIGHT AUDITING/PMTS</v>
          </cell>
          <cell r="C1126">
            <v>50.23</v>
          </cell>
          <cell r="D1126">
            <v>774.8</v>
          </cell>
        </row>
        <row r="1127">
          <cell r="A1127">
            <v>6221050</v>
          </cell>
          <cell r="B1127" t="str">
            <v>PO-SRV-LABORATORY</v>
          </cell>
          <cell r="C1127">
            <v>43732.5</v>
          </cell>
          <cell r="D1127">
            <v>26270.5</v>
          </cell>
        </row>
        <row r="1128">
          <cell r="A1128">
            <v>6221060</v>
          </cell>
          <cell r="B1128" t="str">
            <v>PO-SRV-GOVT &amp; REGULATORY</v>
          </cell>
          <cell r="C1128">
            <v>18.649999999999999</v>
          </cell>
          <cell r="D1128">
            <v>2423.19</v>
          </cell>
        </row>
        <row r="1129">
          <cell r="A1129">
            <v>6221080</v>
          </cell>
          <cell r="B1129" t="str">
            <v>PO-SRV-CORP. LANGUAGE SERVICES</v>
          </cell>
          <cell r="C1129">
            <v>927.03</v>
          </cell>
          <cell r="D1129">
            <v>0</v>
          </cell>
        </row>
        <row r="1130">
          <cell r="A1130">
            <v>6221085</v>
          </cell>
          <cell r="B1130" t="str">
            <v>PO-SRV-SITE ASSESSMENT &amp; MITIGATION WOR</v>
          </cell>
          <cell r="C1130">
            <v>1701213.41</v>
          </cell>
          <cell r="D1130">
            <v>6293960.0199999996</v>
          </cell>
        </row>
        <row r="1131">
          <cell r="A1131">
            <v>6230000</v>
          </cell>
          <cell r="B1131" t="str">
            <v>NO PO-SRV-CONTRACTORS</v>
          </cell>
          <cell r="C1131">
            <v>1421986.25</v>
          </cell>
          <cell r="D1131">
            <v>28548758.140000001</v>
          </cell>
        </row>
        <row r="1132">
          <cell r="A1132">
            <v>6230001</v>
          </cell>
          <cell r="B1132" t="str">
            <v>NO PO-SRV-CONTRACTORS-ADVISORY</v>
          </cell>
          <cell r="C1132">
            <v>3044.37</v>
          </cell>
          <cell r="D1132">
            <v>18451.07</v>
          </cell>
        </row>
        <row r="1133">
          <cell r="A1133">
            <v>6230002</v>
          </cell>
          <cell r="B1133" t="str">
            <v>NO PO-SRV-CONTRACTORS-CONSULTING</v>
          </cell>
          <cell r="C1133">
            <v>1775651.23</v>
          </cell>
          <cell r="D1133">
            <v>6873210.3300000001</v>
          </cell>
        </row>
        <row r="1134">
          <cell r="A1134">
            <v>6230003</v>
          </cell>
          <cell r="B1134" t="str">
            <v>NO PO-SRV-CONTRACTORS-CONSULTING FEES-J</v>
          </cell>
          <cell r="C1134">
            <v>27830.49</v>
          </cell>
          <cell r="D1134">
            <v>6312.77</v>
          </cell>
        </row>
        <row r="1135">
          <cell r="A1135">
            <v>6230004</v>
          </cell>
          <cell r="B1135" t="str">
            <v>NO PO-SRV-CONTRACTORS-CONTRACT LABOR</v>
          </cell>
          <cell r="C1135">
            <v>-107057.78</v>
          </cell>
          <cell r="D1135">
            <v>7010051.6100000003</v>
          </cell>
        </row>
        <row r="1136">
          <cell r="A1136">
            <v>6230005</v>
          </cell>
          <cell r="B1136" t="str">
            <v>NO PO-SRV-CONTRACTORS-MAJOR PROJECTS</v>
          </cell>
          <cell r="C1136">
            <v>1590763.19</v>
          </cell>
          <cell r="D1136">
            <v>20842322.039999999</v>
          </cell>
        </row>
        <row r="1137">
          <cell r="A1137">
            <v>6230006</v>
          </cell>
          <cell r="B1137" t="str">
            <v>NO PO-SRV-CONTRACTORS-SPECIFIC JOBS</v>
          </cell>
          <cell r="C1137">
            <v>1476619.16</v>
          </cell>
          <cell r="D1137">
            <v>1373045.4</v>
          </cell>
        </row>
        <row r="1138">
          <cell r="A1138">
            <v>6230007</v>
          </cell>
          <cell r="B1138" t="str">
            <v>NO PO-SRV-CONTRACTORS-TIME &amp; EQUIPMENT</v>
          </cell>
          <cell r="C1138">
            <v>70957.84</v>
          </cell>
          <cell r="D1138">
            <v>4241.1099999999997</v>
          </cell>
        </row>
        <row r="1139">
          <cell r="A1139">
            <v>6230010</v>
          </cell>
          <cell r="B1139" t="str">
            <v>NO PO-SRV-ACCOUNTING SERVICES</v>
          </cell>
          <cell r="C1139">
            <v>5362.04</v>
          </cell>
          <cell r="D1139">
            <v>7737.75</v>
          </cell>
        </row>
        <row r="1140">
          <cell r="A1140">
            <v>6230020</v>
          </cell>
          <cell r="B1140" t="str">
            <v>NO PO-SRV-AUDIT SERVICES</v>
          </cell>
          <cell r="C1140">
            <v>0</v>
          </cell>
          <cell r="D1140">
            <v>994.26</v>
          </cell>
        </row>
        <row r="1141">
          <cell r="A1141">
            <v>6230030</v>
          </cell>
          <cell r="B1141" t="str">
            <v>NO PO-SRV-ADVERTISING LITERATURE</v>
          </cell>
          <cell r="C1141">
            <v>-14951.78</v>
          </cell>
          <cell r="D1141">
            <v>233680.11</v>
          </cell>
        </row>
        <row r="1142">
          <cell r="A1142">
            <v>6230040</v>
          </cell>
          <cell r="B1142" t="str">
            <v>NO PO-SRV-ADVERTISING IMAGE &amp; BRANDING</v>
          </cell>
          <cell r="C1142">
            <v>1069.0999999999999</v>
          </cell>
          <cell r="D1142">
            <v>578793.11</v>
          </cell>
        </row>
        <row r="1143">
          <cell r="A1143">
            <v>6230045</v>
          </cell>
          <cell r="B1143" t="str">
            <v>NO PO-SRV-LOGO MERCHANDISING SERV</v>
          </cell>
          <cell r="C1143">
            <v>0</v>
          </cell>
          <cell r="D1143">
            <v>-5803.99</v>
          </cell>
        </row>
        <row r="1144">
          <cell r="A1144">
            <v>6230050</v>
          </cell>
          <cell r="B1144" t="str">
            <v>NO PO-SRV-ADVERTISING MARKETING</v>
          </cell>
          <cell r="C1144">
            <v>1442102</v>
          </cell>
          <cell r="D1144">
            <v>1949674.28</v>
          </cell>
        </row>
        <row r="1145">
          <cell r="A1145">
            <v>6230060</v>
          </cell>
          <cell r="B1145" t="str">
            <v>NO PO-SRV-FOOD SERVICE-CATERING</v>
          </cell>
          <cell r="C1145">
            <v>439875.22</v>
          </cell>
          <cell r="D1145">
            <v>285368.74</v>
          </cell>
        </row>
        <row r="1146">
          <cell r="A1146">
            <v>6230061</v>
          </cell>
          <cell r="B1146" t="str">
            <v>NO PO-SRV-FOOD SERVICE-EXECUTIVE DINING</v>
          </cell>
          <cell r="C1146">
            <v>13651.3</v>
          </cell>
          <cell r="D1146">
            <v>8163.12</v>
          </cell>
        </row>
        <row r="1147">
          <cell r="A1147">
            <v>6230062</v>
          </cell>
          <cell r="B1147" t="str">
            <v>NO PO-SRV-FOOD SERVICE-MAINT &amp; REPAIRS</v>
          </cell>
          <cell r="C1147">
            <v>28612.99</v>
          </cell>
          <cell r="D1147">
            <v>25312.44</v>
          </cell>
        </row>
        <row r="1148">
          <cell r="A1148">
            <v>6230063</v>
          </cell>
          <cell r="B1148" t="str">
            <v>NO PO-SRV-FOOD SERVICE-LEASES CBS USE</v>
          </cell>
          <cell r="C1148">
            <v>-1875.21</v>
          </cell>
          <cell r="D1148">
            <v>0</v>
          </cell>
        </row>
        <row r="1149">
          <cell r="A1149">
            <v>6230064</v>
          </cell>
          <cell r="B1149" t="str">
            <v>NO PO-SRV-FOOD SERVICE-MANAGEMENT CBS U</v>
          </cell>
          <cell r="C1149">
            <v>7881.88</v>
          </cell>
          <cell r="D1149">
            <v>44231.68</v>
          </cell>
        </row>
        <row r="1150">
          <cell r="A1150">
            <v>6230070</v>
          </cell>
          <cell r="B1150" t="str">
            <v>NO PO-SRV-NEWSPAPER ADVERTISING</v>
          </cell>
          <cell r="C1150">
            <v>89683.65</v>
          </cell>
          <cell r="D1150">
            <v>14149.98</v>
          </cell>
        </row>
        <row r="1151">
          <cell r="A1151">
            <v>6230090</v>
          </cell>
          <cell r="B1151" t="str">
            <v>NO PO-SRV-MAGAZINE ADVERTISING</v>
          </cell>
          <cell r="C1151">
            <v>12345.21</v>
          </cell>
          <cell r="D1151">
            <v>11599.02</v>
          </cell>
        </row>
        <row r="1152">
          <cell r="A1152">
            <v>6230115</v>
          </cell>
          <cell r="B1152" t="str">
            <v>NO PO-SRV-OUTDOOR ADVERTISING</v>
          </cell>
          <cell r="C1152">
            <v>8252.94</v>
          </cell>
          <cell r="D1152">
            <v>13776.39</v>
          </cell>
        </row>
        <row r="1153">
          <cell r="A1153">
            <v>6230130</v>
          </cell>
          <cell r="B1153" t="str">
            <v>NO PO-SRV-RADIO ADVERTISING</v>
          </cell>
          <cell r="C1153">
            <v>535.96</v>
          </cell>
          <cell r="D1153">
            <v>413.3</v>
          </cell>
        </row>
        <row r="1154">
          <cell r="A1154">
            <v>6230140</v>
          </cell>
          <cell r="B1154" t="str">
            <v>NO PO-SRV-MEDIA RELATIONS</v>
          </cell>
          <cell r="C1154">
            <v>10220</v>
          </cell>
          <cell r="D1154">
            <v>0</v>
          </cell>
        </row>
        <row r="1155">
          <cell r="A1155">
            <v>6230150</v>
          </cell>
          <cell r="B1155" t="str">
            <v>NO PO-SRV-AUDIO VISUAL REPORTS</v>
          </cell>
          <cell r="C1155">
            <v>212</v>
          </cell>
          <cell r="D1155">
            <v>524.45000000000005</v>
          </cell>
        </row>
        <row r="1156">
          <cell r="A1156">
            <v>6230160</v>
          </cell>
          <cell r="B1156" t="str">
            <v>NO PO-SRV-NEWS PHOTO SERVICES</v>
          </cell>
          <cell r="C1156">
            <v>240.42</v>
          </cell>
          <cell r="D1156">
            <v>101.41</v>
          </cell>
        </row>
        <row r="1157">
          <cell r="A1157">
            <v>6230170</v>
          </cell>
          <cell r="B1157" t="str">
            <v>NO PO-SRV-LEGAL IN-HOUSE COPY SERVICES</v>
          </cell>
          <cell r="C1157">
            <v>0</v>
          </cell>
          <cell r="D1157">
            <v>45</v>
          </cell>
        </row>
        <row r="1158">
          <cell r="A1158">
            <v>6230200</v>
          </cell>
          <cell r="B1158" t="str">
            <v>NO PO-SRV-OUTSIDE LEGAL FEES</v>
          </cell>
          <cell r="C1158">
            <v>4799</v>
          </cell>
          <cell r="D1158">
            <v>900</v>
          </cell>
        </row>
        <row r="1159">
          <cell r="A1159">
            <v>6230210</v>
          </cell>
          <cell r="B1159" t="str">
            <v>NO PO-SRV-LEGAL-SETTLEMENTS</v>
          </cell>
          <cell r="C1159">
            <v>401000</v>
          </cell>
          <cell r="D1159">
            <v>-147878</v>
          </cell>
        </row>
        <row r="1160">
          <cell r="A1160">
            <v>6230214</v>
          </cell>
          <cell r="B1160" t="str">
            <v>NO PO-SRV-ARBITRATION FEES</v>
          </cell>
          <cell r="C1160">
            <v>10300.5</v>
          </cell>
          <cell r="D1160">
            <v>13273.53</v>
          </cell>
        </row>
        <row r="1161">
          <cell r="A1161">
            <v>6230220</v>
          </cell>
          <cell r="B1161" t="str">
            <v>NO PO-SRV-REGULATORY LEGISLATION</v>
          </cell>
          <cell r="C1161">
            <v>-23031.33</v>
          </cell>
          <cell r="D1161">
            <v>45676.800000000003</v>
          </cell>
        </row>
        <row r="1162">
          <cell r="A1162">
            <v>6230240</v>
          </cell>
          <cell r="B1162" t="str">
            <v>NO PO-SRV-REGULATORY NEWS BUREAU</v>
          </cell>
          <cell r="C1162">
            <v>0</v>
          </cell>
          <cell r="D1162">
            <v>-783.47</v>
          </cell>
        </row>
        <row r="1163">
          <cell r="A1163">
            <v>6230250</v>
          </cell>
          <cell r="B1163" t="str">
            <v>NO PO-SRV-SOFTWARE MAINTENANCE &amp; LEASIN</v>
          </cell>
          <cell r="C1163">
            <v>27301.55</v>
          </cell>
          <cell r="D1163">
            <v>25834.07</v>
          </cell>
        </row>
        <row r="1164">
          <cell r="A1164">
            <v>6230270</v>
          </cell>
          <cell r="B1164" t="str">
            <v>NO PO-SRV-DATA PROCESSING</v>
          </cell>
          <cell r="C1164">
            <v>0</v>
          </cell>
          <cell r="D1164">
            <v>5</v>
          </cell>
        </row>
        <row r="1165">
          <cell r="A1165">
            <v>6230380</v>
          </cell>
          <cell r="B1165" t="str">
            <v>NO PO-SRV-CONTRACT LABOR</v>
          </cell>
          <cell r="C1165">
            <v>4199486.28</v>
          </cell>
          <cell r="D1165">
            <v>2356562.83</v>
          </cell>
        </row>
        <row r="1166">
          <cell r="A1166">
            <v>6230390</v>
          </cell>
          <cell r="B1166" t="str">
            <v>NO PO-SRV-PRINTING/GRAPHICS VIDEO</v>
          </cell>
          <cell r="C1166">
            <v>17289.669999999998</v>
          </cell>
          <cell r="D1166">
            <v>263.87</v>
          </cell>
        </row>
        <row r="1167">
          <cell r="A1167">
            <v>6230391</v>
          </cell>
          <cell r="B1167" t="str">
            <v>NO PO-SRV-GRAPHICS SRV-CONSULT/PRODUCTI</v>
          </cell>
          <cell r="C1167">
            <v>4012.73</v>
          </cell>
          <cell r="D1167">
            <v>102264.3</v>
          </cell>
        </row>
        <row r="1168">
          <cell r="A1168">
            <v>6230392</v>
          </cell>
          <cell r="B1168" t="str">
            <v>NO PO-SRV-GRAPHICS SRV-CONSULTING (IN-H</v>
          </cell>
          <cell r="C1168">
            <v>165</v>
          </cell>
          <cell r="D1168">
            <v>0</v>
          </cell>
        </row>
        <row r="1169">
          <cell r="A1169">
            <v>6230393</v>
          </cell>
          <cell r="B1169" t="str">
            <v>NO PO-SRV-PRINTING BUSINESS FORMS (SPEC</v>
          </cell>
          <cell r="C1169">
            <v>816.16</v>
          </cell>
          <cell r="D1169">
            <v>0</v>
          </cell>
        </row>
        <row r="1170">
          <cell r="A1170">
            <v>6230400</v>
          </cell>
          <cell r="B1170" t="str">
            <v>NO PO-SRV-PRINTING BUSINESS FORMS (STOC</v>
          </cell>
          <cell r="C1170">
            <v>137.37</v>
          </cell>
          <cell r="D1170">
            <v>3.49</v>
          </cell>
        </row>
        <row r="1171">
          <cell r="A1171">
            <v>6230401</v>
          </cell>
          <cell r="B1171" t="str">
            <v>NO PO-SRV-PRINTING BUSINESS CARDS</v>
          </cell>
          <cell r="C1171">
            <v>463.25</v>
          </cell>
          <cell r="D1171">
            <v>162.38</v>
          </cell>
        </row>
        <row r="1172">
          <cell r="A1172">
            <v>6230402</v>
          </cell>
          <cell r="B1172" t="str">
            <v>NO PO-SRV-PRINTING STATIONERY</v>
          </cell>
          <cell r="C1172">
            <v>14.8</v>
          </cell>
          <cell r="D1172">
            <v>2617.38</v>
          </cell>
        </row>
        <row r="1173">
          <cell r="A1173">
            <v>6230403</v>
          </cell>
          <cell r="B1173" t="str">
            <v>NO PO-SRV-PRINTING ENVELOPES</v>
          </cell>
          <cell r="C1173">
            <v>97.14</v>
          </cell>
          <cell r="D1173">
            <v>0</v>
          </cell>
        </row>
        <row r="1174">
          <cell r="A1174">
            <v>6230410</v>
          </cell>
          <cell r="B1174" t="str">
            <v>NO PO-SRV-COPY-PUBLICATIONS &amp; SUBSCRIPT</v>
          </cell>
          <cell r="C1174">
            <v>2374.12</v>
          </cell>
          <cell r="D1174">
            <v>12751.65</v>
          </cell>
        </row>
        <row r="1175">
          <cell r="A1175">
            <v>6230411</v>
          </cell>
          <cell r="B1175" t="str">
            <v>NO PO-SRV-COPY-CONVENIENCE-PAPER CBS US</v>
          </cell>
          <cell r="C1175">
            <v>491.12</v>
          </cell>
          <cell r="D1175">
            <v>0</v>
          </cell>
        </row>
        <row r="1176">
          <cell r="A1176">
            <v>6230420</v>
          </cell>
          <cell r="B1176" t="str">
            <v>NO PO-SRV-COPIER</v>
          </cell>
          <cell r="C1176">
            <v>3508.55</v>
          </cell>
          <cell r="D1176">
            <v>8565.92</v>
          </cell>
        </row>
        <row r="1177">
          <cell r="A1177">
            <v>6230421</v>
          </cell>
          <cell r="B1177" t="str">
            <v>NO PO-SRV-COPY-ENGINEERING</v>
          </cell>
          <cell r="C1177">
            <v>641.77</v>
          </cell>
          <cell r="D1177">
            <v>55.44</v>
          </cell>
        </row>
        <row r="1178">
          <cell r="A1178">
            <v>6230430</v>
          </cell>
          <cell r="B1178" t="str">
            <v>NO PO-SRV-MAIL MESSENGER-GENERAL</v>
          </cell>
          <cell r="C1178">
            <v>689.92</v>
          </cell>
          <cell r="D1178">
            <v>4177.49</v>
          </cell>
        </row>
        <row r="1179">
          <cell r="A1179">
            <v>6230431</v>
          </cell>
          <cell r="B1179" t="str">
            <v>NO PO-SRV-MAIL MESSENGER-SPECIAL PROJEC</v>
          </cell>
          <cell r="C1179">
            <v>451.22</v>
          </cell>
          <cell r="D1179">
            <v>11498.72</v>
          </cell>
        </row>
        <row r="1180">
          <cell r="A1180">
            <v>6230432</v>
          </cell>
          <cell r="B1180" t="str">
            <v>NO PO-SRV-MAIL MESSENGER-OVERNIGHT EXPR</v>
          </cell>
          <cell r="C1180">
            <v>3779.84</v>
          </cell>
          <cell r="D1180">
            <v>2840.43</v>
          </cell>
        </row>
        <row r="1181">
          <cell r="A1181">
            <v>6230433</v>
          </cell>
          <cell r="B1181" t="str">
            <v>NO PO-SRV-MAIL MESSENGER-COURIER</v>
          </cell>
          <cell r="C1181">
            <v>20940.47</v>
          </cell>
          <cell r="D1181">
            <v>7972</v>
          </cell>
        </row>
        <row r="1182">
          <cell r="A1182">
            <v>6230440</v>
          </cell>
          <cell r="B1182" t="str">
            <v>NO PO-SRV-MAIL CENTER EXPRESS POSTAGE</v>
          </cell>
          <cell r="C1182">
            <v>227.61</v>
          </cell>
          <cell r="D1182">
            <v>234.75</v>
          </cell>
        </row>
        <row r="1183">
          <cell r="A1183">
            <v>6230450</v>
          </cell>
          <cell r="B1183" t="str">
            <v>NO PO-SRV-MAIL MESSENGER-POSTAGE</v>
          </cell>
          <cell r="C1183">
            <v>11216871.58</v>
          </cell>
          <cell r="D1183">
            <v>14760844.439999999</v>
          </cell>
        </row>
        <row r="1184">
          <cell r="A1184">
            <v>6230451</v>
          </cell>
          <cell r="B1184" t="str">
            <v>NO PO-SRV-MAILING LIST MAINTENANCE (SED</v>
          </cell>
          <cell r="C1184">
            <v>48169.71</v>
          </cell>
          <cell r="D1184">
            <v>1661.18</v>
          </cell>
        </row>
        <row r="1185">
          <cell r="A1185">
            <v>6230460</v>
          </cell>
          <cell r="B1185" t="str">
            <v>NO PO-SRV-MAIL CENTER BILLING POSTAGE</v>
          </cell>
          <cell r="C1185">
            <v>20023.18</v>
          </cell>
          <cell r="D1185">
            <v>156667.16</v>
          </cell>
        </row>
        <row r="1186">
          <cell r="A1186">
            <v>6230470</v>
          </cell>
          <cell r="B1186" t="str">
            <v>NO PO-SRV-MAIL CENTER MAIL SUPPLIES</v>
          </cell>
          <cell r="C1186">
            <v>151.04</v>
          </cell>
          <cell r="D1186">
            <v>593.95000000000005</v>
          </cell>
        </row>
        <row r="1187">
          <cell r="A1187">
            <v>6230540</v>
          </cell>
          <cell r="B1187" t="str">
            <v>NO PO-SRV-HOLIDAY EVENTS</v>
          </cell>
          <cell r="C1187">
            <v>11401.22</v>
          </cell>
          <cell r="D1187">
            <v>38278.67</v>
          </cell>
        </row>
        <row r="1188">
          <cell r="A1188">
            <v>6230550</v>
          </cell>
          <cell r="B1188" t="str">
            <v>NO PO-SRV-RECRUITING</v>
          </cell>
          <cell r="C1188">
            <v>275</v>
          </cell>
          <cell r="D1188">
            <v>2022.74</v>
          </cell>
        </row>
        <row r="1189">
          <cell r="A1189">
            <v>6230580</v>
          </cell>
          <cell r="B1189" t="str">
            <v>NO PO-SRV-ON-LINE SERVICES</v>
          </cell>
          <cell r="C1189">
            <v>151109.39000000001</v>
          </cell>
          <cell r="D1189">
            <v>27293.67</v>
          </cell>
        </row>
        <row r="1190">
          <cell r="A1190">
            <v>6230590</v>
          </cell>
          <cell r="B1190" t="str">
            <v>NO PO-SRV-NEW BUSINESS REFUNDS</v>
          </cell>
          <cell r="C1190">
            <v>63178.64</v>
          </cell>
          <cell r="D1190">
            <v>5564.88</v>
          </cell>
        </row>
        <row r="1191">
          <cell r="A1191">
            <v>6230591</v>
          </cell>
          <cell r="B1191" t="str">
            <v>NO PO-SRV-SITE PREPARATION REIMBURSEMEN</v>
          </cell>
          <cell r="C1191">
            <v>506376.78</v>
          </cell>
          <cell r="D1191">
            <v>2082.0700000000002</v>
          </cell>
        </row>
        <row r="1192">
          <cell r="A1192">
            <v>6230592</v>
          </cell>
          <cell r="B1192" t="str">
            <v>NO PO-SRV-NBMS RECONCILIATION</v>
          </cell>
          <cell r="C1192">
            <v>-1721738.51</v>
          </cell>
          <cell r="D1192">
            <v>0</v>
          </cell>
        </row>
        <row r="1193">
          <cell r="A1193">
            <v>6230600</v>
          </cell>
          <cell r="B1193" t="str">
            <v>NO PO-SRV-PROF/NOT LEGAL</v>
          </cell>
          <cell r="C1193">
            <v>81538.850000000006</v>
          </cell>
          <cell r="D1193">
            <v>64193.71</v>
          </cell>
        </row>
        <row r="1194">
          <cell r="A1194">
            <v>6230610</v>
          </cell>
          <cell r="B1194" t="str">
            <v>NO PO-SRV-WATER</v>
          </cell>
          <cell r="C1194">
            <v>84102.54</v>
          </cell>
          <cell r="D1194">
            <v>103724.91</v>
          </cell>
        </row>
        <row r="1195">
          <cell r="A1195">
            <v>6230615</v>
          </cell>
          <cell r="B1195" t="str">
            <v>NO PO-SRV-RECYCLE GAS PEOC OPERATIONS</v>
          </cell>
          <cell r="C1195">
            <v>67592.009999999995</v>
          </cell>
          <cell r="D1195">
            <v>0</v>
          </cell>
        </row>
        <row r="1196">
          <cell r="A1196">
            <v>6230630</v>
          </cell>
          <cell r="B1196" t="str">
            <v>NO PO-SRV-UTILITIES</v>
          </cell>
          <cell r="C1196">
            <v>2422699.7000000002</v>
          </cell>
          <cell r="D1196">
            <v>5563086.7199999997</v>
          </cell>
        </row>
        <row r="1197">
          <cell r="A1197">
            <v>6230640</v>
          </cell>
          <cell r="B1197" t="str">
            <v>NO PO-SRV-TRAINING &amp; SEMINARS</v>
          </cell>
          <cell r="C1197">
            <v>446134.49</v>
          </cell>
          <cell r="D1197">
            <v>325605.82</v>
          </cell>
        </row>
        <row r="1198">
          <cell r="A1198">
            <v>6230680</v>
          </cell>
          <cell r="B1198" t="str">
            <v>NO PO-SRV-EVENT &amp; TICKETS</v>
          </cell>
          <cell r="C1198">
            <v>151639.06</v>
          </cell>
          <cell r="D1198">
            <v>160307.51999999999</v>
          </cell>
        </row>
        <row r="1199">
          <cell r="A1199">
            <v>6230700</v>
          </cell>
          <cell r="B1199" t="str">
            <v>NO PO-SRV-MEETING FOR EXTERNAL SERVICES</v>
          </cell>
          <cell r="C1199">
            <v>41546.699999999997</v>
          </cell>
          <cell r="D1199">
            <v>74695.38</v>
          </cell>
        </row>
        <row r="1200">
          <cell r="A1200">
            <v>6230740</v>
          </cell>
          <cell r="B1200" t="str">
            <v>NO PO-SRV-SHAREHOLDER LETTER</v>
          </cell>
          <cell r="C1200">
            <v>1677.5</v>
          </cell>
          <cell r="D1200">
            <v>0</v>
          </cell>
        </row>
        <row r="1201">
          <cell r="A1201">
            <v>6230750</v>
          </cell>
          <cell r="B1201" t="str">
            <v>NO PO-SRV-SEC FEES SERVICES</v>
          </cell>
          <cell r="C1201">
            <v>139</v>
          </cell>
          <cell r="D1201">
            <v>0</v>
          </cell>
        </row>
        <row r="1202">
          <cell r="A1202">
            <v>6230780</v>
          </cell>
          <cell r="B1202" t="str">
            <v>NO PO-SRV-ANNUAL MEETING COSTS SERVICES</v>
          </cell>
          <cell r="C1202">
            <v>845</v>
          </cell>
          <cell r="D1202">
            <v>2435</v>
          </cell>
        </row>
        <row r="1203">
          <cell r="A1203">
            <v>6230790</v>
          </cell>
          <cell r="B1203" t="str">
            <v>NO PO-SRV-MEDICAL SERVICES</v>
          </cell>
          <cell r="C1203">
            <v>43692.88</v>
          </cell>
          <cell r="D1203">
            <v>61168.97</v>
          </cell>
        </row>
        <row r="1204">
          <cell r="A1204">
            <v>6230800</v>
          </cell>
          <cell r="B1204" t="str">
            <v>NO PO-SRV-CONSERVATION INCENTIVE</v>
          </cell>
          <cell r="C1204">
            <v>120</v>
          </cell>
          <cell r="D1204">
            <v>18000</v>
          </cell>
        </row>
        <row r="1205">
          <cell r="A1205">
            <v>6230805</v>
          </cell>
          <cell r="B1205" t="str">
            <v>NO PO-SRV-AIR POLLUTION CREDITS</v>
          </cell>
          <cell r="C1205">
            <v>1452869.04</v>
          </cell>
          <cell r="D1205">
            <v>0</v>
          </cell>
        </row>
        <row r="1206">
          <cell r="A1206">
            <v>6230810</v>
          </cell>
          <cell r="B1206" t="str">
            <v>NO PO-SRV-CONSUMER EDUCATION</v>
          </cell>
          <cell r="C1206">
            <v>5774.04</v>
          </cell>
          <cell r="D1206">
            <v>0</v>
          </cell>
        </row>
        <row r="1207">
          <cell r="A1207">
            <v>6230820</v>
          </cell>
          <cell r="B1207" t="str">
            <v>NO PO-SRV-REGULATORY REQUIRED PAYMENTS</v>
          </cell>
          <cell r="C1207">
            <v>204912</v>
          </cell>
          <cell r="D1207">
            <v>186000</v>
          </cell>
        </row>
        <row r="1208">
          <cell r="A1208">
            <v>6230850</v>
          </cell>
          <cell r="B1208" t="str">
            <v>NO PO-SRV-SERVICE LATERAL REIMBURSEMENT</v>
          </cell>
          <cell r="C1208">
            <v>1224</v>
          </cell>
          <cell r="D1208">
            <v>0</v>
          </cell>
        </row>
        <row r="1209">
          <cell r="A1209">
            <v>6231020</v>
          </cell>
          <cell r="B1209" t="str">
            <v>NO PO-SRV-COLLECTION SERVICES</v>
          </cell>
          <cell r="C1209">
            <v>59.3</v>
          </cell>
          <cell r="D1209">
            <v>1870.08</v>
          </cell>
        </row>
        <row r="1210">
          <cell r="A1210">
            <v>6233000</v>
          </cell>
          <cell r="B1210" t="str">
            <v>UNCOLLECTABLE ACCTS</v>
          </cell>
          <cell r="C1210">
            <v>85431.55</v>
          </cell>
          <cell r="D1210">
            <v>8698807.3900000006</v>
          </cell>
        </row>
        <row r="1211">
          <cell r="A1211">
            <v>6233001</v>
          </cell>
          <cell r="B1211" t="str">
            <v>UNCOLLECTABLE ACCTS-GAS</v>
          </cell>
          <cell r="C1211">
            <v>4396681.5199999996</v>
          </cell>
          <cell r="D1211">
            <v>70</v>
          </cell>
        </row>
        <row r="1212">
          <cell r="A1212">
            <v>6233005</v>
          </cell>
          <cell r="B1212" t="str">
            <v>UNCOLLECTABLE EXP-NON GAS UTILITY RECVB</v>
          </cell>
          <cell r="C1212">
            <v>8147.19</v>
          </cell>
          <cell r="D1212">
            <v>44460.88</v>
          </cell>
        </row>
        <row r="1213">
          <cell r="A1213">
            <v>6240015</v>
          </cell>
          <cell r="B1213" t="str">
            <v>FINANCE CHARGES-COMMITMENT FEES</v>
          </cell>
          <cell r="C1213">
            <v>0</v>
          </cell>
          <cell r="D1213">
            <v>676.85</v>
          </cell>
        </row>
        <row r="1214">
          <cell r="A1214">
            <v>6240017</v>
          </cell>
          <cell r="B1214" t="str">
            <v>FINANCE CHARGES-SUBSCRIPTIONS</v>
          </cell>
          <cell r="C1214">
            <v>0</v>
          </cell>
          <cell r="D1214">
            <v>1110.47</v>
          </cell>
        </row>
        <row r="1215">
          <cell r="A1215">
            <v>6250000</v>
          </cell>
          <cell r="B1215" t="str">
            <v>DUES</v>
          </cell>
          <cell r="C1215">
            <v>1571.19</v>
          </cell>
          <cell r="D1215">
            <v>58425.65</v>
          </cell>
        </row>
        <row r="1216">
          <cell r="A1216">
            <v>6250001</v>
          </cell>
          <cell r="B1216" t="str">
            <v>DUES-BUSINESS/PROFESSIONAL</v>
          </cell>
          <cell r="C1216">
            <v>163984.75</v>
          </cell>
          <cell r="D1216">
            <v>460578.68</v>
          </cell>
        </row>
        <row r="1217">
          <cell r="A1217">
            <v>6250002</v>
          </cell>
          <cell r="B1217" t="str">
            <v>DUES-SOCIAL</v>
          </cell>
          <cell r="C1217">
            <v>81511.08</v>
          </cell>
          <cell r="D1217">
            <v>53337.5</v>
          </cell>
        </row>
        <row r="1218">
          <cell r="A1218">
            <v>6260001</v>
          </cell>
          <cell r="B1218" t="str">
            <v>VEHICLE-EXPIRED AMORT-EXTENDED RENTS</v>
          </cell>
          <cell r="C1218">
            <v>9115461.8699999992</v>
          </cell>
          <cell r="D1218">
            <v>6788529.8600000003</v>
          </cell>
        </row>
        <row r="1219">
          <cell r="A1219">
            <v>6260002</v>
          </cell>
          <cell r="B1219" t="str">
            <v>VEHICLE-POOL</v>
          </cell>
          <cell r="C1219">
            <v>30752.01</v>
          </cell>
          <cell r="D1219">
            <v>110216.02</v>
          </cell>
        </row>
        <row r="1220">
          <cell r="A1220">
            <v>6260004</v>
          </cell>
          <cell r="B1220" t="str">
            <v>VEHICLE-UTILIZATION CHARGES</v>
          </cell>
          <cell r="C1220">
            <v>-71065.240000000005</v>
          </cell>
          <cell r="D1220">
            <v>127355.11</v>
          </cell>
        </row>
        <row r="1221">
          <cell r="A1221">
            <v>6260005</v>
          </cell>
          <cell r="B1221" t="str">
            <v>VEHICLE-AMORTIZATION CHARGES</v>
          </cell>
          <cell r="C1221">
            <v>110</v>
          </cell>
          <cell r="D1221">
            <v>0</v>
          </cell>
        </row>
        <row r="1222">
          <cell r="A1222">
            <v>6260007</v>
          </cell>
          <cell r="B1222" t="str">
            <v>VEHICLE-LICENSE FEES</v>
          </cell>
          <cell r="C1222">
            <v>780078</v>
          </cell>
          <cell r="D1222">
            <v>1342927.62</v>
          </cell>
        </row>
        <row r="1223">
          <cell r="A1223">
            <v>6260010</v>
          </cell>
          <cell r="B1223" t="str">
            <v>VEHICLE-NON-UTILIZATION CHARGES</v>
          </cell>
          <cell r="C1223">
            <v>29</v>
          </cell>
          <cell r="D1223">
            <v>553.4</v>
          </cell>
        </row>
        <row r="1224">
          <cell r="A1224">
            <v>6260012</v>
          </cell>
          <cell r="B1224" t="str">
            <v>VEHICLE-SALES PROCEEDS</v>
          </cell>
          <cell r="C1224">
            <v>-429367.84</v>
          </cell>
          <cell r="D1224">
            <v>4134.9399999999996</v>
          </cell>
        </row>
        <row r="1225">
          <cell r="A1225">
            <v>6260016</v>
          </cell>
          <cell r="B1225" t="str">
            <v>FABRICATION SHOP UTILIZATION CHARGE</v>
          </cell>
          <cell r="C1225">
            <v>-5252.5</v>
          </cell>
          <cell r="D1225">
            <v>0</v>
          </cell>
        </row>
        <row r="1226">
          <cell r="A1226">
            <v>6270000</v>
          </cell>
          <cell r="B1226" t="str">
            <v>OFFICE RENT</v>
          </cell>
          <cell r="C1226">
            <v>0</v>
          </cell>
          <cell r="D1226">
            <v>6174.66</v>
          </cell>
        </row>
        <row r="1227">
          <cell r="A1227">
            <v>6280000</v>
          </cell>
          <cell r="B1227" t="str">
            <v>GOVERNMENT PAYMENTS-FRANCHISE FEES</v>
          </cell>
          <cell r="C1227">
            <v>24949625.489999998</v>
          </cell>
          <cell r="D1227">
            <v>35739695.609999999</v>
          </cell>
        </row>
        <row r="1228">
          <cell r="A1228">
            <v>6280001</v>
          </cell>
          <cell r="B1228" t="str">
            <v>GOVERNMENT PAYMENTS-PERMITS</v>
          </cell>
          <cell r="C1228">
            <v>1480576.68</v>
          </cell>
          <cell r="D1228">
            <v>1812729.78</v>
          </cell>
        </row>
        <row r="1229">
          <cell r="A1229">
            <v>6290001</v>
          </cell>
          <cell r="B1229" t="str">
            <v>CUSTOMER REFUNDS/SETTLEMENTS-CUST OVERP</v>
          </cell>
          <cell r="C1229">
            <v>0</v>
          </cell>
          <cell r="D1229">
            <v>831.61</v>
          </cell>
        </row>
        <row r="1230">
          <cell r="A1230">
            <v>6290005</v>
          </cell>
          <cell r="B1230" t="str">
            <v>PUBLIC PROPERTY DAMAGE LIABILITY PMTS</v>
          </cell>
          <cell r="C1230">
            <v>576367.96</v>
          </cell>
          <cell r="D1230">
            <v>1694166.75</v>
          </cell>
        </row>
        <row r="1231">
          <cell r="A1231">
            <v>6290006</v>
          </cell>
          <cell r="B1231" t="str">
            <v>PUBLIC PERS INJURY LIABILITY  PMTS</v>
          </cell>
          <cell r="C1231">
            <v>2240392.66</v>
          </cell>
          <cell r="D1231">
            <v>704512.2</v>
          </cell>
        </row>
        <row r="1232">
          <cell r="A1232">
            <v>6290007</v>
          </cell>
          <cell r="B1232" t="str">
            <v>PUB INJ PROP DAMAGE LEGAL FEE</v>
          </cell>
          <cell r="C1232">
            <v>13902.01</v>
          </cell>
          <cell r="D1232">
            <v>381012.86</v>
          </cell>
        </row>
        <row r="1233">
          <cell r="A1233">
            <v>6290400</v>
          </cell>
          <cell r="B1233" t="str">
            <v>MISC REIMBURSEMENTS</v>
          </cell>
          <cell r="C1233">
            <v>196.99</v>
          </cell>
          <cell r="D1233">
            <v>0</v>
          </cell>
        </row>
        <row r="1234">
          <cell r="A1234">
            <v>6300000</v>
          </cell>
          <cell r="B1234" t="str">
            <v>OVERHEADS</v>
          </cell>
          <cell r="C1234">
            <v>251.19</v>
          </cell>
          <cell r="D1234">
            <v>61.49</v>
          </cell>
        </row>
        <row r="1235">
          <cell r="A1235">
            <v>6300320</v>
          </cell>
          <cell r="B1235" t="str">
            <v>SMALL TOOLS (OH)</v>
          </cell>
          <cell r="C1235">
            <v>5820.68</v>
          </cell>
          <cell r="D1235">
            <v>34048.28</v>
          </cell>
        </row>
        <row r="1236">
          <cell r="A1236">
            <v>6300330</v>
          </cell>
          <cell r="B1236" t="str">
            <v>PLPD (OH)</v>
          </cell>
          <cell r="C1236">
            <v>-63.04</v>
          </cell>
          <cell r="D1236">
            <v>0</v>
          </cell>
        </row>
        <row r="1237">
          <cell r="A1237">
            <v>6300350</v>
          </cell>
          <cell r="B1237" t="str">
            <v>PURCHASED MATERIALS &amp; SVCS-SCG (OH)</v>
          </cell>
          <cell r="C1237">
            <v>1608.65</v>
          </cell>
          <cell r="D1237">
            <v>0</v>
          </cell>
        </row>
        <row r="1238">
          <cell r="A1238">
            <v>6310011</v>
          </cell>
          <cell r="B1238" t="str">
            <v>LAND SALE PROCEEDS</v>
          </cell>
          <cell r="C1238">
            <v>-160000</v>
          </cell>
          <cell r="D1238">
            <v>0</v>
          </cell>
        </row>
        <row r="1239">
          <cell r="A1239">
            <v>6320000</v>
          </cell>
          <cell r="B1239" t="str">
            <v>TELEPHONE/COMMUNICATIONS</v>
          </cell>
          <cell r="C1239">
            <v>1636023.4</v>
          </cell>
          <cell r="D1239">
            <v>3540663.99</v>
          </cell>
        </row>
        <row r="1240">
          <cell r="A1240">
            <v>6320001</v>
          </cell>
          <cell r="B1240" t="str">
            <v>TELEPHONE-PHONE &amp; COMM SYSTEM COSTS</v>
          </cell>
          <cell r="C1240">
            <v>1794707.87</v>
          </cell>
          <cell r="D1240">
            <v>388081.84</v>
          </cell>
        </row>
        <row r="1241">
          <cell r="A1241">
            <v>6320002</v>
          </cell>
          <cell r="B1241" t="str">
            <v>TELEPHONE-CELLULAR PHONES</v>
          </cell>
          <cell r="C1241">
            <v>798211.99</v>
          </cell>
          <cell r="D1241">
            <v>1149657.29</v>
          </cell>
        </row>
        <row r="1242">
          <cell r="A1242">
            <v>6320003</v>
          </cell>
          <cell r="B1242" t="str">
            <v>TELEPHONE-CALLING CARDS</v>
          </cell>
          <cell r="C1242">
            <v>14726.63</v>
          </cell>
          <cell r="D1242">
            <v>19456.48</v>
          </cell>
        </row>
        <row r="1243">
          <cell r="A1243">
            <v>6320004</v>
          </cell>
          <cell r="B1243" t="str">
            <v>TELEPHONE-PAGERS</v>
          </cell>
          <cell r="C1243">
            <v>185947.21</v>
          </cell>
          <cell r="D1243">
            <v>352489.58</v>
          </cell>
        </row>
        <row r="1244">
          <cell r="A1244">
            <v>6320005</v>
          </cell>
          <cell r="B1244" t="str">
            <v>TELEPHONE-PBX SERVICES</v>
          </cell>
          <cell r="C1244">
            <v>642.71</v>
          </cell>
          <cell r="D1244">
            <v>0</v>
          </cell>
        </row>
        <row r="1245">
          <cell r="A1245">
            <v>6320006</v>
          </cell>
          <cell r="B1245" t="str">
            <v>LOGO MERCHANDISE</v>
          </cell>
          <cell r="C1245">
            <v>0</v>
          </cell>
          <cell r="D1245">
            <v>162.61000000000001</v>
          </cell>
        </row>
        <row r="1246">
          <cell r="A1246">
            <v>6320008</v>
          </cell>
          <cell r="B1246" t="str">
            <v>TELEPHONE-DATA LINES (NORTH)</v>
          </cell>
          <cell r="C1246">
            <v>4184.24</v>
          </cell>
          <cell r="D1246">
            <v>0</v>
          </cell>
        </row>
        <row r="1247">
          <cell r="A1247">
            <v>6340000</v>
          </cell>
          <cell r="B1247" t="str">
            <v>CASH DISCOUNTS ON PURCHASES</v>
          </cell>
          <cell r="C1247">
            <v>-123624.63</v>
          </cell>
          <cell r="D1247">
            <v>-86941.17</v>
          </cell>
        </row>
        <row r="1248">
          <cell r="A1248">
            <v>6350001</v>
          </cell>
          <cell r="B1248" t="str">
            <v>MAINT. REASSIGN FROM 887.002</v>
          </cell>
          <cell r="C1248">
            <v>0</v>
          </cell>
          <cell r="D1248">
            <v>27358.39</v>
          </cell>
        </row>
        <row r="1249">
          <cell r="A1249">
            <v>6350003</v>
          </cell>
          <cell r="B1249" t="str">
            <v>SDGE BILLING  CREDIT-RD&amp;D (1100 PROJECT</v>
          </cell>
          <cell r="C1249">
            <v>-131349.14000000001</v>
          </cell>
          <cell r="D1249">
            <v>-292432.34000000003</v>
          </cell>
        </row>
        <row r="1250">
          <cell r="A1250">
            <v>6350004</v>
          </cell>
          <cell r="B1250" t="str">
            <v>SDGE BILLING  CREDIT-OTHER</v>
          </cell>
          <cell r="C1250">
            <v>-2344159.0499999998</v>
          </cell>
          <cell r="D1250">
            <v>-4015562.07</v>
          </cell>
        </row>
        <row r="1251">
          <cell r="A1251">
            <v>6350702</v>
          </cell>
          <cell r="B1251" t="str">
            <v>AUTO &amp; CONSTR EQUIP RPT ON POOL CAR ORD</v>
          </cell>
          <cell r="C1251">
            <v>0</v>
          </cell>
          <cell r="D1251">
            <v>15210.65</v>
          </cell>
        </row>
        <row r="1252">
          <cell r="A1252">
            <v>6350704</v>
          </cell>
          <cell r="B1252" t="str">
            <v>AUTO &amp; CONSTR EQUIP RPT ON FORM 5265</v>
          </cell>
          <cell r="C1252">
            <v>0</v>
          </cell>
          <cell r="D1252">
            <v>-72607.210000000006</v>
          </cell>
        </row>
        <row r="1253">
          <cell r="A1253">
            <v>6350705</v>
          </cell>
          <cell r="B1253" t="str">
            <v>AUTO &amp; CONSTR EQUIP ALLOC TO BUS UNITS</v>
          </cell>
          <cell r="C1253">
            <v>0</v>
          </cell>
          <cell r="D1253">
            <v>415390.87</v>
          </cell>
        </row>
        <row r="1254">
          <cell r="A1254">
            <v>6350706</v>
          </cell>
          <cell r="B1254" t="str">
            <v>AUTO INTRA BUS UNIT TRAN IN</v>
          </cell>
          <cell r="C1254">
            <v>0</v>
          </cell>
          <cell r="D1254">
            <v>719255.07</v>
          </cell>
        </row>
        <row r="1255">
          <cell r="A1255">
            <v>6350708</v>
          </cell>
          <cell r="B1255" t="str">
            <v>AUTO INTRA BUS UNIT TRAN OUT</v>
          </cell>
          <cell r="C1255">
            <v>0</v>
          </cell>
          <cell r="D1255">
            <v>-267958.78999999998</v>
          </cell>
        </row>
        <row r="1256">
          <cell r="A1256">
            <v>6350710</v>
          </cell>
          <cell r="B1256" t="str">
            <v>CREDIT FOR CASH COLLECTED</v>
          </cell>
          <cell r="C1256">
            <v>-12845410.560000001</v>
          </cell>
          <cell r="D1256">
            <v>-31824403.73</v>
          </cell>
        </row>
        <row r="1257">
          <cell r="A1257">
            <v>6350711</v>
          </cell>
          <cell r="B1257" t="str">
            <v>CREDIT FOR ACTUAL BILLING TO NON-AFFILI</v>
          </cell>
          <cell r="C1257">
            <v>-2358195.36</v>
          </cell>
          <cell r="D1257">
            <v>-6441297.9400000004</v>
          </cell>
        </row>
        <row r="1258">
          <cell r="A1258">
            <v>6350712</v>
          </cell>
          <cell r="B1258" t="str">
            <v>PRECHG PIPE FIT COSTS REASSIGN IN JE 40</v>
          </cell>
          <cell r="C1258">
            <v>0</v>
          </cell>
          <cell r="D1258">
            <v>150388.78</v>
          </cell>
        </row>
        <row r="1259">
          <cell r="A1259">
            <v>6350714</v>
          </cell>
          <cell r="B1259" t="str">
            <v>STORES EXP REASSIGN FOR CODED M&amp;S STORE</v>
          </cell>
          <cell r="C1259">
            <v>0</v>
          </cell>
          <cell r="D1259">
            <v>1898592.2</v>
          </cell>
        </row>
        <row r="1260">
          <cell r="A1260">
            <v>6350716</v>
          </cell>
          <cell r="B1260" t="str">
            <v>STORES EXP REAS FOR DIR CHG GWO MAT PUR</v>
          </cell>
          <cell r="C1260">
            <v>0</v>
          </cell>
          <cell r="D1260">
            <v>2929960.41</v>
          </cell>
        </row>
        <row r="1261">
          <cell r="A1261">
            <v>6350718</v>
          </cell>
          <cell r="B1261" t="str">
            <v>TOOL LAUNDY &amp; MISC INSTALL MAT EXP</v>
          </cell>
          <cell r="C1261">
            <v>0</v>
          </cell>
          <cell r="D1261">
            <v>1413841.37</v>
          </cell>
        </row>
        <row r="1262">
          <cell r="A1262">
            <v>6350720</v>
          </cell>
          <cell r="B1262" t="str">
            <v>MISC PIPE MAT COSTS REASSIGN</v>
          </cell>
          <cell r="C1262">
            <v>-1400</v>
          </cell>
          <cell r="D1262">
            <v>353338.84</v>
          </cell>
        </row>
        <row r="1263">
          <cell r="A1263">
            <v>6350721</v>
          </cell>
          <cell r="B1263" t="str">
            <v>RVRSL OF MPM COSTS DUE TO WO CANCEL</v>
          </cell>
          <cell r="C1263">
            <v>0</v>
          </cell>
          <cell r="D1263">
            <v>153295.96</v>
          </cell>
        </row>
        <row r="1264">
          <cell r="A1264">
            <v>6350724</v>
          </cell>
          <cell r="B1264" t="str">
            <v>DB &amp; CR TO EST MAIN PAVING BWO 5-09</v>
          </cell>
          <cell r="C1264">
            <v>0</v>
          </cell>
          <cell r="D1264">
            <v>8588.77</v>
          </cell>
        </row>
        <row r="1265">
          <cell r="A1265">
            <v>6350726</v>
          </cell>
          <cell r="B1265" t="str">
            <v>TRNSF FR CONSTR GWOS &amp; BWOS TO ACCT</v>
          </cell>
          <cell r="C1265">
            <v>0</v>
          </cell>
          <cell r="D1265">
            <v>2648428.08</v>
          </cell>
        </row>
        <row r="1266">
          <cell r="A1266">
            <v>6350728</v>
          </cell>
          <cell r="B1266" t="str">
            <v>MWO REASSIGNMENTS DEBIT</v>
          </cell>
          <cell r="C1266">
            <v>0</v>
          </cell>
          <cell r="D1266">
            <v>20118944.48</v>
          </cell>
        </row>
        <row r="1267">
          <cell r="A1267">
            <v>6350730</v>
          </cell>
          <cell r="B1267" t="str">
            <v>CO LBR REASSIGN TO WO WHERE OH APPLY</v>
          </cell>
          <cell r="C1267">
            <v>0</v>
          </cell>
          <cell r="D1267">
            <v>20210.54</v>
          </cell>
        </row>
        <row r="1268">
          <cell r="A1268">
            <v>6350732</v>
          </cell>
          <cell r="B1268" t="str">
            <v>OTH COSTS REASSIGN TO WO</v>
          </cell>
          <cell r="C1268">
            <v>0</v>
          </cell>
          <cell r="D1268">
            <v>879600.16</v>
          </cell>
        </row>
        <row r="1269">
          <cell r="A1269">
            <v>6350738</v>
          </cell>
          <cell r="B1269" t="str">
            <v>HDQ &amp; DIV COSTS REAS TO OTH DEPT &amp; A&amp;G</v>
          </cell>
          <cell r="C1269">
            <v>0</v>
          </cell>
          <cell r="D1269">
            <v>24360.77</v>
          </cell>
        </row>
        <row r="1270">
          <cell r="A1270">
            <v>6350740</v>
          </cell>
          <cell r="B1270" t="str">
            <v>S&amp;E &amp; OTH EXP REAS TO PLANT DEPREC RES</v>
          </cell>
          <cell r="C1270">
            <v>0</v>
          </cell>
          <cell r="D1270">
            <v>549</v>
          </cell>
        </row>
        <row r="1271">
          <cell r="A1271">
            <v>6350742</v>
          </cell>
          <cell r="B1271" t="str">
            <v>MISC CHARGES</v>
          </cell>
          <cell r="C1271">
            <v>1299876.93</v>
          </cell>
          <cell r="D1271">
            <v>-27173236.989999998</v>
          </cell>
        </row>
        <row r="1272">
          <cell r="A1272">
            <v>6350750</v>
          </cell>
          <cell r="B1272" t="str">
            <v>FRNCHISE FEE PMT ON PER MILE BASIS OF M</v>
          </cell>
          <cell r="C1272">
            <v>0</v>
          </cell>
          <cell r="D1272">
            <v>10411.879999999999</v>
          </cell>
        </row>
        <row r="1273">
          <cell r="A1273">
            <v>6350752</v>
          </cell>
          <cell r="B1273" t="str">
            <v>GARS PRIOR TRANS EXCL IN CURR MOS REAS</v>
          </cell>
          <cell r="C1273">
            <v>0</v>
          </cell>
          <cell r="D1273">
            <v>1039812.98</v>
          </cell>
        </row>
        <row r="1274">
          <cell r="A1274">
            <v>6350770</v>
          </cell>
          <cell r="B1274" t="str">
            <v>PAID ABSENCE COST BILLED TO AFFILIATES</v>
          </cell>
          <cell r="C1274">
            <v>0</v>
          </cell>
          <cell r="D1274">
            <v>139625.15</v>
          </cell>
        </row>
        <row r="1275">
          <cell r="A1275">
            <v>6350771</v>
          </cell>
          <cell r="B1275" t="str">
            <v>PAID ABSENCE P/T, PB, AND A&amp;G</v>
          </cell>
          <cell r="C1275">
            <v>7781.16</v>
          </cell>
          <cell r="D1275">
            <v>62449.65</v>
          </cell>
        </row>
        <row r="1276">
          <cell r="A1276">
            <v>6350773</v>
          </cell>
          <cell r="B1276" t="str">
            <v>SPECIAL PROJECT COST</v>
          </cell>
          <cell r="C1276">
            <v>13000</v>
          </cell>
          <cell r="D1276">
            <v>157930.84</v>
          </cell>
        </row>
        <row r="1277">
          <cell r="A1277">
            <v>6350775</v>
          </cell>
          <cell r="B1277" t="str">
            <v>FULLY ASSIGNED STORES &amp; DIRECT PURCHASE</v>
          </cell>
          <cell r="C1277">
            <v>0</v>
          </cell>
          <cell r="D1277">
            <v>30721.91</v>
          </cell>
        </row>
        <row r="1278">
          <cell r="A1278">
            <v>6350776</v>
          </cell>
          <cell r="B1278" t="str">
            <v>FULLY ASSIGNED AUTO &amp; POOL CAR EXPENSE</v>
          </cell>
          <cell r="C1278">
            <v>0</v>
          </cell>
          <cell r="D1278">
            <v>14144.72</v>
          </cell>
        </row>
        <row r="1279">
          <cell r="A1279">
            <v>6350779</v>
          </cell>
          <cell r="B1279" t="str">
            <v>PICO RIVERA FIXED COST LOADER</v>
          </cell>
          <cell r="C1279">
            <v>0</v>
          </cell>
          <cell r="D1279">
            <v>8636.34</v>
          </cell>
        </row>
        <row r="1280">
          <cell r="A1280">
            <v>6350780</v>
          </cell>
          <cell r="B1280" t="str">
            <v>WAREHOUSE STORAGE COST</v>
          </cell>
          <cell r="C1280">
            <v>0</v>
          </cell>
          <cell r="D1280">
            <v>1385.23</v>
          </cell>
        </row>
        <row r="1281">
          <cell r="A1281">
            <v>6350783</v>
          </cell>
          <cell r="B1281" t="str">
            <v>REGION HDQ FIXED COST LOADER</v>
          </cell>
          <cell r="C1281">
            <v>0</v>
          </cell>
          <cell r="D1281">
            <v>-19944.32</v>
          </cell>
        </row>
        <row r="1282">
          <cell r="A1282">
            <v>6350784</v>
          </cell>
          <cell r="B1282" t="str">
            <v>GCT HDQ FIXED COST LOADER</v>
          </cell>
          <cell r="C1282">
            <v>0</v>
          </cell>
          <cell r="D1282">
            <v>-7611.95</v>
          </cell>
        </row>
        <row r="1283">
          <cell r="A1283">
            <v>6350786</v>
          </cell>
          <cell r="B1283" t="str">
            <v>MERIT LOADER</v>
          </cell>
          <cell r="C1283">
            <v>0</v>
          </cell>
          <cell r="D1283">
            <v>23664</v>
          </cell>
        </row>
        <row r="1284">
          <cell r="A1284">
            <v>6350787</v>
          </cell>
          <cell r="B1284" t="str">
            <v>SUPPLEMENTAL LOADER</v>
          </cell>
          <cell r="C1284">
            <v>0</v>
          </cell>
          <cell r="D1284">
            <v>43701.2</v>
          </cell>
        </row>
        <row r="1285">
          <cell r="A1285">
            <v>6350788</v>
          </cell>
          <cell r="B1285" t="str">
            <v>MISC. NON-LABOR LOADER</v>
          </cell>
          <cell r="C1285">
            <v>0</v>
          </cell>
          <cell r="D1285">
            <v>37360.46</v>
          </cell>
        </row>
        <row r="1286">
          <cell r="A1286">
            <v>6350800</v>
          </cell>
          <cell r="B1286" t="str">
            <v>TRAN IN FR ETS</v>
          </cell>
          <cell r="C1286">
            <v>0</v>
          </cell>
          <cell r="D1286">
            <v>3687061.7</v>
          </cell>
        </row>
        <row r="1287">
          <cell r="A1287">
            <v>6350805</v>
          </cell>
          <cell r="B1287" t="str">
            <v>TRANS IN FR CORPORATE FINANCE</v>
          </cell>
          <cell r="C1287">
            <v>0</v>
          </cell>
          <cell r="D1287">
            <v>8735603.9800000004</v>
          </cell>
        </row>
        <row r="1288">
          <cell r="A1288">
            <v>6350806</v>
          </cell>
          <cell r="B1288" t="str">
            <v>TRAN IN FR CORPORATE HR</v>
          </cell>
          <cell r="C1288">
            <v>0</v>
          </cell>
          <cell r="D1288">
            <v>13973103.84</v>
          </cell>
        </row>
        <row r="1289">
          <cell r="A1289">
            <v>6350807</v>
          </cell>
          <cell r="B1289" t="str">
            <v>TRAN IN FR CORPORATE GENERAL COUNSEL</v>
          </cell>
          <cell r="C1289">
            <v>0</v>
          </cell>
          <cell r="D1289">
            <v>9101877.6799999997</v>
          </cell>
        </row>
        <row r="1290">
          <cell r="A1290">
            <v>6350808</v>
          </cell>
          <cell r="B1290" t="str">
            <v>TRAN IN FR EDS</v>
          </cell>
          <cell r="C1290">
            <v>0</v>
          </cell>
          <cell r="D1290">
            <v>14154904.6</v>
          </cell>
        </row>
        <row r="1291">
          <cell r="A1291">
            <v>6350809</v>
          </cell>
          <cell r="B1291" t="str">
            <v>TRAN IN FR SOCALGAS CORP</v>
          </cell>
          <cell r="C1291">
            <v>1744529.07</v>
          </cell>
          <cell r="D1291">
            <v>1787064.96</v>
          </cell>
        </row>
        <row r="1292">
          <cell r="A1292">
            <v>6350810</v>
          </cell>
          <cell r="B1292" t="str">
            <v>TRAN IN FR OFFICE OF CHAIRMAN</v>
          </cell>
          <cell r="C1292">
            <v>0</v>
          </cell>
          <cell r="D1292">
            <v>391746.02</v>
          </cell>
        </row>
        <row r="1293">
          <cell r="A1293">
            <v>6350811</v>
          </cell>
          <cell r="B1293" t="str">
            <v>TRAN IN FR CORPORATE EXTERNAL AFFAIRS</v>
          </cell>
          <cell r="C1293">
            <v>0</v>
          </cell>
          <cell r="D1293">
            <v>3915617.25</v>
          </cell>
        </row>
        <row r="1294">
          <cell r="A1294">
            <v>6350812</v>
          </cell>
          <cell r="B1294" t="str">
            <v>TRAN IN FR CORPORATE OTHER ADMINISTRATI</v>
          </cell>
          <cell r="C1294">
            <v>-3000</v>
          </cell>
          <cell r="D1294">
            <v>3591863.72</v>
          </cell>
        </row>
        <row r="1295">
          <cell r="A1295">
            <v>6350813</v>
          </cell>
          <cell r="B1295" t="str">
            <v>TRAN IN FR CORPORATE COMMUNICATIONS</v>
          </cell>
          <cell r="C1295">
            <v>0</v>
          </cell>
          <cell r="D1295">
            <v>3046260.46</v>
          </cell>
        </row>
        <row r="1296">
          <cell r="A1296">
            <v>6350815</v>
          </cell>
          <cell r="B1296" t="str">
            <v>TRAN IN FR CORPORATE WORK ORDER LABOR</v>
          </cell>
          <cell r="C1296">
            <v>0</v>
          </cell>
          <cell r="D1296">
            <v>4370356.8600000003</v>
          </cell>
        </row>
        <row r="1297">
          <cell r="A1297">
            <v>6350816</v>
          </cell>
          <cell r="B1297" t="str">
            <v>TRAN IN FR CORPORATE WORK ORDER PO NON-</v>
          </cell>
          <cell r="C1297">
            <v>0</v>
          </cell>
          <cell r="D1297">
            <v>1564162.01</v>
          </cell>
        </row>
        <row r="1298">
          <cell r="A1298">
            <v>6350817</v>
          </cell>
          <cell r="B1298" t="str">
            <v>TRAN IN FR CORPORATE WORK ORDER OTHER N</v>
          </cell>
          <cell r="C1298">
            <v>0</v>
          </cell>
          <cell r="D1298">
            <v>10596785.02</v>
          </cell>
        </row>
        <row r="1299">
          <cell r="A1299">
            <v>6350819</v>
          </cell>
          <cell r="B1299" t="str">
            <v>TRAN IN FR CORPORATE WORK ORDER OVERHEA</v>
          </cell>
          <cell r="C1299">
            <v>0</v>
          </cell>
          <cell r="D1299">
            <v>1957366.17</v>
          </cell>
        </row>
        <row r="1300">
          <cell r="A1300">
            <v>6350821</v>
          </cell>
          <cell r="B1300" t="str">
            <v>TRAN IN FR SDG&amp;E PLANT ACCOUNTING</v>
          </cell>
          <cell r="C1300">
            <v>0</v>
          </cell>
          <cell r="D1300">
            <v>2670.93</v>
          </cell>
        </row>
        <row r="1301">
          <cell r="A1301">
            <v>6350824</v>
          </cell>
          <cell r="B1301" t="str">
            <v>TRAN IN FR SDG&amp;E WORK ORDER LABOR</v>
          </cell>
          <cell r="C1301">
            <v>26068.07</v>
          </cell>
          <cell r="D1301">
            <v>39018.93</v>
          </cell>
        </row>
        <row r="1302">
          <cell r="A1302">
            <v>6350826</v>
          </cell>
          <cell r="B1302" t="str">
            <v>TRAN IN FR SDG&amp;E WORK ORDER OTHER NON-L</v>
          </cell>
          <cell r="C1302">
            <v>21691.66</v>
          </cell>
          <cell r="D1302">
            <v>40765.839999999997</v>
          </cell>
        </row>
        <row r="1303">
          <cell r="A1303">
            <v>6350828</v>
          </cell>
          <cell r="B1303" t="str">
            <v>TRAN IN FR SDG&amp;E WORK ORDER OVERHEADS</v>
          </cell>
          <cell r="C1303">
            <v>21849.27</v>
          </cell>
          <cell r="D1303">
            <v>39590.07</v>
          </cell>
        </row>
        <row r="1304">
          <cell r="A1304">
            <v>6350830</v>
          </cell>
          <cell r="B1304" t="str">
            <v>REASSIGN COSTS FROM EDS</v>
          </cell>
          <cell r="C1304">
            <v>0</v>
          </cell>
          <cell r="D1304">
            <v>812896.2</v>
          </cell>
        </row>
        <row r="1305">
          <cell r="A1305">
            <v>6350834</v>
          </cell>
          <cell r="B1305" t="str">
            <v>TRAN IN FR CORPORATE INFORMATION TECHNO</v>
          </cell>
          <cell r="C1305">
            <v>0</v>
          </cell>
          <cell r="D1305">
            <v>20463306.199999999</v>
          </cell>
        </row>
        <row r="1306">
          <cell r="A1306">
            <v>6350835</v>
          </cell>
          <cell r="B1306" t="str">
            <v>TRAN IN FR CORPORATE TELECOM</v>
          </cell>
          <cell r="C1306">
            <v>0</v>
          </cell>
          <cell r="D1306">
            <v>3378990.38</v>
          </cell>
        </row>
        <row r="1307">
          <cell r="A1307">
            <v>6350836</v>
          </cell>
          <cell r="B1307" t="str">
            <v>TRAN IN FR CORPORATE BLDG. &amp; RE</v>
          </cell>
          <cell r="C1307">
            <v>0</v>
          </cell>
          <cell r="D1307">
            <v>5820046.75</v>
          </cell>
        </row>
        <row r="1308">
          <cell r="A1308">
            <v>6350837</v>
          </cell>
          <cell r="B1308" t="str">
            <v>TRAN IN FR CORPORATE PROCUREMENT &amp; LOGI</v>
          </cell>
          <cell r="C1308">
            <v>0</v>
          </cell>
          <cell r="D1308">
            <v>2919726.86</v>
          </cell>
        </row>
        <row r="1309">
          <cell r="A1309">
            <v>6350838</v>
          </cell>
          <cell r="B1309" t="str">
            <v>TRAN IN FR CORPORATE ENVIRONMENTAL &amp; SA</v>
          </cell>
          <cell r="C1309">
            <v>0</v>
          </cell>
          <cell r="D1309">
            <v>1314543.48</v>
          </cell>
        </row>
        <row r="1310">
          <cell r="A1310">
            <v>6350839</v>
          </cell>
          <cell r="B1310" t="str">
            <v>TRAN IN FR CORPORATE OFFICE SERVICES</v>
          </cell>
          <cell r="C1310">
            <v>0</v>
          </cell>
          <cell r="D1310">
            <v>1475315.88</v>
          </cell>
        </row>
        <row r="1311">
          <cell r="A1311">
            <v>6350848</v>
          </cell>
          <cell r="B1311" t="str">
            <v>TRAN IN FIXED COST ALLOCATION</v>
          </cell>
          <cell r="C1311">
            <v>0</v>
          </cell>
          <cell r="D1311">
            <v>245273.25</v>
          </cell>
        </row>
        <row r="1312">
          <cell r="A1312">
            <v>6350849</v>
          </cell>
          <cell r="B1312" t="str">
            <v>TRAN IN W/O COSTS FR CHG TO PLN CC</v>
          </cell>
          <cell r="C1312">
            <v>0</v>
          </cell>
          <cell r="D1312">
            <v>154262</v>
          </cell>
        </row>
        <row r="1313">
          <cell r="A1313">
            <v>6350850</v>
          </cell>
          <cell r="B1313" t="str">
            <v>TRAN OUT TO ETS</v>
          </cell>
          <cell r="C1313">
            <v>0</v>
          </cell>
          <cell r="D1313">
            <v>-8946583.9100000001</v>
          </cell>
        </row>
        <row r="1314">
          <cell r="A1314">
            <v>6350856</v>
          </cell>
          <cell r="B1314" t="str">
            <v>TRAN OUT TO CORPORATE HR</v>
          </cell>
          <cell r="C1314">
            <v>0</v>
          </cell>
          <cell r="D1314">
            <v>-6526512.5099999998</v>
          </cell>
        </row>
        <row r="1315">
          <cell r="A1315">
            <v>6350860</v>
          </cell>
          <cell r="B1315" t="str">
            <v>TRAN OUT TO EDS</v>
          </cell>
          <cell r="C1315">
            <v>0</v>
          </cell>
          <cell r="D1315">
            <v>-10740732.02</v>
          </cell>
        </row>
        <row r="1316">
          <cell r="A1316">
            <v>6350863</v>
          </cell>
          <cell r="B1316" t="str">
            <v>TRAN OUT TO CORPORATE OTHER ADMINISTRAT</v>
          </cell>
          <cell r="C1316">
            <v>0</v>
          </cell>
          <cell r="D1316">
            <v>132.22</v>
          </cell>
        </row>
        <row r="1317">
          <cell r="A1317">
            <v>6350865</v>
          </cell>
          <cell r="B1317" t="str">
            <v>TRAN OUT TO SDG&amp;E</v>
          </cell>
          <cell r="C1317">
            <v>0</v>
          </cell>
          <cell r="D1317">
            <v>-1866474.66</v>
          </cell>
        </row>
        <row r="1318">
          <cell r="A1318">
            <v>6350870</v>
          </cell>
          <cell r="B1318" t="str">
            <v>TRAN OUT TO CORPORATE INFORMATION TECHN</v>
          </cell>
          <cell r="C1318">
            <v>0</v>
          </cell>
          <cell r="D1318">
            <v>1353.11</v>
          </cell>
        </row>
        <row r="1319">
          <cell r="A1319">
            <v>6350871</v>
          </cell>
          <cell r="B1319" t="str">
            <v>TRAN OUT TO CORPORATE TELECOM</v>
          </cell>
          <cell r="C1319">
            <v>0</v>
          </cell>
          <cell r="D1319">
            <v>-1375628.79</v>
          </cell>
        </row>
        <row r="1320">
          <cell r="A1320">
            <v>6350872</v>
          </cell>
          <cell r="B1320" t="str">
            <v>TRAN OUT TO CORPORATE BLDG &amp; RE</v>
          </cell>
          <cell r="C1320">
            <v>0</v>
          </cell>
          <cell r="D1320">
            <v>509.07</v>
          </cell>
        </row>
        <row r="1321">
          <cell r="A1321">
            <v>6350874</v>
          </cell>
          <cell r="B1321" t="str">
            <v>TRAN OUT TO CORPORATE ENVIRONMENTAL &amp; S</v>
          </cell>
          <cell r="C1321">
            <v>-995</v>
          </cell>
          <cell r="D1321">
            <v>0</v>
          </cell>
        </row>
        <row r="1322">
          <cell r="A1322">
            <v>6350875</v>
          </cell>
          <cell r="B1322" t="str">
            <v>TRANS OUT BILLING CREDIT</v>
          </cell>
          <cell r="C1322">
            <v>-3950.82</v>
          </cell>
          <cell r="D1322">
            <v>-984441.12</v>
          </cell>
        </row>
        <row r="1323">
          <cell r="A1323">
            <v>6350881</v>
          </cell>
          <cell r="B1323" t="str">
            <v>REASSIGN COSTS TO ETS</v>
          </cell>
          <cell r="C1323">
            <v>0</v>
          </cell>
          <cell r="D1323">
            <v>-812896.2</v>
          </cell>
        </row>
        <row r="1324">
          <cell r="A1324">
            <v>6350898</v>
          </cell>
          <cell r="B1324" t="str">
            <v>TRAN OUT MISC NOT IDENT BY OTHER TRAN O</v>
          </cell>
          <cell r="C1324">
            <v>0</v>
          </cell>
          <cell r="D1324">
            <v>415.6</v>
          </cell>
        </row>
        <row r="1325">
          <cell r="A1325">
            <v>6350902</v>
          </cell>
          <cell r="B1325" t="str">
            <v>PAYR TAX CHRG TO CAP NON COLL WO</v>
          </cell>
          <cell r="C1325">
            <v>-41.26</v>
          </cell>
          <cell r="D1325">
            <v>5641555.25</v>
          </cell>
        </row>
        <row r="1326">
          <cell r="A1326">
            <v>6350903</v>
          </cell>
          <cell r="B1326" t="str">
            <v>REVRS OF PTAX DUE TO WO CANCEL</v>
          </cell>
          <cell r="C1326">
            <v>0</v>
          </cell>
          <cell r="D1326">
            <v>0.91</v>
          </cell>
        </row>
        <row r="1327">
          <cell r="A1327">
            <v>6350904</v>
          </cell>
          <cell r="B1327" t="str">
            <v>PTAX CHARGEABLE TO O&amp;M MWO</v>
          </cell>
          <cell r="C1327">
            <v>0</v>
          </cell>
          <cell r="D1327">
            <v>290434.03999999998</v>
          </cell>
        </row>
        <row r="1328">
          <cell r="A1328">
            <v>6350906</v>
          </cell>
          <cell r="B1328" t="str">
            <v>PTAX CHARGE TO CAP COLLECT WO</v>
          </cell>
          <cell r="C1328">
            <v>44.18</v>
          </cell>
          <cell r="D1328">
            <v>91128.06</v>
          </cell>
        </row>
        <row r="1329">
          <cell r="A1329">
            <v>6350908</v>
          </cell>
          <cell r="B1329" t="str">
            <v>ALLOW FOR FUNDS USED DURING CONST</v>
          </cell>
          <cell r="C1329">
            <v>0</v>
          </cell>
          <cell r="D1329">
            <v>6553976.9699999997</v>
          </cell>
        </row>
        <row r="1330">
          <cell r="A1330">
            <v>6350909</v>
          </cell>
          <cell r="B1330" t="str">
            <v>AFUDC ADJUSTMENTS</v>
          </cell>
          <cell r="C1330">
            <v>0</v>
          </cell>
          <cell r="D1330">
            <v>7703.85</v>
          </cell>
        </row>
        <row r="1331">
          <cell r="A1331">
            <v>6350910</v>
          </cell>
          <cell r="B1331" t="str">
            <v>GEN CONST COSTS CHRG TO PLANT BILL LBR</v>
          </cell>
          <cell r="C1331">
            <v>0</v>
          </cell>
          <cell r="D1331">
            <v>347231.41</v>
          </cell>
        </row>
        <row r="1332">
          <cell r="A1332">
            <v>6350911</v>
          </cell>
          <cell r="B1332" t="str">
            <v>RVRSL OF A&amp;G COSTS DUE TO WO CANCEL</v>
          </cell>
          <cell r="C1332">
            <v>0</v>
          </cell>
          <cell r="D1332">
            <v>100793.48</v>
          </cell>
        </row>
        <row r="1333">
          <cell r="A1333">
            <v>6350912</v>
          </cell>
          <cell r="B1333" t="str">
            <v>P&amp;B CHARGE TO CAP NON COLLECT</v>
          </cell>
          <cell r="C1333">
            <v>-155.19999999999999</v>
          </cell>
          <cell r="D1333">
            <v>21213046.239999998</v>
          </cell>
        </row>
        <row r="1334">
          <cell r="A1334">
            <v>6350914</v>
          </cell>
          <cell r="B1334" t="str">
            <v>P&amp;B CHARGEABLE TO O&amp;M MWO</v>
          </cell>
          <cell r="C1334">
            <v>0</v>
          </cell>
          <cell r="D1334">
            <v>980772.68</v>
          </cell>
        </row>
        <row r="1335">
          <cell r="A1335">
            <v>6350915</v>
          </cell>
          <cell r="B1335" t="str">
            <v>OFFSET A&amp;G JE FOR COLLECT JOBS</v>
          </cell>
          <cell r="C1335">
            <v>0</v>
          </cell>
          <cell r="D1335">
            <v>-1276048.23</v>
          </cell>
        </row>
        <row r="1336">
          <cell r="A1336">
            <v>6350916</v>
          </cell>
          <cell r="B1336" t="str">
            <v>P&amp;B CHARGE TO CAP COLLECT WO</v>
          </cell>
          <cell r="C1336">
            <v>198.98</v>
          </cell>
          <cell r="D1336">
            <v>302417.07</v>
          </cell>
        </row>
        <row r="1337">
          <cell r="A1337">
            <v>6350917</v>
          </cell>
          <cell r="B1337" t="str">
            <v>OFFSET A&amp;G JE FOR NON COLLECT JOBS</v>
          </cell>
          <cell r="C1337">
            <v>0</v>
          </cell>
          <cell r="D1337">
            <v>-18700487.859999999</v>
          </cell>
        </row>
        <row r="1338">
          <cell r="A1338">
            <v>6350918</v>
          </cell>
          <cell r="B1338" t="str">
            <v>GCC CHARGE TO THE DEPR RESERVE</v>
          </cell>
          <cell r="C1338">
            <v>0</v>
          </cell>
          <cell r="D1338">
            <v>9986.76</v>
          </cell>
        </row>
        <row r="1339">
          <cell r="A1339">
            <v>6350919</v>
          </cell>
          <cell r="B1339" t="str">
            <v>A&amp;G OH COSTS ASSIGN TO NON MAJ CAP PROJ</v>
          </cell>
          <cell r="C1339">
            <v>9509.23</v>
          </cell>
          <cell r="D1339">
            <v>19456019.34</v>
          </cell>
        </row>
        <row r="1340">
          <cell r="A1340">
            <v>6350920</v>
          </cell>
          <cell r="B1340" t="str">
            <v>GCC CHARGE TO COLLECT WK OTH THAN COSTS</v>
          </cell>
          <cell r="C1340">
            <v>0</v>
          </cell>
          <cell r="D1340">
            <v>139246.71</v>
          </cell>
        </row>
        <row r="1341">
          <cell r="A1341">
            <v>6350921</v>
          </cell>
          <cell r="B1341" t="str">
            <v>REVRS OF S&amp;E COSTS DUE TO WO CANCEL</v>
          </cell>
          <cell r="C1341">
            <v>0</v>
          </cell>
          <cell r="D1341">
            <v>183677.17</v>
          </cell>
        </row>
        <row r="1342">
          <cell r="A1342">
            <v>6350922</v>
          </cell>
          <cell r="B1342" t="str">
            <v>S&amp;E OH COSTS TRNSF BTWN MAJ PROJ WO</v>
          </cell>
          <cell r="C1342">
            <v>0</v>
          </cell>
          <cell r="D1342">
            <v>122410.04</v>
          </cell>
        </row>
        <row r="1343">
          <cell r="A1343">
            <v>6350923</v>
          </cell>
          <cell r="B1343" t="str">
            <v>OFFSET S&amp;E JE FOR COLLECT JOBS</v>
          </cell>
          <cell r="C1343">
            <v>0</v>
          </cell>
          <cell r="D1343">
            <v>-3286058.53</v>
          </cell>
        </row>
        <row r="1344">
          <cell r="A1344">
            <v>6350924</v>
          </cell>
          <cell r="B1344" t="str">
            <v>A&amp;G OH COSTS ASSIGN TO MAJ PROJ BY SPEC</v>
          </cell>
          <cell r="C1344">
            <v>0</v>
          </cell>
          <cell r="D1344">
            <v>-156658.69</v>
          </cell>
        </row>
        <row r="1345">
          <cell r="A1345">
            <v>6350925</v>
          </cell>
          <cell r="B1345" t="str">
            <v>OFFSET S&amp;E JE FOR NONCOLL JOBS</v>
          </cell>
          <cell r="C1345">
            <v>0</v>
          </cell>
          <cell r="D1345">
            <v>-46903130.469999999</v>
          </cell>
        </row>
        <row r="1346">
          <cell r="A1346">
            <v>6350926</v>
          </cell>
          <cell r="B1346" t="str">
            <v>OH COSTS IN JE 4015 TO NON MJR BLDG PRO</v>
          </cell>
          <cell r="C1346">
            <v>0</v>
          </cell>
          <cell r="D1346">
            <v>8669.3799999999992</v>
          </cell>
        </row>
        <row r="1347">
          <cell r="A1347">
            <v>6350927</v>
          </cell>
          <cell r="B1347" t="str">
            <v>REVRS OF BLDG A&amp;G COSTS DUE TO WO CANCE</v>
          </cell>
          <cell r="C1347">
            <v>0</v>
          </cell>
          <cell r="D1347">
            <v>511.67</v>
          </cell>
        </row>
        <row r="1348">
          <cell r="A1348">
            <v>6350929</v>
          </cell>
          <cell r="B1348" t="str">
            <v>REVRS OF BLDG S&amp;E COSTS DUE TO WO CANCE</v>
          </cell>
          <cell r="C1348">
            <v>-1419.95</v>
          </cell>
          <cell r="D1348">
            <v>322.14</v>
          </cell>
        </row>
        <row r="1349">
          <cell r="A1349">
            <v>6350930</v>
          </cell>
          <cell r="B1349" t="str">
            <v>S&amp;E OH ASSIGN TO NON MAJ CAP PROJ</v>
          </cell>
          <cell r="C1349">
            <v>-7254.01</v>
          </cell>
          <cell r="D1349">
            <v>40936662.229999997</v>
          </cell>
        </row>
        <row r="1350">
          <cell r="A1350">
            <v>6350935</v>
          </cell>
          <cell r="B1350" t="str">
            <v>A&amp;G OH ASSIGNED TO MWO'S</v>
          </cell>
          <cell r="C1350">
            <v>0</v>
          </cell>
          <cell r="D1350">
            <v>42763.79</v>
          </cell>
        </row>
        <row r="1351">
          <cell r="A1351">
            <v>6350960</v>
          </cell>
          <cell r="B1351" t="str">
            <v>TRANSFER OF COSTS FROM BWO 5XX60.XXX</v>
          </cell>
          <cell r="C1351">
            <v>0</v>
          </cell>
          <cell r="D1351">
            <v>685137.55</v>
          </cell>
        </row>
        <row r="1352">
          <cell r="A1352">
            <v>6350961</v>
          </cell>
          <cell r="B1352" t="str">
            <v>TRANSFER OF COSTS FROM BWO 5XX61.XXX</v>
          </cell>
          <cell r="C1352">
            <v>0</v>
          </cell>
          <cell r="D1352">
            <v>3118224.21</v>
          </cell>
        </row>
        <row r="1353">
          <cell r="A1353">
            <v>6350962</v>
          </cell>
          <cell r="B1353" t="str">
            <v>TRANSFER OF COSTS FROM BWO 5XX62.XXX</v>
          </cell>
          <cell r="C1353">
            <v>0</v>
          </cell>
          <cell r="D1353">
            <v>877972.12</v>
          </cell>
        </row>
        <row r="1354">
          <cell r="A1354">
            <v>6350963</v>
          </cell>
          <cell r="B1354" t="str">
            <v>TRANSFER OF COSTS FROM BWO 5XX63.XXX</v>
          </cell>
          <cell r="C1354">
            <v>0</v>
          </cell>
          <cell r="D1354">
            <v>4380678.96</v>
          </cell>
        </row>
        <row r="1355">
          <cell r="A1355">
            <v>6350964</v>
          </cell>
          <cell r="B1355" t="str">
            <v>TRANSFER OF COSTS FROM B/GWO XXXXX.994(</v>
          </cell>
          <cell r="C1355">
            <v>0</v>
          </cell>
          <cell r="D1355">
            <v>205769.34</v>
          </cell>
        </row>
        <row r="1356">
          <cell r="A1356">
            <v>6350968</v>
          </cell>
          <cell r="B1356" t="str">
            <v>TRAN IN WO CSTS FROM CHRG TO PLAN COST</v>
          </cell>
          <cell r="C1356">
            <v>0</v>
          </cell>
          <cell r="D1356">
            <v>42987340.369999997</v>
          </cell>
        </row>
        <row r="1357">
          <cell r="A1357">
            <v>6350969</v>
          </cell>
          <cell r="B1357" t="str">
            <v>TRAN OUT WO CSTS FROM CHRG TO PLAN COST</v>
          </cell>
          <cell r="C1357">
            <v>0</v>
          </cell>
          <cell r="D1357">
            <v>-42991054.899999999</v>
          </cell>
        </row>
        <row r="1358">
          <cell r="A1358">
            <v>6350990</v>
          </cell>
          <cell r="B1358" t="str">
            <v>COSTS DISTRIBUTED FROM GWO'S TO PLANT A</v>
          </cell>
          <cell r="C1358">
            <v>0</v>
          </cell>
          <cell r="D1358">
            <v>-72873824.810000002</v>
          </cell>
        </row>
        <row r="1359">
          <cell r="A1359">
            <v>6350991</v>
          </cell>
          <cell r="B1359" t="str">
            <v>COSTS DISTRIBUTED FROM GWO'S &amp; BWO'S TO</v>
          </cell>
          <cell r="C1359">
            <v>0</v>
          </cell>
          <cell r="D1359">
            <v>-3472934.76</v>
          </cell>
        </row>
        <row r="1360">
          <cell r="A1360">
            <v>6350992</v>
          </cell>
          <cell r="B1360" t="str">
            <v>COSTS DIST FR GWO'S &amp; BWO'S TO GL ACCT1</v>
          </cell>
          <cell r="C1360">
            <v>0</v>
          </cell>
          <cell r="D1360">
            <v>4405870.8</v>
          </cell>
        </row>
        <row r="1361">
          <cell r="A1361">
            <v>6350993</v>
          </cell>
          <cell r="B1361" t="str">
            <v>COSTS DIST FR GWO'S &amp; BWO'S TO GL ACCT1</v>
          </cell>
          <cell r="C1361">
            <v>0</v>
          </cell>
          <cell r="D1361">
            <v>411834.97</v>
          </cell>
        </row>
        <row r="1362">
          <cell r="A1362">
            <v>6350994</v>
          </cell>
          <cell r="B1362" t="str">
            <v>COSTS DIST FR GWO'S &amp; BWO'S TO ANY O&amp;M</v>
          </cell>
          <cell r="C1362">
            <v>70</v>
          </cell>
          <cell r="D1362">
            <v>-2648428.08</v>
          </cell>
        </row>
        <row r="1363">
          <cell r="A1363">
            <v>6350995</v>
          </cell>
          <cell r="B1363" t="str">
            <v>COSTS DIST FR GWO'S &amp; BWO'S TO ALL OTHE</v>
          </cell>
          <cell r="C1363">
            <v>0</v>
          </cell>
          <cell r="D1363">
            <v>240476.95</v>
          </cell>
        </row>
        <row r="1364">
          <cell r="A1364">
            <v>6350998</v>
          </cell>
          <cell r="B1364" t="str">
            <v>GWO AND BWO COSTS DISTRIBUTED</v>
          </cell>
          <cell r="C1364">
            <v>10490.4</v>
          </cell>
          <cell r="D1364">
            <v>-43408965.329999998</v>
          </cell>
        </row>
        <row r="1365">
          <cell r="A1365">
            <v>6350999</v>
          </cell>
          <cell r="B1365" t="str">
            <v>MWO COSTS DISTRIBUTED</v>
          </cell>
          <cell r="C1365">
            <v>0</v>
          </cell>
          <cell r="D1365">
            <v>-38501823.140000001</v>
          </cell>
        </row>
        <row r="1366">
          <cell r="A1366">
            <v>6400210</v>
          </cell>
          <cell r="B1366" t="str">
            <v>A&amp;G-LAW LIBRARY</v>
          </cell>
          <cell r="C1366">
            <v>250</v>
          </cell>
          <cell r="D1366">
            <v>0</v>
          </cell>
        </row>
        <row r="1367">
          <cell r="A1367">
            <v>6400240</v>
          </cell>
          <cell r="B1367" t="str">
            <v>A&amp;G-CONTRIBUTIONS-POLITICAL</v>
          </cell>
          <cell r="C1367">
            <v>0</v>
          </cell>
          <cell r="D1367">
            <v>500</v>
          </cell>
        </row>
        <row r="1368">
          <cell r="A1368">
            <v>6400310</v>
          </cell>
          <cell r="B1368" t="str">
            <v>A&amp;G-CONTRIBUTIONS-NON-CHARITABLE</v>
          </cell>
          <cell r="C1368">
            <v>500</v>
          </cell>
          <cell r="D1368">
            <v>0</v>
          </cell>
        </row>
        <row r="1369">
          <cell r="A1369">
            <v>6400350</v>
          </cell>
          <cell r="B1369" t="str">
            <v>A&amp;G-CONTRIBUTIONS-CORPORATE MEMBERSHIPS</v>
          </cell>
          <cell r="C1369">
            <v>21649.89</v>
          </cell>
          <cell r="D1369">
            <v>269110</v>
          </cell>
        </row>
        <row r="1370">
          <cell r="A1370">
            <v>6400360</v>
          </cell>
          <cell r="B1370" t="str">
            <v>A&amp;G-STORAGE RENTAL</v>
          </cell>
          <cell r="C1370">
            <v>213170.05</v>
          </cell>
          <cell r="D1370">
            <v>216253.59</v>
          </cell>
        </row>
        <row r="1371">
          <cell r="A1371">
            <v>6400361</v>
          </cell>
          <cell r="B1371" t="str">
            <v>A&amp;G-RENTS GENERAL-GAS</v>
          </cell>
          <cell r="C1371">
            <v>17539579.190000001</v>
          </cell>
          <cell r="D1371">
            <v>35095492.439999998</v>
          </cell>
        </row>
        <row r="1372">
          <cell r="A1372">
            <v>6400365</v>
          </cell>
          <cell r="B1372" t="str">
            <v>RENTS</v>
          </cell>
          <cell r="C1372">
            <v>-455</v>
          </cell>
          <cell r="D1372">
            <v>56643.45</v>
          </cell>
        </row>
        <row r="1373">
          <cell r="A1373">
            <v>6400370</v>
          </cell>
          <cell r="B1373" t="str">
            <v>A&amp;G-LEASED RENTAL</v>
          </cell>
          <cell r="C1373">
            <v>331703.3</v>
          </cell>
          <cell r="D1373">
            <v>375402.55</v>
          </cell>
        </row>
        <row r="1374">
          <cell r="A1374">
            <v>6400375</v>
          </cell>
          <cell r="B1374" t="str">
            <v>A&amp;G-REAL PROERTY RENTAL</v>
          </cell>
          <cell r="C1374">
            <v>1970277.48</v>
          </cell>
          <cell r="D1374">
            <v>5569135.9699999997</v>
          </cell>
        </row>
        <row r="1375">
          <cell r="A1375">
            <v>6400376</v>
          </cell>
          <cell r="B1375" t="str">
            <v>A&amp;G-RIGHT-OF-WAY AND RENTAL PAYMENTS</v>
          </cell>
          <cell r="C1375">
            <v>1520048.25</v>
          </cell>
          <cell r="D1375">
            <v>618069.85</v>
          </cell>
        </row>
        <row r="1376">
          <cell r="A1376">
            <v>6400390</v>
          </cell>
          <cell r="B1376" t="str">
            <v>A&amp;G-MAINTENANCE &amp; REPAIRS</v>
          </cell>
          <cell r="C1376">
            <v>238387.75</v>
          </cell>
          <cell r="D1376">
            <v>2052078.38</v>
          </cell>
        </row>
        <row r="1377">
          <cell r="A1377">
            <v>6400391</v>
          </cell>
          <cell r="B1377" t="str">
            <v>A&amp;G-MAINTENANCE &amp; REPAIRS-STREET CUT FE</v>
          </cell>
          <cell r="C1377">
            <v>212.5</v>
          </cell>
          <cell r="D1377">
            <v>4834.1499999999996</v>
          </cell>
        </row>
        <row r="1378">
          <cell r="A1378">
            <v>6400392</v>
          </cell>
          <cell r="B1378" t="str">
            <v>A&amp;G-MAINTENANCE &amp; REPAIRS-PAVING COSTS</v>
          </cell>
          <cell r="C1378">
            <v>354554.54</v>
          </cell>
          <cell r="D1378">
            <v>3068.96</v>
          </cell>
        </row>
        <row r="1379">
          <cell r="A1379">
            <v>6400393</v>
          </cell>
          <cell r="B1379" t="str">
            <v>MAINTENANCE OF GAS STREET LIGHTS</v>
          </cell>
          <cell r="C1379">
            <v>0</v>
          </cell>
          <cell r="D1379">
            <v>490.35</v>
          </cell>
        </row>
        <row r="1380">
          <cell r="A1380">
            <v>6400400</v>
          </cell>
          <cell r="B1380" t="str">
            <v>A&amp;G-LEASED EQUIPMENT-OFFICE AND MISC</v>
          </cell>
          <cell r="C1380">
            <v>3538.94</v>
          </cell>
          <cell r="D1380">
            <v>15505.95</v>
          </cell>
        </row>
        <row r="1381">
          <cell r="A1381">
            <v>6400410</v>
          </cell>
          <cell r="B1381" t="str">
            <v>A&amp;G-MONTHLY PARKING &amp; VALIDATIONS</v>
          </cell>
          <cell r="C1381">
            <v>29989.9</v>
          </cell>
          <cell r="D1381">
            <v>8445.85</v>
          </cell>
        </row>
        <row r="1382">
          <cell r="A1382">
            <v>6400412</v>
          </cell>
          <cell r="B1382" t="str">
            <v>DIV COMMUNICATION EXPENSE</v>
          </cell>
          <cell r="C1382">
            <v>0</v>
          </cell>
          <cell r="D1382">
            <v>50693.73</v>
          </cell>
        </row>
        <row r="1383">
          <cell r="A1383">
            <v>6400414</v>
          </cell>
          <cell r="B1383" t="str">
            <v>LOSS OR DAMAGE FIDELTY</v>
          </cell>
          <cell r="C1383">
            <v>1150079.6599999999</v>
          </cell>
          <cell r="D1383">
            <v>1607096.75</v>
          </cell>
        </row>
        <row r="1384">
          <cell r="A1384">
            <v>6400416</v>
          </cell>
          <cell r="B1384" t="str">
            <v>LOSS/DAMAGE LEGAL FEES</v>
          </cell>
          <cell r="C1384">
            <v>19944.09</v>
          </cell>
          <cell r="D1384">
            <v>14559.24</v>
          </cell>
        </row>
        <row r="1385">
          <cell r="A1385">
            <v>6400430</v>
          </cell>
          <cell r="B1385" t="str">
            <v>A&amp;G-DIRECTORS EXP &amp; OTHER</v>
          </cell>
          <cell r="C1385">
            <v>58.24</v>
          </cell>
          <cell r="D1385">
            <v>0</v>
          </cell>
        </row>
        <row r="1386">
          <cell r="A1386">
            <v>6400450</v>
          </cell>
          <cell r="B1386" t="str">
            <v>A&amp;G-OTHER MISCELLANEOUS</v>
          </cell>
          <cell r="C1386">
            <v>-11305979.859999999</v>
          </cell>
          <cell r="D1386">
            <v>29931815.93</v>
          </cell>
        </row>
        <row r="1387">
          <cell r="A1387">
            <v>6400460</v>
          </cell>
          <cell r="B1387" t="str">
            <v>A&amp;G-REGULATORY COMMISSION</v>
          </cell>
          <cell r="C1387">
            <v>142.85</v>
          </cell>
          <cell r="D1387">
            <v>181216.72</v>
          </cell>
        </row>
        <row r="1388">
          <cell r="A1388">
            <v>6400470</v>
          </cell>
          <cell r="B1388" t="str">
            <v>A&amp;G-WRITE-OFF EXPENSE/BANK RECONCILIATI</v>
          </cell>
          <cell r="C1388">
            <v>-17282.669999999998</v>
          </cell>
          <cell r="D1388">
            <v>-4004.42</v>
          </cell>
        </row>
        <row r="1389">
          <cell r="A1389">
            <v>6400500</v>
          </cell>
          <cell r="B1389" t="str">
            <v>A&amp;G-QR REVERSAL-OCCUPANCY RELATED</v>
          </cell>
          <cell r="C1389">
            <v>0</v>
          </cell>
          <cell r="D1389">
            <v>570</v>
          </cell>
        </row>
        <row r="1390">
          <cell r="A1390">
            <v>6400590</v>
          </cell>
          <cell r="B1390" t="str">
            <v>A&amp;G-OTHER COST ALLOC TO/FROM BUSINESS U</v>
          </cell>
          <cell r="C1390">
            <v>1700</v>
          </cell>
          <cell r="D1390">
            <v>173679.15</v>
          </cell>
        </row>
        <row r="1391">
          <cell r="A1391">
            <v>6400650</v>
          </cell>
          <cell r="B1391" t="str">
            <v>A&amp;G-BUSINESS LICENSE FEES</v>
          </cell>
          <cell r="C1391">
            <v>130853.59</v>
          </cell>
          <cell r="D1391">
            <v>0</v>
          </cell>
        </row>
        <row r="1392">
          <cell r="A1392">
            <v>6400800</v>
          </cell>
          <cell r="B1392" t="str">
            <v>A&amp;G-A&amp;G TRANSFER</v>
          </cell>
          <cell r="C1392">
            <v>0</v>
          </cell>
          <cell r="D1392">
            <v>-1418442.15</v>
          </cell>
        </row>
        <row r="1393">
          <cell r="A1393">
            <v>6402000</v>
          </cell>
          <cell r="B1393" t="str">
            <v>A&amp;G-OUTSIDE SERVICES</v>
          </cell>
          <cell r="C1393">
            <v>7781.6</v>
          </cell>
          <cell r="D1393">
            <v>3876.45</v>
          </cell>
        </row>
        <row r="1394">
          <cell r="A1394">
            <v>6402001</v>
          </cell>
          <cell r="B1394" t="str">
            <v>A&amp;G-OUTSIDE SERVICES SPECIAL</v>
          </cell>
          <cell r="C1394">
            <v>266053.17</v>
          </cell>
          <cell r="D1394">
            <v>420485.89</v>
          </cell>
        </row>
        <row r="1395">
          <cell r="A1395">
            <v>6404000</v>
          </cell>
          <cell r="B1395" t="str">
            <v>BALANCE SHEET TRANSFER</v>
          </cell>
          <cell r="C1395">
            <v>100</v>
          </cell>
          <cell r="D1395">
            <v>6604312.1500000004</v>
          </cell>
        </row>
        <row r="1396">
          <cell r="A1396">
            <v>6405000</v>
          </cell>
          <cell r="B1396" t="str">
            <v>A&amp;G-MISC GENERAL EXPENSE</v>
          </cell>
          <cell r="C1396">
            <v>-259834.17</v>
          </cell>
          <cell r="D1396">
            <v>-11056557.470000001</v>
          </cell>
        </row>
        <row r="1397">
          <cell r="A1397">
            <v>6405050</v>
          </cell>
          <cell r="B1397" t="str">
            <v>A&amp;G-INCENTIVES</v>
          </cell>
          <cell r="C1397">
            <v>1040726.76</v>
          </cell>
          <cell r="D1397">
            <v>3136601.55</v>
          </cell>
        </row>
        <row r="1398">
          <cell r="A1398">
            <v>6511000</v>
          </cell>
          <cell r="B1398" t="str">
            <v>DEPN-GAS REGULATED TRADITIONAL</v>
          </cell>
          <cell r="C1398">
            <v>173280331.31999999</v>
          </cell>
          <cell r="D1398">
            <v>257843665.13999999</v>
          </cell>
        </row>
        <row r="1399">
          <cell r="A1399">
            <v>6511001</v>
          </cell>
          <cell r="B1399" t="str">
            <v>DEPRECIATION EXP-CAPITAL TOOL REPAIR DI</v>
          </cell>
          <cell r="C1399">
            <v>977246.35</v>
          </cell>
          <cell r="D1399">
            <v>729830.9</v>
          </cell>
        </row>
        <row r="1400">
          <cell r="A1400">
            <v>6511501</v>
          </cell>
          <cell r="B1400" t="str">
            <v>DEPREC EXP KERNMOJ WHEELER RIDGE</v>
          </cell>
          <cell r="C1400">
            <v>857551.94</v>
          </cell>
          <cell r="D1400">
            <v>1346868.98</v>
          </cell>
        </row>
        <row r="1401">
          <cell r="A1401">
            <v>6511502</v>
          </cell>
          <cell r="B1401" t="str">
            <v>DEPREC EXP ALISO CYN EXPANSION</v>
          </cell>
          <cell r="C1401">
            <v>325200.11</v>
          </cell>
          <cell r="D1401">
            <v>605760.26</v>
          </cell>
        </row>
        <row r="1402">
          <cell r="A1402">
            <v>6521000</v>
          </cell>
          <cell r="B1402" t="str">
            <v>AMORTIZATION-REGULATED  GAS</v>
          </cell>
          <cell r="C1402">
            <v>229326.07</v>
          </cell>
          <cell r="D1402">
            <v>171668.62</v>
          </cell>
        </row>
        <row r="1403">
          <cell r="A1403">
            <v>6521001</v>
          </cell>
          <cell r="B1403" t="str">
            <v>AMORT UNDR GRND STORAGE RIGHTS</v>
          </cell>
          <cell r="C1403">
            <v>0</v>
          </cell>
          <cell r="D1403">
            <v>170830.16</v>
          </cell>
        </row>
        <row r="1404">
          <cell r="A1404">
            <v>6610001</v>
          </cell>
          <cell r="B1404" t="str">
            <v>AD VALOREM TAXES</v>
          </cell>
          <cell r="C1404">
            <v>21138513.07</v>
          </cell>
          <cell r="D1404">
            <v>32726937.609999999</v>
          </cell>
        </row>
        <row r="1405">
          <cell r="A1405">
            <v>6710005</v>
          </cell>
          <cell r="B1405" t="str">
            <v>FEDERAL PAYROLL TAXES FUTA</v>
          </cell>
          <cell r="C1405">
            <v>384650.23999999999</v>
          </cell>
          <cell r="D1405">
            <v>401458.25</v>
          </cell>
        </row>
        <row r="1406">
          <cell r="A1406">
            <v>6710006</v>
          </cell>
          <cell r="B1406" t="str">
            <v>FEDERAL PAYROLL TAXES FICA</v>
          </cell>
          <cell r="C1406">
            <v>17915904.710000001</v>
          </cell>
          <cell r="D1406">
            <v>24772358.609999999</v>
          </cell>
        </row>
        <row r="1407">
          <cell r="A1407">
            <v>6710007</v>
          </cell>
          <cell r="B1407" t="str">
            <v>STATE PAYROLL TAXES</v>
          </cell>
          <cell r="C1407">
            <v>352429.44</v>
          </cell>
          <cell r="D1407">
            <v>401132.31</v>
          </cell>
        </row>
        <row r="1408">
          <cell r="A1408">
            <v>6710012</v>
          </cell>
          <cell r="B1408" t="str">
            <v>CONTRA ACCT-REASSIGNED P.T. TO CAP. (GC</v>
          </cell>
          <cell r="C1408">
            <v>0</v>
          </cell>
          <cell r="D1408">
            <v>-297184.89</v>
          </cell>
        </row>
        <row r="1409">
          <cell r="A1409">
            <v>6710013</v>
          </cell>
          <cell r="B1409" t="str">
            <v>CONTRA ACCT ALLOC OF P T TO CAP</v>
          </cell>
          <cell r="C1409">
            <v>0</v>
          </cell>
          <cell r="D1409">
            <v>-1492698.22</v>
          </cell>
        </row>
        <row r="1410">
          <cell r="A1410">
            <v>6710014</v>
          </cell>
          <cell r="B1410" t="str">
            <v>CNTRA ACCT ALLOC OF P T TO MWO O&amp;M</v>
          </cell>
          <cell r="C1410">
            <v>0</v>
          </cell>
          <cell r="D1410">
            <v>-11598947.390000001</v>
          </cell>
        </row>
        <row r="1411">
          <cell r="A1411">
            <v>6710015</v>
          </cell>
          <cell r="B1411" t="str">
            <v>P T EXP @ DETAIL CST CTR MWO O&amp;M</v>
          </cell>
          <cell r="C1411">
            <v>0</v>
          </cell>
          <cell r="D1411">
            <v>11574225.24</v>
          </cell>
        </row>
        <row r="1412">
          <cell r="A1412">
            <v>6710055</v>
          </cell>
          <cell r="B1412" t="str">
            <v>TAXES OTHER THAN INCOME TAXES</v>
          </cell>
          <cell r="C1412">
            <v>3221.02</v>
          </cell>
          <cell r="D1412">
            <v>0</v>
          </cell>
        </row>
        <row r="1413">
          <cell r="A1413">
            <v>6900001</v>
          </cell>
          <cell r="B1413" t="str">
            <v>AFUDC SETTLEMENT CLEARING A/C</v>
          </cell>
          <cell r="C1413">
            <v>2921428.48</v>
          </cell>
          <cell r="D1413">
            <v>-288436.34999999998</v>
          </cell>
        </row>
        <row r="1414">
          <cell r="A1414">
            <v>6900200</v>
          </cell>
          <cell r="B1414" t="str">
            <v>ACCOUNTING ADJ.-NO OVERHEAD APPLIED</v>
          </cell>
          <cell r="C1414">
            <v>0</v>
          </cell>
          <cell r="D1414">
            <v>37137.11</v>
          </cell>
        </row>
        <row r="1415">
          <cell r="A1415">
            <v>6980010</v>
          </cell>
          <cell r="B1415" t="str">
            <v>EXTERNAL SETTLEMENT-SALARIES</v>
          </cell>
          <cell r="C1415">
            <v>-37814424.210000001</v>
          </cell>
          <cell r="D1415">
            <v>-50804765.43</v>
          </cell>
        </row>
        <row r="1416">
          <cell r="A1416">
            <v>6980020</v>
          </cell>
          <cell r="B1416" t="str">
            <v>EXTERNAL SETTLEMENT-EMPLOYEE BENEFITS</v>
          </cell>
          <cell r="C1416">
            <v>-10024954.48</v>
          </cell>
          <cell r="D1416">
            <v>-21027206.48</v>
          </cell>
        </row>
        <row r="1417">
          <cell r="A1417">
            <v>6980030</v>
          </cell>
          <cell r="B1417" t="str">
            <v>EXTERNAL SETTLEMENT-PAYROLL TAXES</v>
          </cell>
          <cell r="C1417">
            <v>-2934491.9</v>
          </cell>
          <cell r="D1417">
            <v>-5782129.8399999999</v>
          </cell>
        </row>
        <row r="1418">
          <cell r="A1418">
            <v>6980040</v>
          </cell>
          <cell r="B1418" t="str">
            <v>EXTERNAL SETTLEMENT-EMPLOYEE EXP EXPENS</v>
          </cell>
          <cell r="C1418">
            <v>-2170349.9500000002</v>
          </cell>
          <cell r="D1418">
            <v>-1335905.3600000001</v>
          </cell>
        </row>
        <row r="1419">
          <cell r="A1419">
            <v>6980050</v>
          </cell>
          <cell r="B1419" t="str">
            <v>EXTERNAL SETTLEMENT-PURCHASED MATERIALS</v>
          </cell>
          <cell r="C1419">
            <v>-26276292.800000001</v>
          </cell>
          <cell r="D1419">
            <v>-98043234.900000006</v>
          </cell>
        </row>
        <row r="1420">
          <cell r="A1420">
            <v>6980060</v>
          </cell>
          <cell r="B1420" t="str">
            <v>EXTERNAL SETTLEMENT-PURCHASED SERVICES</v>
          </cell>
          <cell r="C1420">
            <v>-28643921.760000002</v>
          </cell>
          <cell r="D1420">
            <v>-85418259.319999993</v>
          </cell>
        </row>
        <row r="1421">
          <cell r="A1421">
            <v>6980070</v>
          </cell>
          <cell r="B1421" t="str">
            <v>EXTERNAL SETTLEMENT-FINANCIAL CHARGES</v>
          </cell>
          <cell r="C1421">
            <v>0</v>
          </cell>
          <cell r="D1421">
            <v>-486.5</v>
          </cell>
        </row>
        <row r="1422">
          <cell r="A1422">
            <v>6980080</v>
          </cell>
          <cell r="B1422" t="str">
            <v>EXTERNAL SETTLEMENT-DUES</v>
          </cell>
          <cell r="C1422">
            <v>-1247.4100000000001</v>
          </cell>
          <cell r="D1422">
            <v>-6468.9</v>
          </cell>
        </row>
        <row r="1423">
          <cell r="A1423">
            <v>6980090</v>
          </cell>
          <cell r="B1423" t="str">
            <v>EXTERNAL SETTLEMENT-FLEET</v>
          </cell>
          <cell r="C1423">
            <v>20132134.460000001</v>
          </cell>
          <cell r="D1423">
            <v>15851101.67</v>
          </cell>
        </row>
        <row r="1424">
          <cell r="A1424">
            <v>6980100</v>
          </cell>
          <cell r="B1424" t="str">
            <v>EXTERNAL SETTLEMENT-RENT</v>
          </cell>
          <cell r="C1424">
            <v>0</v>
          </cell>
          <cell r="D1424">
            <v>-994.29</v>
          </cell>
        </row>
        <row r="1425">
          <cell r="A1425">
            <v>6980110</v>
          </cell>
          <cell r="B1425" t="str">
            <v>EXTERNAL SETTLEMENT-GOVERNMENT PAYMENTS</v>
          </cell>
          <cell r="C1425">
            <v>-699147.89</v>
          </cell>
          <cell r="D1425">
            <v>-591516.74</v>
          </cell>
        </row>
        <row r="1426">
          <cell r="A1426">
            <v>6980120</v>
          </cell>
          <cell r="B1426" t="str">
            <v>EXTERNAL SETTLEMENT-CUSTOMER REFUNDS</v>
          </cell>
          <cell r="C1426">
            <v>-311.12</v>
          </cell>
          <cell r="D1426">
            <v>-831.61</v>
          </cell>
        </row>
        <row r="1427">
          <cell r="A1427">
            <v>6980130</v>
          </cell>
          <cell r="B1427" t="str">
            <v>EXTERNAL SETTLEMENT-TELEPHONE CHARGES</v>
          </cell>
          <cell r="C1427">
            <v>5151.91</v>
          </cell>
          <cell r="D1427">
            <v>-103038.16</v>
          </cell>
        </row>
        <row r="1428">
          <cell r="A1428">
            <v>6980140</v>
          </cell>
          <cell r="B1428" t="str">
            <v>EXTERNAL SETTLEMENT-MISCELLANEOUS A&amp;G</v>
          </cell>
          <cell r="C1428">
            <v>260622.22</v>
          </cell>
          <cell r="D1428">
            <v>98848.14</v>
          </cell>
        </row>
        <row r="1429">
          <cell r="A1429">
            <v>6980160</v>
          </cell>
          <cell r="B1429" t="str">
            <v>EXTERNAL SETTLEMENT-MISCLLEANEOUS CORPO</v>
          </cell>
          <cell r="C1429">
            <v>-6341924.9500000002</v>
          </cell>
          <cell r="D1429">
            <v>-14179273.66</v>
          </cell>
        </row>
        <row r="1430">
          <cell r="A1430">
            <v>6980170</v>
          </cell>
          <cell r="B1430" t="str">
            <v>EXTERNAL SETTLEMENT-DEPRECIATION &amp; AMOR</v>
          </cell>
          <cell r="C1430">
            <v>-1159575.26</v>
          </cell>
          <cell r="D1430">
            <v>-729830.9</v>
          </cell>
        </row>
        <row r="1431">
          <cell r="A1431">
            <v>6980210</v>
          </cell>
          <cell r="B1431" t="str">
            <v>EXTERNAL SETTLEMENT-ALLOCATION</v>
          </cell>
          <cell r="C1431">
            <v>60935.86</v>
          </cell>
          <cell r="D1431">
            <v>217167.91</v>
          </cell>
        </row>
        <row r="1432">
          <cell r="A1432">
            <v>6980220</v>
          </cell>
          <cell r="B1432" t="str">
            <v>EXTERNAL SETTLEMENT-SECONDARY COST</v>
          </cell>
          <cell r="C1432">
            <v>-34092246.159999996</v>
          </cell>
          <cell r="D1432">
            <v>35153578.990000002</v>
          </cell>
        </row>
        <row r="1433">
          <cell r="A1433">
            <v>6980240</v>
          </cell>
          <cell r="B1433" t="str">
            <v>EXTERNAL SETTLEMENT-AFUDC</v>
          </cell>
          <cell r="C1433">
            <v>-2712764.15</v>
          </cell>
          <cell r="D1433">
            <v>-4135151.15</v>
          </cell>
        </row>
        <row r="1434">
          <cell r="A1434">
            <v>6980250</v>
          </cell>
          <cell r="B1434" t="str">
            <v>EXTERNAL SETTLEMENT-CASH DISCOUNT</v>
          </cell>
          <cell r="C1434">
            <v>40126.11</v>
          </cell>
          <cell r="D1434">
            <v>0</v>
          </cell>
        </row>
        <row r="1435">
          <cell r="A1435">
            <v>6980260</v>
          </cell>
          <cell r="B1435" t="str">
            <v>EXTERNAL SETTLEMENT-SHOP ORDERS</v>
          </cell>
          <cell r="C1435">
            <v>392.87</v>
          </cell>
          <cell r="D1435">
            <v>0</v>
          </cell>
        </row>
        <row r="1436">
          <cell r="A1436">
            <v>6980290</v>
          </cell>
          <cell r="B1436" t="str">
            <v>EXTERNAL SETTLEMENT-MATERIAL OVERHEAD</v>
          </cell>
          <cell r="C1436">
            <v>3248.92</v>
          </cell>
          <cell r="D1436">
            <v>-5534476.0099999998</v>
          </cell>
        </row>
        <row r="1437">
          <cell r="A1437">
            <v>6980300</v>
          </cell>
          <cell r="B1437" t="str">
            <v>EXTERNAL SETTLEMENT-DEPARTMENT OVERHEAD</v>
          </cell>
          <cell r="C1437">
            <v>4783.1000000000004</v>
          </cell>
          <cell r="D1437">
            <v>-1621531.78</v>
          </cell>
        </row>
        <row r="1438">
          <cell r="A1438">
            <v>6980380</v>
          </cell>
          <cell r="B1438" t="str">
            <v>EXTERNAL SETTLEMENT-FI TRANSFERS</v>
          </cell>
          <cell r="C1438">
            <v>12355350.859999999</v>
          </cell>
          <cell r="D1438">
            <v>20684912.829999998</v>
          </cell>
        </row>
        <row r="1439">
          <cell r="A1439">
            <v>6999000</v>
          </cell>
          <cell r="B1439" t="str">
            <v>TRANSFER TO BALANCE SHEET</v>
          </cell>
          <cell r="C1439">
            <v>-3358.1</v>
          </cell>
          <cell r="D1439">
            <v>1226939.08</v>
          </cell>
        </row>
        <row r="1440">
          <cell r="A1440">
            <v>6999101</v>
          </cell>
          <cell r="B1440" t="str">
            <v>FI/CO RECON-GROUP VICE PRESIDENT</v>
          </cell>
          <cell r="C1440">
            <v>1677335.1</v>
          </cell>
          <cell r="D1440">
            <v>430322.62</v>
          </cell>
        </row>
        <row r="1441">
          <cell r="A1441">
            <v>6999102</v>
          </cell>
          <cell r="B1441" t="str">
            <v>FI/CO RECON-ADMIN. SERV.-OTHER</v>
          </cell>
          <cell r="C1441">
            <v>383141.14</v>
          </cell>
          <cell r="D1441">
            <v>491237.56</v>
          </cell>
        </row>
        <row r="1442">
          <cell r="A1442">
            <v>6999103</v>
          </cell>
          <cell r="B1442" t="str">
            <v>FI/CO RECON-OFFICES SERVICES</v>
          </cell>
          <cell r="C1442">
            <v>1209520.8</v>
          </cell>
          <cell r="D1442">
            <v>3226372.42</v>
          </cell>
        </row>
        <row r="1443">
          <cell r="A1443">
            <v>6999104</v>
          </cell>
          <cell r="B1443" t="str">
            <v>FI/CO RECON-REAL ESTATE &amp; FAC.</v>
          </cell>
          <cell r="C1443">
            <v>4300668.5999999996</v>
          </cell>
          <cell r="D1443">
            <v>2155142.48</v>
          </cell>
        </row>
        <row r="1444">
          <cell r="A1444">
            <v>6999105</v>
          </cell>
          <cell r="B1444" t="str">
            <v>FI/CO RECON-ENVIRON. &amp; SAFETY</v>
          </cell>
          <cell r="C1444">
            <v>1890003.45</v>
          </cell>
          <cell r="D1444">
            <v>1772848.83</v>
          </cell>
        </row>
        <row r="1445">
          <cell r="A1445">
            <v>6999106</v>
          </cell>
          <cell r="B1445" t="str">
            <v>FI/CO RECON-FIN. OFF. &amp; STAFF</v>
          </cell>
          <cell r="C1445">
            <v>594037.41</v>
          </cell>
          <cell r="D1445">
            <v>438944.19</v>
          </cell>
        </row>
        <row r="1446">
          <cell r="A1446">
            <v>6999107</v>
          </cell>
          <cell r="B1446" t="str">
            <v>FI/CO RECON-AUDIT SERVICES</v>
          </cell>
          <cell r="C1446">
            <v>898203.57</v>
          </cell>
          <cell r="D1446">
            <v>568302.32999999996</v>
          </cell>
        </row>
        <row r="1447">
          <cell r="A1447">
            <v>6999108</v>
          </cell>
          <cell r="B1447" t="str">
            <v>FI/CO RECON-INVESTOR RELATIONS</v>
          </cell>
          <cell r="C1447">
            <v>829501.72</v>
          </cell>
          <cell r="D1447">
            <v>319749.7</v>
          </cell>
        </row>
        <row r="1448">
          <cell r="A1448">
            <v>6999109</v>
          </cell>
          <cell r="B1448" t="str">
            <v>FI/CO RECON-CONTROLL. OFF. &amp; STF</v>
          </cell>
          <cell r="C1448">
            <v>153874.96</v>
          </cell>
          <cell r="D1448">
            <v>100423</v>
          </cell>
        </row>
        <row r="1449">
          <cell r="A1449">
            <v>6999110</v>
          </cell>
          <cell r="B1449" t="str">
            <v>FI/CO RECON-TAX SERVICES</v>
          </cell>
          <cell r="C1449">
            <v>1161736.3700000001</v>
          </cell>
          <cell r="D1449">
            <v>747988.37</v>
          </cell>
        </row>
        <row r="1450">
          <cell r="A1450">
            <v>6999111</v>
          </cell>
          <cell r="B1450" t="str">
            <v>FI/CO RECON-FINANCIAL REPORTING</v>
          </cell>
          <cell r="C1450">
            <v>457047.66</v>
          </cell>
          <cell r="D1450">
            <v>1249263.68</v>
          </cell>
        </row>
        <row r="1451">
          <cell r="A1451">
            <v>6999112</v>
          </cell>
          <cell r="B1451" t="str">
            <v>FI/CO RECON-UTILITY ACCOUNTING</v>
          </cell>
          <cell r="C1451">
            <v>720150.36</v>
          </cell>
          <cell r="D1451">
            <v>493577.61</v>
          </cell>
        </row>
        <row r="1452">
          <cell r="A1452">
            <v>6999113</v>
          </cell>
          <cell r="B1452" t="str">
            <v>FI/CO RECON-BUD/PER MEAS &amp; AF/AC</v>
          </cell>
          <cell r="C1452">
            <v>377297.97</v>
          </cell>
          <cell r="D1452">
            <v>183650.51</v>
          </cell>
        </row>
        <row r="1453">
          <cell r="A1453">
            <v>6999114</v>
          </cell>
          <cell r="B1453" t="str">
            <v>FI/CO RECON-AFFILIATE COMPLIANCE</v>
          </cell>
          <cell r="C1453">
            <v>194315.68</v>
          </cell>
          <cell r="D1453">
            <v>487839.14</v>
          </cell>
        </row>
        <row r="1454">
          <cell r="A1454">
            <v>6999116</v>
          </cell>
          <cell r="B1454" t="str">
            <v>FI/CO RECON-PAYROLL</v>
          </cell>
          <cell r="C1454">
            <v>759231.46</v>
          </cell>
          <cell r="D1454">
            <v>1322637.06</v>
          </cell>
        </row>
        <row r="1455">
          <cell r="A1455">
            <v>6999117</v>
          </cell>
          <cell r="B1455" t="str">
            <v>FI/CO RECON-ACCOUNTS PAYABLE</v>
          </cell>
          <cell r="C1455">
            <v>118861.37</v>
          </cell>
          <cell r="D1455">
            <v>57521.05</v>
          </cell>
        </row>
        <row r="1456">
          <cell r="A1456">
            <v>6999118</v>
          </cell>
          <cell r="B1456" t="str">
            <v>FI/CO RECON-CORPORATE PLANNING</v>
          </cell>
          <cell r="C1456">
            <v>0</v>
          </cell>
          <cell r="D1456">
            <v>1308724.46</v>
          </cell>
        </row>
        <row r="1457">
          <cell r="A1457">
            <v>6999119</v>
          </cell>
          <cell r="B1457" t="str">
            <v>FI/CO RECON-INFO. TECH.-OTHER</v>
          </cell>
          <cell r="C1457">
            <v>1982813.22</v>
          </cell>
          <cell r="D1457">
            <v>1824019.9</v>
          </cell>
        </row>
        <row r="1458">
          <cell r="A1458">
            <v>6999120</v>
          </cell>
          <cell r="B1458" t="str">
            <v>FI/CO RECON-SOFT DEV-CORP SH SER</v>
          </cell>
          <cell r="C1458">
            <v>2704246.06</v>
          </cell>
          <cell r="D1458">
            <v>1322894.1499999999</v>
          </cell>
        </row>
        <row r="1459">
          <cell r="A1459">
            <v>6999121</v>
          </cell>
          <cell r="B1459" t="str">
            <v>FI/CO RECON-SOFT DEV-CUST. CARE</v>
          </cell>
          <cell r="C1459">
            <v>5134842.62</v>
          </cell>
          <cell r="D1459">
            <v>1141570.8400000001</v>
          </cell>
        </row>
        <row r="1460">
          <cell r="A1460">
            <v>6999122</v>
          </cell>
          <cell r="B1460" t="str">
            <v>FI/CO RECON-SOFT DEV-DIST OPS</v>
          </cell>
          <cell r="C1460">
            <v>3682926.87</v>
          </cell>
          <cell r="D1460">
            <v>2228929</v>
          </cell>
        </row>
        <row r="1461">
          <cell r="A1461">
            <v>6999123</v>
          </cell>
          <cell r="B1461" t="str">
            <v>FI/CO RECON-INFRASTRUCTURE TECH.</v>
          </cell>
          <cell r="C1461">
            <v>3077357.42</v>
          </cell>
          <cell r="D1461">
            <v>-327417.01</v>
          </cell>
        </row>
        <row r="1462">
          <cell r="A1462">
            <v>6999124</v>
          </cell>
          <cell r="B1462" t="str">
            <v>FI/CO RECON-IT OPERATIONS</v>
          </cell>
          <cell r="C1462">
            <v>13415851.310000001</v>
          </cell>
          <cell r="D1462">
            <v>8802726.9600000009</v>
          </cell>
        </row>
        <row r="1463">
          <cell r="A1463">
            <v>6999125</v>
          </cell>
          <cell r="B1463" t="str">
            <v>FI/CO RECON-IT BUSINESS PARTNER</v>
          </cell>
          <cell r="C1463">
            <v>0</v>
          </cell>
          <cell r="D1463">
            <v>915.84</v>
          </cell>
        </row>
        <row r="1464">
          <cell r="A1464">
            <v>6999128</v>
          </cell>
          <cell r="B1464" t="str">
            <v>FI/CO RECON-TREASURY</v>
          </cell>
          <cell r="C1464">
            <v>2527559.5299999998</v>
          </cell>
          <cell r="D1464">
            <v>2040226.04</v>
          </cell>
        </row>
        <row r="1465">
          <cell r="A1465">
            <v>6999129</v>
          </cell>
          <cell r="B1465" t="str">
            <v>FI/CO RECON-HUMAN RESOURCES</v>
          </cell>
          <cell r="C1465">
            <v>-822711.21</v>
          </cell>
          <cell r="D1465">
            <v>-3149007.99</v>
          </cell>
        </row>
        <row r="1466">
          <cell r="A1466">
            <v>6999130</v>
          </cell>
          <cell r="B1466" t="str">
            <v>FI/CO RECON-LEGAL-GEN. COUNSEL</v>
          </cell>
          <cell r="C1466">
            <v>6288619.5899999999</v>
          </cell>
          <cell r="D1466">
            <v>3554464.29</v>
          </cell>
        </row>
        <row r="1467">
          <cell r="A1467">
            <v>6999131</v>
          </cell>
          <cell r="B1467" t="str">
            <v>FI/CO RECON-EXTERNAL AFFAIRS</v>
          </cell>
          <cell r="C1467">
            <v>4061522.58</v>
          </cell>
          <cell r="D1467">
            <v>3322525.09</v>
          </cell>
        </row>
        <row r="1468">
          <cell r="A1468">
            <v>6999132</v>
          </cell>
          <cell r="B1468" t="str">
            <v>FI/CO RECON-CORP. COMMUNICATIONS</v>
          </cell>
          <cell r="C1468">
            <v>2838726.32</v>
          </cell>
          <cell r="D1468">
            <v>3248167.96</v>
          </cell>
        </row>
        <row r="1469">
          <cell r="A1469">
            <v>6999146</v>
          </cell>
          <cell r="B1469" t="str">
            <v>FI/CO RECON-PROC DIRECTOR CCTR</v>
          </cell>
          <cell r="C1469">
            <v>410242.15</v>
          </cell>
          <cell r="D1469">
            <v>1585187.81</v>
          </cell>
        </row>
        <row r="1470">
          <cell r="A1470">
            <v>6999147</v>
          </cell>
          <cell r="B1470" t="str">
            <v>FI/CO RECON-STR SOURCING CCTR</v>
          </cell>
          <cell r="C1470">
            <v>190687.75</v>
          </cell>
          <cell r="D1470">
            <v>355652.08</v>
          </cell>
        </row>
        <row r="1471">
          <cell r="A1471">
            <v>6999149</v>
          </cell>
          <cell r="B1471" t="str">
            <v>FI/CO RECON-SUPPL DIVERSITY CCTR</v>
          </cell>
          <cell r="C1471">
            <v>648606.56000000006</v>
          </cell>
          <cell r="D1471">
            <v>761527.33</v>
          </cell>
        </row>
        <row r="1472">
          <cell r="A1472">
            <v>6999150</v>
          </cell>
          <cell r="B1472" t="str">
            <v>FI/CO RECON-SVC CONTRACT CCTR</v>
          </cell>
          <cell r="C1472">
            <v>1422083.04</v>
          </cell>
          <cell r="D1472">
            <v>1065501.57</v>
          </cell>
        </row>
        <row r="1473">
          <cell r="A1473">
            <v>6999152</v>
          </cell>
          <cell r="B1473" t="str">
            <v>FI/CO RECON-MP&amp;L ASSESMENT</v>
          </cell>
          <cell r="C1473">
            <v>-1925.06</v>
          </cell>
          <cell r="D1473">
            <v>464496.25</v>
          </cell>
        </row>
        <row r="1474">
          <cell r="A1474">
            <v>6999158</v>
          </cell>
          <cell r="B1474" t="str">
            <v>FI/CO RECON-CORPORATE ECONOMICS</v>
          </cell>
          <cell r="C1474">
            <v>294663.03000000003</v>
          </cell>
          <cell r="D1474">
            <v>60.45</v>
          </cell>
        </row>
        <row r="1475">
          <cell r="A1475">
            <v>6999161</v>
          </cell>
          <cell r="B1475" t="str">
            <v>FI/CO RECON-A&amp;G TO I/O POOL</v>
          </cell>
          <cell r="C1475">
            <v>327371.5</v>
          </cell>
          <cell r="D1475">
            <v>211081.94</v>
          </cell>
        </row>
        <row r="1476">
          <cell r="A1476">
            <v>6999185</v>
          </cell>
          <cell r="B1476" t="str">
            <v>FI/CO RECON-MERGER</v>
          </cell>
          <cell r="C1476">
            <v>441641.54</v>
          </cell>
          <cell r="D1476">
            <v>1276740.55</v>
          </cell>
        </row>
        <row r="1477">
          <cell r="A1477">
            <v>6999186</v>
          </cell>
          <cell r="B1477" t="str">
            <v>FI/CO RECON-DEPRECIATION ASSESS</v>
          </cell>
          <cell r="C1477">
            <v>0</v>
          </cell>
          <cell r="D1477">
            <v>1944463.1</v>
          </cell>
        </row>
        <row r="1478">
          <cell r="A1478">
            <v>6999200</v>
          </cell>
          <cell r="B1478" t="str">
            <v>FI/CO RECON ACCT-INTERNAL SETTLEMENTS</v>
          </cell>
          <cell r="C1478">
            <v>782587</v>
          </cell>
          <cell r="D1478">
            <v>-73090.02</v>
          </cell>
        </row>
        <row r="1479">
          <cell r="A1479">
            <v>6999201</v>
          </cell>
          <cell r="B1479" t="str">
            <v>FI/CO RECON-INT SETT-SALARIES</v>
          </cell>
          <cell r="C1479">
            <v>2579760.84</v>
          </cell>
          <cell r="D1479">
            <v>4767413.7</v>
          </cell>
        </row>
        <row r="1480">
          <cell r="A1480">
            <v>6999202</v>
          </cell>
          <cell r="B1480" t="str">
            <v>FI/CO RECON-INT SETT-EMP BEN</v>
          </cell>
          <cell r="C1480">
            <v>1416763.69</v>
          </cell>
          <cell r="D1480">
            <v>-305655.98</v>
          </cell>
        </row>
        <row r="1481">
          <cell r="A1481">
            <v>6999203</v>
          </cell>
          <cell r="B1481" t="str">
            <v>FI/CO RECON-INT SETT-PR TAXES</v>
          </cell>
          <cell r="C1481">
            <v>167482.79999999999</v>
          </cell>
          <cell r="D1481">
            <v>249428.69</v>
          </cell>
        </row>
        <row r="1482">
          <cell r="A1482">
            <v>6999204</v>
          </cell>
          <cell r="B1482" t="str">
            <v>FI/CO RECON-INT SETT-EMP TRAVEL</v>
          </cell>
          <cell r="C1482">
            <v>185131.09</v>
          </cell>
          <cell r="D1482">
            <v>178524.59</v>
          </cell>
        </row>
        <row r="1483">
          <cell r="A1483">
            <v>6999205</v>
          </cell>
          <cell r="B1483" t="str">
            <v>FI/CO RECON-INT SETT-PURCH MAT</v>
          </cell>
          <cell r="C1483">
            <v>4345318.76</v>
          </cell>
          <cell r="D1483">
            <v>2128612.65</v>
          </cell>
        </row>
        <row r="1484">
          <cell r="A1484">
            <v>6999206</v>
          </cell>
          <cell r="B1484" t="str">
            <v>FI/CO RECON-INT SETT-PURCH SER</v>
          </cell>
          <cell r="C1484">
            <v>10770540.300000001</v>
          </cell>
          <cell r="D1484">
            <v>13694000.58</v>
          </cell>
        </row>
        <row r="1485">
          <cell r="A1485">
            <v>6999207</v>
          </cell>
          <cell r="B1485" t="str">
            <v>FI/CO RECON-INT SETT-FIN CHRG</v>
          </cell>
          <cell r="C1485">
            <v>1358797.1</v>
          </cell>
          <cell r="D1485">
            <v>641425.68999999994</v>
          </cell>
        </row>
        <row r="1486">
          <cell r="A1486">
            <v>6999208</v>
          </cell>
          <cell r="B1486" t="str">
            <v>FI/CO RECON-INT SETT-DUES</v>
          </cell>
          <cell r="C1486">
            <v>529.75</v>
          </cell>
          <cell r="D1486">
            <v>150</v>
          </cell>
        </row>
        <row r="1487">
          <cell r="A1487">
            <v>6999209</v>
          </cell>
          <cell r="B1487" t="str">
            <v>FI/CO RECON-INT SETT-FLEET</v>
          </cell>
          <cell r="C1487">
            <v>-15061.76</v>
          </cell>
          <cell r="D1487">
            <v>59105.32</v>
          </cell>
        </row>
        <row r="1488">
          <cell r="A1488">
            <v>6999210</v>
          </cell>
          <cell r="B1488" t="str">
            <v>FI/CO RECON-INT SETT-RENT</v>
          </cell>
          <cell r="C1488">
            <v>-55425</v>
          </cell>
          <cell r="D1488">
            <v>0</v>
          </cell>
        </row>
        <row r="1489">
          <cell r="A1489">
            <v>6999211</v>
          </cell>
          <cell r="B1489" t="str">
            <v>FI/CO RECON-INT SETT-GOV PYMT</v>
          </cell>
          <cell r="C1489">
            <v>-100</v>
          </cell>
          <cell r="D1489">
            <v>0</v>
          </cell>
        </row>
        <row r="1490">
          <cell r="A1490">
            <v>6999213</v>
          </cell>
          <cell r="B1490" t="str">
            <v>FI/CO RECON-INT SETT-TEL CHRGS</v>
          </cell>
          <cell r="C1490">
            <v>102869.91</v>
          </cell>
          <cell r="D1490">
            <v>9214.56</v>
          </cell>
        </row>
        <row r="1491">
          <cell r="A1491">
            <v>6999214</v>
          </cell>
          <cell r="B1491" t="str">
            <v>FI/CO RECON-INT SETT-MISC A&amp;G</v>
          </cell>
          <cell r="C1491">
            <v>-200</v>
          </cell>
          <cell r="D1491">
            <v>28783.73</v>
          </cell>
        </row>
        <row r="1492">
          <cell r="A1492">
            <v>6999216</v>
          </cell>
          <cell r="B1492" t="str">
            <v>FI/CO RECON-INT SETT-MISC CORP</v>
          </cell>
          <cell r="C1492">
            <v>16429084.029999999</v>
          </cell>
          <cell r="D1492">
            <v>26640998.18</v>
          </cell>
        </row>
        <row r="1493">
          <cell r="A1493">
            <v>6999217</v>
          </cell>
          <cell r="B1493" t="str">
            <v>FI/CO RECON-INT SETT-DEPR&amp;AMOR</v>
          </cell>
          <cell r="C1493">
            <v>6668834.1900000004</v>
          </cell>
          <cell r="D1493">
            <v>1797952.07</v>
          </cell>
        </row>
        <row r="1494">
          <cell r="A1494">
            <v>6999218</v>
          </cell>
          <cell r="B1494" t="str">
            <v>FI/CO RECON-INT SETT-PROP TAX</v>
          </cell>
          <cell r="C1494">
            <v>106434.69</v>
          </cell>
          <cell r="D1494">
            <v>0</v>
          </cell>
        </row>
        <row r="1495">
          <cell r="A1495">
            <v>6999221</v>
          </cell>
          <cell r="B1495" t="str">
            <v>FI/CO RECON-INT SETT-TRANSFER</v>
          </cell>
          <cell r="C1495">
            <v>0</v>
          </cell>
          <cell r="D1495">
            <v>-102516.19</v>
          </cell>
        </row>
        <row r="1496">
          <cell r="A1496">
            <v>6999222</v>
          </cell>
          <cell r="B1496" t="str">
            <v>FI/CO RECON-INT SETT-SEC COSTS</v>
          </cell>
          <cell r="C1496">
            <v>-124998.72</v>
          </cell>
          <cell r="D1496">
            <v>270668.03000000003</v>
          </cell>
        </row>
        <row r="1497">
          <cell r="A1497">
            <v>6999224</v>
          </cell>
          <cell r="B1497" t="str">
            <v>FI/CO RECON-INT SETT-AFUDC</v>
          </cell>
          <cell r="C1497">
            <v>0</v>
          </cell>
          <cell r="D1497">
            <v>-70426.820000000007</v>
          </cell>
        </row>
        <row r="1498">
          <cell r="A1498">
            <v>6999225</v>
          </cell>
          <cell r="B1498" t="str">
            <v>FI/CO RECON-INT SETT-SHOP ORD</v>
          </cell>
          <cell r="C1498">
            <v>1.17</v>
          </cell>
          <cell r="D1498">
            <v>0</v>
          </cell>
        </row>
        <row r="1499">
          <cell r="A1499">
            <v>6999229</v>
          </cell>
          <cell r="B1499" t="str">
            <v>FI/CO RECON-INT SETT-MATL OH</v>
          </cell>
          <cell r="C1499">
            <v>-1448.59</v>
          </cell>
          <cell r="D1499">
            <v>0</v>
          </cell>
        </row>
        <row r="1500">
          <cell r="A1500">
            <v>6999230</v>
          </cell>
          <cell r="B1500" t="str">
            <v>FI/CO RECON-INT SETT-DEPT OH</v>
          </cell>
          <cell r="C1500">
            <v>-158472.32999999999</v>
          </cell>
          <cell r="D1500">
            <v>0</v>
          </cell>
        </row>
        <row r="1501">
          <cell r="A1501">
            <v>6999238</v>
          </cell>
          <cell r="B1501" t="str">
            <v>FI/CO RECON-INT SETT-FI TRANSFERS</v>
          </cell>
          <cell r="C1501">
            <v>85197.46</v>
          </cell>
          <cell r="D1501">
            <v>0</v>
          </cell>
        </row>
        <row r="1502">
          <cell r="A1502">
            <v>6999400</v>
          </cell>
          <cell r="B1502" t="str">
            <v>FI/CO RECON-MISCELLANEOUS</v>
          </cell>
          <cell r="C1502">
            <v>112456.03</v>
          </cell>
          <cell r="D1502">
            <v>69526.350000000006</v>
          </cell>
        </row>
        <row r="1503">
          <cell r="A1503">
            <v>7000020</v>
          </cell>
          <cell r="B1503" t="str">
            <v>ACCOUNTING ADJUSTMENTS-GAS MISC REV</v>
          </cell>
          <cell r="C1503">
            <v>0</v>
          </cell>
          <cell r="D1503">
            <v>-104760.79</v>
          </cell>
        </row>
        <row r="1504">
          <cell r="A1504">
            <v>7000025</v>
          </cell>
          <cell r="B1504" t="str">
            <v>ACCTG ADJ - INTERCOMPANY</v>
          </cell>
          <cell r="C1504">
            <v>0</v>
          </cell>
          <cell r="D1504">
            <v>24356804.289999999</v>
          </cell>
        </row>
        <row r="1505">
          <cell r="A1505">
            <v>7000100</v>
          </cell>
          <cell r="B1505" t="str">
            <v>ACCOUNTING ADJUSTMENTS-LABOR</v>
          </cell>
          <cell r="C1505">
            <v>-1468.21</v>
          </cell>
          <cell r="D1505">
            <v>1596000.5</v>
          </cell>
        </row>
        <row r="1506">
          <cell r="A1506">
            <v>7000200</v>
          </cell>
          <cell r="B1506" t="str">
            <v>ACCOUNTING ADJUSTMENTS-EMPLOYEEE BENEFI</v>
          </cell>
          <cell r="C1506">
            <v>0</v>
          </cell>
          <cell r="D1506">
            <v>-2416635</v>
          </cell>
        </row>
        <row r="1507">
          <cell r="A1507">
            <v>7000300</v>
          </cell>
          <cell r="B1507" t="str">
            <v>ACCOUNTING ADJUSTMENTS-PURCH  MATERIALS</v>
          </cell>
          <cell r="C1507">
            <v>0</v>
          </cell>
          <cell r="D1507">
            <v>647700.86</v>
          </cell>
        </row>
        <row r="1508">
          <cell r="A1508">
            <v>7000301</v>
          </cell>
          <cell r="B1508" t="str">
            <v>ACCOUNTING ADJUSTMENTS-PURCH  MATER-FER</v>
          </cell>
          <cell r="C1508">
            <v>0</v>
          </cell>
          <cell r="D1508">
            <v>-301643.96999999997</v>
          </cell>
        </row>
        <row r="1509">
          <cell r="A1509">
            <v>7000400</v>
          </cell>
          <cell r="B1509" t="str">
            <v>ACCOUNTING ADJUSTMENTS-PURCH SERVICES</v>
          </cell>
          <cell r="C1509">
            <v>-100000</v>
          </cell>
          <cell r="D1509">
            <v>100000</v>
          </cell>
        </row>
        <row r="1510">
          <cell r="A1510">
            <v>7000700</v>
          </cell>
          <cell r="B1510" t="str">
            <v>ACCOUNTING ADJUSTMENTS-A&amp;G</v>
          </cell>
          <cell r="C1510">
            <v>-3552777.02</v>
          </cell>
          <cell r="D1510">
            <v>-13382694.83</v>
          </cell>
        </row>
        <row r="1511">
          <cell r="A1511">
            <v>7000701</v>
          </cell>
          <cell r="B1511" t="str">
            <v>ACCOUNTING ADJUSTMENTS-A&amp;G-FERC OFFSET</v>
          </cell>
          <cell r="C1511">
            <v>0</v>
          </cell>
          <cell r="D1511">
            <v>319541.59000000003</v>
          </cell>
        </row>
        <row r="1512">
          <cell r="A1512">
            <v>7000707</v>
          </cell>
          <cell r="B1512" t="str">
            <v>ACCOUNTING ADJUSTMENTS-OVERHEADS</v>
          </cell>
          <cell r="C1512">
            <v>0</v>
          </cell>
          <cell r="D1512">
            <v>3550775.7</v>
          </cell>
        </row>
        <row r="1513">
          <cell r="A1513">
            <v>7000730</v>
          </cell>
          <cell r="B1513" t="str">
            <v>ACCOUNTING ADJUSTMENTS-GAS BAD DEBTS</v>
          </cell>
          <cell r="C1513">
            <v>476459.95</v>
          </cell>
          <cell r="D1513">
            <v>452130.31</v>
          </cell>
        </row>
        <row r="1514">
          <cell r="A1514">
            <v>7000800</v>
          </cell>
          <cell r="B1514" t="str">
            <v>ACCOUNTING ADJUSTMENTS-MISCELLANEOUS</v>
          </cell>
          <cell r="C1514">
            <v>0</v>
          </cell>
          <cell r="D1514">
            <v>-3328428</v>
          </cell>
        </row>
        <row r="1515">
          <cell r="A1515">
            <v>7040001</v>
          </cell>
          <cell r="B1515" t="str">
            <v>PENALTIES</v>
          </cell>
          <cell r="C1515">
            <v>56010</v>
          </cell>
          <cell r="D1515">
            <v>0</v>
          </cell>
        </row>
        <row r="1516">
          <cell r="A1516">
            <v>7050234</v>
          </cell>
          <cell r="B1516" t="str">
            <v>OTHER INC DED DONATION HEALTH AND HUMAN</v>
          </cell>
          <cell r="C1516">
            <v>-122495</v>
          </cell>
          <cell r="D1516">
            <v>1215083.95</v>
          </cell>
        </row>
        <row r="1517">
          <cell r="A1517">
            <v>7050235</v>
          </cell>
          <cell r="B1517" t="str">
            <v>OTHER INC DED DONATION-EDUCATION</v>
          </cell>
          <cell r="C1517">
            <v>508859</v>
          </cell>
          <cell r="D1517">
            <v>466302.43</v>
          </cell>
        </row>
        <row r="1518">
          <cell r="A1518">
            <v>7050236</v>
          </cell>
          <cell r="B1518" t="str">
            <v>OTHER INC DED DONATION-ARTS &amp; CULTURE</v>
          </cell>
          <cell r="C1518">
            <v>152652</v>
          </cell>
          <cell r="D1518">
            <v>152349</v>
          </cell>
        </row>
        <row r="1519">
          <cell r="A1519">
            <v>7050237</v>
          </cell>
          <cell r="B1519" t="str">
            <v>OTHER INC DED DONATION-CHARITABLE CIVIC</v>
          </cell>
          <cell r="C1519">
            <v>498596.57</v>
          </cell>
          <cell r="D1519">
            <v>513256.5</v>
          </cell>
        </row>
        <row r="1520">
          <cell r="A1520">
            <v>7050240</v>
          </cell>
          <cell r="B1520" t="str">
            <v>OTH INC DED DONATION-NON CHARITABLE CIV</v>
          </cell>
          <cell r="C1520">
            <v>291539.13</v>
          </cell>
          <cell r="D1520">
            <v>460591</v>
          </cell>
        </row>
        <row r="1521">
          <cell r="A1521">
            <v>7050241</v>
          </cell>
          <cell r="B1521" t="str">
            <v>OTH INC DED DONATION-LOBBYING RELATED T</v>
          </cell>
          <cell r="C1521">
            <v>0</v>
          </cell>
          <cell r="D1521">
            <v>33204</v>
          </cell>
        </row>
        <row r="1522">
          <cell r="A1522">
            <v>7070002</v>
          </cell>
          <cell r="B1522" t="str">
            <v>MISC CONTRIBUTIONS</v>
          </cell>
          <cell r="C1522">
            <v>0</v>
          </cell>
          <cell r="D1522">
            <v>3695000</v>
          </cell>
        </row>
        <row r="1523">
          <cell r="A1523">
            <v>7080001</v>
          </cell>
          <cell r="B1523" t="str">
            <v>AMORT CAP STCK EXP $10 SER PRF</v>
          </cell>
          <cell r="C1523">
            <v>183108.08</v>
          </cell>
          <cell r="D1523">
            <v>274662.12</v>
          </cell>
        </row>
        <row r="1524">
          <cell r="A1524">
            <v>7301001</v>
          </cell>
          <cell r="B1524" t="str">
            <v>FIT UTILITY OPERATING INCOME</v>
          </cell>
          <cell r="C1524">
            <v>64479197</v>
          </cell>
          <cell r="D1524">
            <v>33429450.27</v>
          </cell>
        </row>
        <row r="1525">
          <cell r="A1525">
            <v>7301002</v>
          </cell>
          <cell r="B1525" t="str">
            <v>FIT OTHR INCOME &amp; DEDUCTIONS</v>
          </cell>
          <cell r="C1525">
            <v>4322805</v>
          </cell>
          <cell r="D1525">
            <v>2464630.88</v>
          </cell>
        </row>
        <row r="1526">
          <cell r="A1526">
            <v>7301005</v>
          </cell>
          <cell r="B1526" t="str">
            <v>INVST TAX CR ADJ 6% INCRMNTL</v>
          </cell>
          <cell r="C1526">
            <v>-1798092</v>
          </cell>
          <cell r="D1526">
            <v>-2837450</v>
          </cell>
        </row>
        <row r="1527">
          <cell r="A1527">
            <v>7301006</v>
          </cell>
          <cell r="B1527" t="str">
            <v>INV TAX CREDIT NON OPERATING</v>
          </cell>
          <cell r="C1527">
            <v>-86805</v>
          </cell>
          <cell r="D1527">
            <v>-2</v>
          </cell>
        </row>
        <row r="1528">
          <cell r="A1528">
            <v>7302001</v>
          </cell>
          <cell r="B1528" t="str">
            <v>PROV DEF INC TAX UTIL OPER INC</v>
          </cell>
          <cell r="C1528">
            <v>41616487</v>
          </cell>
          <cell r="D1528">
            <v>132363995</v>
          </cell>
        </row>
        <row r="1529">
          <cell r="A1529">
            <v>7302002</v>
          </cell>
          <cell r="B1529" t="str">
            <v>DEFERRED FEDERAL INCOME TAXES-NON OP</v>
          </cell>
          <cell r="C1529">
            <v>1500000</v>
          </cell>
          <cell r="D1529">
            <v>2438860</v>
          </cell>
        </row>
        <row r="1530">
          <cell r="A1530">
            <v>7302003</v>
          </cell>
          <cell r="B1530" t="str">
            <v>PROV DEF INC TAX CR UTL OP INC</v>
          </cell>
          <cell r="C1530">
            <v>-12894592</v>
          </cell>
          <cell r="D1530">
            <v>-23465053</v>
          </cell>
        </row>
        <row r="1531">
          <cell r="A1531">
            <v>7302008</v>
          </cell>
          <cell r="B1531" t="str">
            <v>PROV FOR DEF FED INC CR UTL NON-OPTG</v>
          </cell>
          <cell r="C1531">
            <v>-122000</v>
          </cell>
          <cell r="D1531">
            <v>0</v>
          </cell>
        </row>
        <row r="1532">
          <cell r="A1532">
            <v>7302009</v>
          </cell>
          <cell r="B1532" t="str">
            <v>PROV FOR DEF STATE INC CR UTL NON-OPTG</v>
          </cell>
          <cell r="C1532">
            <v>-34000</v>
          </cell>
          <cell r="D1532">
            <v>0</v>
          </cell>
        </row>
        <row r="1533">
          <cell r="A1533">
            <v>7303001</v>
          </cell>
          <cell r="B1533" t="str">
            <v>STATE CORP FRANTAX UTIL OP INC</v>
          </cell>
          <cell r="C1533">
            <v>20605756</v>
          </cell>
          <cell r="D1533">
            <v>12635973.119999999</v>
          </cell>
        </row>
        <row r="1534">
          <cell r="A1534">
            <v>7303002</v>
          </cell>
          <cell r="B1534" t="str">
            <v>STATE CORP FRANTAX OTHR INC &amp;</v>
          </cell>
          <cell r="C1534">
            <v>-184000</v>
          </cell>
          <cell r="D1534">
            <v>669784.26</v>
          </cell>
        </row>
        <row r="1535">
          <cell r="A1535">
            <v>7304001</v>
          </cell>
          <cell r="B1535" t="str">
            <v>PROV DEF STATE INCOME UTL OPTG</v>
          </cell>
          <cell r="C1535">
            <v>6509077</v>
          </cell>
          <cell r="D1535">
            <v>23523076.199999999</v>
          </cell>
        </row>
        <row r="1536">
          <cell r="A1536">
            <v>7304002</v>
          </cell>
          <cell r="B1536" t="str">
            <v>DEFERRED STATE INCOME TAXES-NON OP</v>
          </cell>
          <cell r="C1536">
            <v>0</v>
          </cell>
          <cell r="D1536">
            <v>745223</v>
          </cell>
        </row>
        <row r="1537">
          <cell r="A1537">
            <v>7304003</v>
          </cell>
          <cell r="B1537" t="str">
            <v>DEFERRED SIT EXP-CREDIT-GAS</v>
          </cell>
          <cell r="C1537">
            <v>-258833</v>
          </cell>
          <cell r="D1537">
            <v>0</v>
          </cell>
        </row>
        <row r="1538">
          <cell r="A1538">
            <v>7501000</v>
          </cell>
          <cell r="B1538" t="str">
            <v>INTERCO INTEREST EXPENSE</v>
          </cell>
          <cell r="C1538">
            <v>0</v>
          </cell>
          <cell r="D1538">
            <v>168277.75</v>
          </cell>
        </row>
        <row r="1539">
          <cell r="A1539">
            <v>7502000</v>
          </cell>
          <cell r="B1539" t="str">
            <v>INTERCO INTEREST INCOME</v>
          </cell>
          <cell r="C1539">
            <v>-21610.85</v>
          </cell>
          <cell r="D1539">
            <v>-166270.04999999999</v>
          </cell>
        </row>
        <row r="1540">
          <cell r="A1540">
            <v>7502003</v>
          </cell>
          <cell r="B1540" t="str">
            <v>INTEREST FROM ASSOC COMPANIES</v>
          </cell>
          <cell r="C1540">
            <v>0</v>
          </cell>
          <cell r="D1540">
            <v>-131611.69</v>
          </cell>
        </row>
        <row r="1541">
          <cell r="A1541">
            <v>7502017</v>
          </cell>
          <cell r="B1541" t="str">
            <v>N/R INT INC-SEMPRA</v>
          </cell>
          <cell r="C1541">
            <v>-10351728.939999999</v>
          </cell>
          <cell r="D1541">
            <v>0</v>
          </cell>
        </row>
        <row r="1542">
          <cell r="A1542">
            <v>7505007</v>
          </cell>
          <cell r="B1542" t="str">
            <v>INT ON L TERM DEBT 1ST MTG BON</v>
          </cell>
          <cell r="C1542">
            <v>36354166.799999997</v>
          </cell>
          <cell r="D1542">
            <v>54531250.030000001</v>
          </cell>
        </row>
        <row r="1543">
          <cell r="A1543">
            <v>7505010</v>
          </cell>
          <cell r="B1543" t="str">
            <v>INT ON LTD SWISS FRANC BOND</v>
          </cell>
          <cell r="C1543">
            <v>334774.15999999997</v>
          </cell>
          <cell r="D1543">
            <v>742949.8</v>
          </cell>
        </row>
        <row r="1544">
          <cell r="A1544">
            <v>7505011</v>
          </cell>
          <cell r="B1544" t="str">
            <v>INTEREST ON MEDIUM TERM NOTES</v>
          </cell>
          <cell r="C1544">
            <v>9285528.0199999996</v>
          </cell>
          <cell r="D1544">
            <v>18418232.960000001</v>
          </cell>
        </row>
        <row r="1545">
          <cell r="A1545">
            <v>7509005</v>
          </cell>
          <cell r="B1545" t="str">
            <v>AMRTIZATION DEBT DISC &amp; EXPENS</v>
          </cell>
          <cell r="C1545">
            <v>575255.76</v>
          </cell>
          <cell r="D1545">
            <v>863350.1</v>
          </cell>
        </row>
        <row r="1546">
          <cell r="A1546">
            <v>7509006</v>
          </cell>
          <cell r="B1546" t="str">
            <v>AMORT OF MED TERM NOTE DIS&amp;EXP</v>
          </cell>
          <cell r="C1546">
            <v>494933.36</v>
          </cell>
          <cell r="D1546">
            <v>1117765.72</v>
          </cell>
        </row>
        <row r="1547">
          <cell r="A1547">
            <v>7509007</v>
          </cell>
          <cell r="B1547" t="str">
            <v>OTHER INTEREST EXPENSES</v>
          </cell>
          <cell r="C1547">
            <v>2723207.98</v>
          </cell>
          <cell r="D1547">
            <v>-16364085.199999999</v>
          </cell>
        </row>
        <row r="1548">
          <cell r="A1548">
            <v>7509009</v>
          </cell>
          <cell r="B1548" t="str">
            <v>INT ON SHORTTERM DEBT MKT SEC</v>
          </cell>
          <cell r="C1548">
            <v>0</v>
          </cell>
          <cell r="D1548">
            <v>-52942.35</v>
          </cell>
        </row>
        <row r="1549">
          <cell r="A1549">
            <v>7510000</v>
          </cell>
          <cell r="B1549" t="str">
            <v>ALLOW FOR FUNDS USED DURING CONSTRUCTIO</v>
          </cell>
          <cell r="C1549">
            <v>-1290998.03</v>
          </cell>
          <cell r="D1549">
            <v>-1957001.14</v>
          </cell>
        </row>
        <row r="1550">
          <cell r="A1550">
            <v>7513002</v>
          </cell>
          <cell r="B1550" t="str">
            <v>REGULATORY RESERVE INTEREST</v>
          </cell>
          <cell r="C1550">
            <v>410690</v>
          </cell>
          <cell r="D1550">
            <v>758401</v>
          </cell>
        </row>
        <row r="1551">
          <cell r="A1551">
            <v>7513004</v>
          </cell>
          <cell r="B1551" t="str">
            <v>INTEREST ON GAS STORED UNDERGR</v>
          </cell>
          <cell r="C1551">
            <v>-752871</v>
          </cell>
          <cell r="D1551">
            <v>-1889043</v>
          </cell>
        </row>
        <row r="1552">
          <cell r="A1552">
            <v>7513005</v>
          </cell>
          <cell r="B1552" t="str">
            <v>ACAP CPGA NPGA CORE</v>
          </cell>
          <cell r="C1552">
            <v>-566612</v>
          </cell>
          <cell r="D1552">
            <v>1067151</v>
          </cell>
        </row>
        <row r="1553">
          <cell r="A1553">
            <v>7513006</v>
          </cell>
          <cell r="B1553" t="str">
            <v>ACAP CFCA NFCA CORE</v>
          </cell>
          <cell r="C1553">
            <v>13956652.949999999</v>
          </cell>
          <cell r="D1553">
            <v>7921938.0199999996</v>
          </cell>
        </row>
        <row r="1554">
          <cell r="A1554">
            <v>7513009</v>
          </cell>
          <cell r="B1554" t="str">
            <v>INT ON CORE STANDBY SVC PGA AC</v>
          </cell>
          <cell r="C1554">
            <v>0</v>
          </cell>
          <cell r="D1554">
            <v>34652</v>
          </cell>
        </row>
        <row r="1555">
          <cell r="A1555">
            <v>7513011</v>
          </cell>
          <cell r="B1555" t="str">
            <v>OTH REGULATORY ACT INTEREST CEA</v>
          </cell>
          <cell r="C1555">
            <v>1570054.3</v>
          </cell>
          <cell r="D1555">
            <v>1226000</v>
          </cell>
        </row>
        <row r="1556">
          <cell r="A1556">
            <v>7513012</v>
          </cell>
          <cell r="B1556" t="str">
            <v>PCBEA INTEREST</v>
          </cell>
          <cell r="C1556">
            <v>33040.5</v>
          </cell>
          <cell r="D1556">
            <v>27044.9</v>
          </cell>
        </row>
        <row r="1557">
          <cell r="A1557">
            <v>7513013</v>
          </cell>
          <cell r="B1557" t="str">
            <v>OTH REGULATORY ACT INTEREST RDD</v>
          </cell>
          <cell r="C1557">
            <v>432016</v>
          </cell>
          <cell r="D1557">
            <v>-66677</v>
          </cell>
        </row>
        <row r="1558">
          <cell r="A1558">
            <v>7513014</v>
          </cell>
          <cell r="B1558" t="str">
            <v>OTH REGULATORY ACT INTEREST NGVOA</v>
          </cell>
          <cell r="C1558">
            <v>-665176</v>
          </cell>
          <cell r="D1558">
            <v>-636767</v>
          </cell>
        </row>
        <row r="1559">
          <cell r="A1559">
            <v>7513015</v>
          </cell>
          <cell r="B1559" t="str">
            <v>OTH REGULATORY ACT INTEREST NGVRA</v>
          </cell>
          <cell r="C1559">
            <v>272132.96999999997</v>
          </cell>
          <cell r="D1559">
            <v>30997.119999999999</v>
          </cell>
        </row>
        <row r="1560">
          <cell r="A1560">
            <v>7513016</v>
          </cell>
          <cell r="B1560" t="str">
            <v>OTH REGULATORY ACT INTEREST DSMT</v>
          </cell>
          <cell r="C1560">
            <v>-24989.73</v>
          </cell>
          <cell r="D1560">
            <v>0</v>
          </cell>
        </row>
        <row r="1561">
          <cell r="A1561">
            <v>7513018</v>
          </cell>
          <cell r="B1561" t="str">
            <v>OTH REGULATORY ACT INTEREST CEMA</v>
          </cell>
          <cell r="C1561">
            <v>-197318</v>
          </cell>
          <cell r="D1561">
            <v>43698</v>
          </cell>
        </row>
        <row r="1562">
          <cell r="A1562">
            <v>7513019</v>
          </cell>
          <cell r="B1562" t="str">
            <v>OTH REGULATORY ACT INTEREST RRMA</v>
          </cell>
          <cell r="C1562">
            <v>14940</v>
          </cell>
          <cell r="D1562">
            <v>15820</v>
          </cell>
        </row>
        <row r="1563">
          <cell r="A1563">
            <v>7513020</v>
          </cell>
          <cell r="B1563" t="str">
            <v>OTH REGULATORY ACT INTEREST ICMA</v>
          </cell>
          <cell r="C1563">
            <v>-48333.95</v>
          </cell>
          <cell r="D1563">
            <v>-96909</v>
          </cell>
        </row>
        <row r="1564">
          <cell r="A1564">
            <v>7513024</v>
          </cell>
          <cell r="B1564" t="str">
            <v>OTH REGULATORY ACT INTEREST NCRMA</v>
          </cell>
          <cell r="C1564">
            <v>1237966.3999999999</v>
          </cell>
          <cell r="D1564">
            <v>86991.360000000001</v>
          </cell>
        </row>
        <row r="1565">
          <cell r="A1565">
            <v>7513027</v>
          </cell>
          <cell r="B1565" t="str">
            <v>OTH REGULATORY ACT INTEREST ITCSA</v>
          </cell>
          <cell r="C1565">
            <v>-9209891.3800000008</v>
          </cell>
          <cell r="D1565">
            <v>749020.75</v>
          </cell>
        </row>
        <row r="1566">
          <cell r="A1566">
            <v>7513028</v>
          </cell>
          <cell r="B1566" t="str">
            <v>OTH REGULATORY ACT INTEREST RDD NGV</v>
          </cell>
          <cell r="C1566">
            <v>-18448</v>
          </cell>
          <cell r="D1566">
            <v>-42462</v>
          </cell>
        </row>
        <row r="1567">
          <cell r="A1567">
            <v>7513037</v>
          </cell>
          <cell r="B1567" t="str">
            <v>INT ON NONCORE FIXED COST BAL</v>
          </cell>
          <cell r="C1567">
            <v>-37518.47</v>
          </cell>
          <cell r="D1567">
            <v>-76991.759999999995</v>
          </cell>
        </row>
        <row r="1568">
          <cell r="A1568">
            <v>7513038</v>
          </cell>
          <cell r="B1568" t="str">
            <v>INT ON NONCORE STANDBY SVC PGA</v>
          </cell>
          <cell r="C1568">
            <v>0</v>
          </cell>
          <cell r="D1568">
            <v>482204</v>
          </cell>
        </row>
        <row r="1569">
          <cell r="A1569">
            <v>7513043</v>
          </cell>
          <cell r="B1569" t="str">
            <v>ACAP EORA NON CORE</v>
          </cell>
          <cell r="C1569">
            <v>-2824021.85</v>
          </cell>
          <cell r="D1569">
            <v>-484973.73</v>
          </cell>
        </row>
        <row r="1570">
          <cell r="A1570">
            <v>7513046</v>
          </cell>
          <cell r="B1570" t="str">
            <v>BCAP INT ON BROKERAGE FEE BAL</v>
          </cell>
          <cell r="C1570">
            <v>-41904</v>
          </cell>
          <cell r="D1570">
            <v>-40923</v>
          </cell>
        </row>
        <row r="1571">
          <cell r="A1571">
            <v>7513048</v>
          </cell>
          <cell r="B1571" t="str">
            <v>ACAP LIRA PROG ACCT INTEREST</v>
          </cell>
          <cell r="C1571">
            <v>1072247.56</v>
          </cell>
          <cell r="D1571">
            <v>993010.25</v>
          </cell>
        </row>
        <row r="1572">
          <cell r="A1572">
            <v>7513050</v>
          </cell>
          <cell r="B1572" t="str">
            <v>INT ON NONCORE STGE BAL AC 75%</v>
          </cell>
          <cell r="C1572">
            <v>-39040</v>
          </cell>
          <cell r="D1572">
            <v>-66874</v>
          </cell>
        </row>
        <row r="1573">
          <cell r="A1573">
            <v>7513051</v>
          </cell>
          <cell r="B1573" t="str">
            <v>INT ON NONCORE STGE BAL AC 100%</v>
          </cell>
          <cell r="C1573">
            <v>59689.24</v>
          </cell>
          <cell r="D1573">
            <v>162566.10999999999</v>
          </cell>
        </row>
        <row r="1574">
          <cell r="A1574">
            <v>7513055</v>
          </cell>
          <cell r="B1574" t="str">
            <v>INT HZRDOUS SBSTNCE CST REC ACCT</v>
          </cell>
          <cell r="C1574">
            <v>834576.93</v>
          </cell>
          <cell r="D1574">
            <v>1012389</v>
          </cell>
        </row>
        <row r="1575">
          <cell r="A1575">
            <v>7513167</v>
          </cell>
          <cell r="B1575" t="str">
            <v>INTEREST DSM ENERGY EFFICIENCY</v>
          </cell>
          <cell r="C1575">
            <v>-9219</v>
          </cell>
          <cell r="D1575">
            <v>-1341</v>
          </cell>
        </row>
        <row r="1576">
          <cell r="A1576">
            <v>7513178</v>
          </cell>
          <cell r="B1576" t="str">
            <v>INTEREST-WHEELER RIDGE FIRM ACC CHG MEM</v>
          </cell>
          <cell r="C1576">
            <v>-8573.27</v>
          </cell>
          <cell r="D1576">
            <v>0</v>
          </cell>
        </row>
        <row r="1577">
          <cell r="A1577">
            <v>7513179</v>
          </cell>
          <cell r="B1577" t="str">
            <v>INTEREST-NONCORE STRGE POST BCAP</v>
          </cell>
          <cell r="C1577">
            <v>27139</v>
          </cell>
          <cell r="D1577">
            <v>0</v>
          </cell>
        </row>
        <row r="1578">
          <cell r="A1578">
            <v>7514007</v>
          </cell>
          <cell r="B1578" t="str">
            <v>INTEREST AND DIVIDEND INCOME</v>
          </cell>
          <cell r="C1578">
            <v>-135851.84</v>
          </cell>
          <cell r="D1578">
            <v>-5724818.3300000001</v>
          </cell>
        </row>
        <row r="1579">
          <cell r="A1579">
            <v>7514009</v>
          </cell>
          <cell r="B1579" t="str">
            <v>INT INC S T INV MKT SECURITIES</v>
          </cell>
          <cell r="C1579">
            <v>-5568102.0899999999</v>
          </cell>
          <cell r="D1579">
            <v>-8265135.29</v>
          </cell>
        </row>
        <row r="1580">
          <cell r="A1580">
            <v>7600000</v>
          </cell>
          <cell r="B1580" t="str">
            <v>OTHER REGULATORY INTEREST-PITCO/POPCO</v>
          </cell>
          <cell r="C1580">
            <v>1324078.58</v>
          </cell>
          <cell r="D1580">
            <v>462714.04</v>
          </cell>
        </row>
        <row r="1581">
          <cell r="A1581">
            <v>7600003</v>
          </cell>
          <cell r="B1581" t="str">
            <v>INTEREST AFTMA</v>
          </cell>
          <cell r="C1581">
            <v>14165</v>
          </cell>
          <cell r="D1581">
            <v>9625</v>
          </cell>
        </row>
        <row r="1582">
          <cell r="A1582">
            <v>7600005</v>
          </cell>
          <cell r="B1582" t="str">
            <v>OTHER REGULATORY INTEREST-ZRCTA</v>
          </cell>
          <cell r="C1582">
            <v>99666</v>
          </cell>
          <cell r="D1582">
            <v>103104</v>
          </cell>
        </row>
        <row r="1583">
          <cell r="A1583">
            <v>7701001</v>
          </cell>
          <cell r="B1583" t="str">
            <v>ALLOW OTH FUNDS USED DUR CONST</v>
          </cell>
          <cell r="C1583">
            <v>-1630394.13</v>
          </cell>
          <cell r="D1583">
            <v>206221.78</v>
          </cell>
        </row>
        <row r="1584">
          <cell r="A1584">
            <v>7702003</v>
          </cell>
          <cell r="B1584" t="str">
            <v>GAIN/LOSS ON SALE</v>
          </cell>
          <cell r="C1584">
            <v>0</v>
          </cell>
          <cell r="D1584">
            <v>500</v>
          </cell>
        </row>
        <row r="1585">
          <cell r="A1585">
            <v>7702004</v>
          </cell>
          <cell r="B1585" t="str">
            <v>LOSS ON DISPOSITION OF PROPRTY</v>
          </cell>
          <cell r="C1585">
            <v>480185.35</v>
          </cell>
          <cell r="D1585">
            <v>0</v>
          </cell>
        </row>
        <row r="1586">
          <cell r="A1586">
            <v>7702005</v>
          </cell>
          <cell r="B1586" t="str">
            <v>GAIN ON DISPOSITION OF PROPRTY</v>
          </cell>
          <cell r="C1586">
            <v>-480222.27</v>
          </cell>
          <cell r="D1586">
            <v>0</v>
          </cell>
        </row>
        <row r="1587">
          <cell r="A1587">
            <v>7703003</v>
          </cell>
          <cell r="B1587" t="str">
            <v>TAXES OTHR THAN INCM OTHR DEDS</v>
          </cell>
          <cell r="C1587">
            <v>164974.39999999999</v>
          </cell>
          <cell r="D1587">
            <v>234134.64</v>
          </cell>
        </row>
        <row r="1588">
          <cell r="A1588">
            <v>7703020</v>
          </cell>
          <cell r="B1588" t="str">
            <v>NONOPERATING RENTAL INCOME 00418000</v>
          </cell>
          <cell r="C1588">
            <v>0</v>
          </cell>
          <cell r="D1588">
            <v>49893.29</v>
          </cell>
        </row>
        <row r="1589">
          <cell r="A1589">
            <v>7703021</v>
          </cell>
          <cell r="B1589" t="str">
            <v>NONOPERATING RENTAL INCOME OLYMPIC BASE</v>
          </cell>
          <cell r="C1589">
            <v>-62100</v>
          </cell>
          <cell r="D1589">
            <v>-78700</v>
          </cell>
        </row>
        <row r="1590">
          <cell r="A1590">
            <v>7703022</v>
          </cell>
          <cell r="B1590" t="str">
            <v>MISC NONOPERATING INCOME</v>
          </cell>
          <cell r="C1590">
            <v>-1119079.51</v>
          </cell>
          <cell r="D1590">
            <v>-1093138.02</v>
          </cell>
        </row>
        <row r="1591">
          <cell r="A1591">
            <v>7703024</v>
          </cell>
          <cell r="B1591" t="str">
            <v>INT AMORT OF LOSS ON REAC DEBT</v>
          </cell>
          <cell r="C1591">
            <v>1663689.6</v>
          </cell>
          <cell r="D1591">
            <v>2495534.38</v>
          </cell>
        </row>
        <row r="1592">
          <cell r="A1592">
            <v>7703025</v>
          </cell>
          <cell r="B1592" t="str">
            <v>INT AMORT OF GAIN ON REAC DEBT</v>
          </cell>
          <cell r="C1592">
            <v>-48418.080000000002</v>
          </cell>
          <cell r="D1592">
            <v>-72627.12</v>
          </cell>
        </row>
        <row r="1593">
          <cell r="A1593">
            <v>7704018</v>
          </cell>
          <cell r="B1593" t="str">
            <v>DEPRECIATION EXPENSE-NON UTILITY PLANT</v>
          </cell>
          <cell r="C1593">
            <v>584430.18000000005</v>
          </cell>
          <cell r="D1593">
            <v>351642.8</v>
          </cell>
        </row>
        <row r="1594">
          <cell r="A1594">
            <v>7704020</v>
          </cell>
          <cell r="B1594" t="str">
            <v>O/S LEGAL/SETTLEMENT EXPENSE (ECOTRANS)</v>
          </cell>
          <cell r="C1594">
            <v>0</v>
          </cell>
          <cell r="D1594">
            <v>154349</v>
          </cell>
        </row>
        <row r="1595">
          <cell r="A1595">
            <v>7804000</v>
          </cell>
          <cell r="B1595" t="str">
            <v>DIVIDEND DECLARED PREFD STOCK</v>
          </cell>
          <cell r="C1595">
            <v>862043.02</v>
          </cell>
          <cell r="D1595">
            <v>1294630.76</v>
          </cell>
        </row>
        <row r="1596">
          <cell r="A1596">
            <v>7805000</v>
          </cell>
          <cell r="B1596" t="str">
            <v>DIVIDEND DECLARED COMN STOCK</v>
          </cell>
          <cell r="C1596">
            <v>100000000</v>
          </cell>
          <cell r="D1596">
            <v>278338358.56</v>
          </cell>
        </row>
      </sheetData>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row r="4">
          <cell r="U4">
            <v>1999</v>
          </cell>
          <cell r="V4">
            <v>2000</v>
          </cell>
          <cell r="W4">
            <v>2001</v>
          </cell>
          <cell r="X4">
            <v>2002</v>
          </cell>
          <cell r="Y4">
            <v>2003</v>
          </cell>
          <cell r="Z4">
            <v>2004</v>
          </cell>
          <cell r="AA4">
            <v>2005</v>
          </cell>
        </row>
        <row r="5">
          <cell r="T5">
            <v>1</v>
          </cell>
          <cell r="U5">
            <v>36161</v>
          </cell>
          <cell r="V5">
            <v>36526</v>
          </cell>
          <cell r="W5">
            <v>36892</v>
          </cell>
          <cell r="X5">
            <v>37257</v>
          </cell>
          <cell r="Y5">
            <v>37622</v>
          </cell>
          <cell r="Z5">
            <v>37987</v>
          </cell>
          <cell r="AA5">
            <v>38353</v>
          </cell>
        </row>
        <row r="6">
          <cell r="T6">
            <v>2</v>
          </cell>
          <cell r="U6">
            <v>36192</v>
          </cell>
          <cell r="V6">
            <v>36557</v>
          </cell>
          <cell r="W6">
            <v>36923</v>
          </cell>
          <cell r="X6">
            <v>37288</v>
          </cell>
          <cell r="Y6">
            <v>37653</v>
          </cell>
          <cell r="Z6">
            <v>38018</v>
          </cell>
          <cell r="AA6">
            <v>38384</v>
          </cell>
        </row>
        <row r="7">
          <cell r="T7">
            <v>3</v>
          </cell>
          <cell r="U7">
            <v>36220</v>
          </cell>
          <cell r="V7">
            <v>36586</v>
          </cell>
          <cell r="W7">
            <v>36951</v>
          </cell>
          <cell r="X7">
            <v>37316</v>
          </cell>
          <cell r="Y7">
            <v>37681</v>
          </cell>
          <cell r="Z7">
            <v>38047</v>
          </cell>
          <cell r="AA7">
            <v>38412</v>
          </cell>
        </row>
        <row r="8">
          <cell r="T8">
            <v>4</v>
          </cell>
          <cell r="U8">
            <v>36251</v>
          </cell>
          <cell r="V8">
            <v>36617</v>
          </cell>
          <cell r="W8">
            <v>36982</v>
          </cell>
          <cell r="X8">
            <v>37347</v>
          </cell>
          <cell r="Y8">
            <v>37712</v>
          </cell>
          <cell r="Z8">
            <v>38078</v>
          </cell>
          <cell r="AA8">
            <v>38443</v>
          </cell>
        </row>
        <row r="9">
          <cell r="T9">
            <v>5</v>
          </cell>
          <cell r="U9">
            <v>36281</v>
          </cell>
          <cell r="V9">
            <v>36647</v>
          </cell>
          <cell r="W9">
            <v>37012</v>
          </cell>
          <cell r="X9">
            <v>37377</v>
          </cell>
          <cell r="Y9">
            <v>37742</v>
          </cell>
          <cell r="Z9">
            <v>38108</v>
          </cell>
          <cell r="AA9">
            <v>38473</v>
          </cell>
        </row>
        <row r="10">
          <cell r="T10">
            <v>6</v>
          </cell>
          <cell r="U10">
            <v>36312</v>
          </cell>
          <cell r="V10">
            <v>36678</v>
          </cell>
          <cell r="W10">
            <v>37043</v>
          </cell>
          <cell r="X10">
            <v>37408</v>
          </cell>
          <cell r="Y10">
            <v>37773</v>
          </cell>
          <cell r="Z10">
            <v>38139</v>
          </cell>
          <cell r="AA10">
            <v>38504</v>
          </cell>
        </row>
        <row r="11">
          <cell r="T11">
            <v>7</v>
          </cell>
          <cell r="U11">
            <v>36342</v>
          </cell>
          <cell r="V11">
            <v>36708</v>
          </cell>
          <cell r="W11">
            <v>37073</v>
          </cell>
          <cell r="X11">
            <v>37438</v>
          </cell>
          <cell r="Y11">
            <v>37803</v>
          </cell>
          <cell r="Z11">
            <v>38169</v>
          </cell>
          <cell r="AA11">
            <v>38534</v>
          </cell>
        </row>
        <row r="12">
          <cell r="T12">
            <v>8</v>
          </cell>
          <cell r="U12">
            <v>36373</v>
          </cell>
          <cell r="V12">
            <v>36739</v>
          </cell>
          <cell r="W12">
            <v>37104</v>
          </cell>
          <cell r="X12">
            <v>37469</v>
          </cell>
          <cell r="Y12">
            <v>37834</v>
          </cell>
          <cell r="Z12">
            <v>38200</v>
          </cell>
          <cell r="AA12">
            <v>38565</v>
          </cell>
        </row>
        <row r="13">
          <cell r="T13">
            <v>9</v>
          </cell>
          <cell r="U13">
            <v>36404</v>
          </cell>
          <cell r="V13">
            <v>36770</v>
          </cell>
          <cell r="W13">
            <v>37135</v>
          </cell>
          <cell r="X13">
            <v>37500</v>
          </cell>
          <cell r="Y13">
            <v>37865</v>
          </cell>
          <cell r="Z13">
            <v>38231</v>
          </cell>
          <cell r="AA13">
            <v>38596</v>
          </cell>
        </row>
        <row r="14">
          <cell r="T14">
            <v>10</v>
          </cell>
          <cell r="U14">
            <v>36434</v>
          </cell>
          <cell r="V14">
            <v>36800</v>
          </cell>
          <cell r="W14">
            <v>37165</v>
          </cell>
          <cell r="X14">
            <v>37530</v>
          </cell>
          <cell r="Y14">
            <v>37895</v>
          </cell>
          <cell r="Z14">
            <v>38261</v>
          </cell>
          <cell r="AA14">
            <v>38626</v>
          </cell>
        </row>
        <row r="15">
          <cell r="T15">
            <v>11</v>
          </cell>
          <cell r="U15">
            <v>36465</v>
          </cell>
          <cell r="V15">
            <v>36831</v>
          </cell>
          <cell r="W15">
            <v>37196</v>
          </cell>
          <cell r="X15">
            <v>37561</v>
          </cell>
          <cell r="Y15">
            <v>37926</v>
          </cell>
          <cell r="Z15">
            <v>38292</v>
          </cell>
          <cell r="AA15">
            <v>38657</v>
          </cell>
        </row>
        <row r="16">
          <cell r="T16">
            <v>12</v>
          </cell>
          <cell r="U16">
            <v>36495</v>
          </cell>
          <cell r="V16">
            <v>36861</v>
          </cell>
          <cell r="W16">
            <v>37226</v>
          </cell>
          <cell r="X16">
            <v>37591</v>
          </cell>
          <cell r="Y16">
            <v>37956</v>
          </cell>
          <cell r="Z16">
            <v>38322</v>
          </cell>
          <cell r="AA16">
            <v>38687</v>
          </cell>
        </row>
        <row r="18">
          <cell r="T18">
            <v>1</v>
          </cell>
          <cell r="U18">
            <v>2</v>
          </cell>
          <cell r="V18">
            <v>3</v>
          </cell>
          <cell r="W18">
            <v>4</v>
          </cell>
          <cell r="X18">
            <v>5</v>
          </cell>
          <cell r="Y18">
            <v>6</v>
          </cell>
          <cell r="Z18">
            <v>7</v>
          </cell>
          <cell r="AA18">
            <v>8</v>
          </cell>
        </row>
      </sheetData>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row r="22">
          <cell r="C22">
            <v>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B3">
            <v>39082</v>
          </cell>
          <cell r="C3">
            <v>2006</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row r="4">
          <cell r="B4">
            <v>0.25</v>
          </cell>
          <cell r="C4">
            <v>0.25</v>
          </cell>
          <cell r="D4">
            <v>0.25</v>
          </cell>
          <cell r="E4">
            <v>0.25</v>
          </cell>
          <cell r="F4">
            <v>0.25</v>
          </cell>
          <cell r="G4">
            <v>0.25</v>
          </cell>
        </row>
        <row r="6">
          <cell r="C6">
            <v>2.4E-2</v>
          </cell>
          <cell r="D6">
            <v>2.5000000000000001E-2</v>
          </cell>
          <cell r="E6">
            <v>2.5000000000000001E-2</v>
          </cell>
          <cell r="F6">
            <v>2.5999999999999999E-2</v>
          </cell>
        </row>
        <row r="8">
          <cell r="C8">
            <v>2.3E-2</v>
          </cell>
          <cell r="D8">
            <v>2.1999999999999999E-2</v>
          </cell>
          <cell r="E8">
            <v>2.3E-2</v>
          </cell>
          <cell r="F8">
            <v>2.3E-2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38168</v>
          </cell>
          <cell r="AO1">
            <v>38199</v>
          </cell>
          <cell r="AP1">
            <v>38230</v>
          </cell>
          <cell r="AQ1">
            <v>38260</v>
          </cell>
          <cell r="AR1">
            <v>38291</v>
          </cell>
          <cell r="AS1">
            <v>38321</v>
          </cell>
          <cell r="AT1">
            <v>38352</v>
          </cell>
          <cell r="AU1">
            <v>38383</v>
          </cell>
          <cell r="AV1">
            <v>38411</v>
          </cell>
          <cell r="AW1">
            <v>38442</v>
          </cell>
          <cell r="AX1">
            <v>38472</v>
          </cell>
          <cell r="AY1">
            <v>38503</v>
          </cell>
          <cell r="AZ1">
            <v>38533</v>
          </cell>
          <cell r="BA1">
            <v>38564</v>
          </cell>
          <cell r="BB1">
            <v>38595</v>
          </cell>
          <cell r="BC1">
            <v>38625</v>
          </cell>
          <cell r="BD1">
            <v>38656</v>
          </cell>
          <cell r="BE1">
            <v>38686</v>
          </cell>
          <cell r="BF1">
            <v>38717</v>
          </cell>
          <cell r="BG1">
            <v>38748</v>
          </cell>
          <cell r="BH1">
            <v>38776</v>
          </cell>
          <cell r="BI1">
            <v>38807</v>
          </cell>
          <cell r="BJ1">
            <v>38837</v>
          </cell>
          <cell r="BK1">
            <v>38868</v>
          </cell>
          <cell r="BL1">
            <v>38898</v>
          </cell>
          <cell r="BM1">
            <v>38929</v>
          </cell>
          <cell r="BN1">
            <v>38960</v>
          </cell>
          <cell r="BO1">
            <v>38990</v>
          </cell>
          <cell r="BP1">
            <v>39021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VolExchFutureW/SMW</v>
          </cell>
          <cell r="C7" t="str">
            <v>Vol</v>
          </cell>
          <cell r="D7" t="str">
            <v>ExchFuture</v>
          </cell>
          <cell r="E7" t="str">
            <v>W/SMW</v>
          </cell>
          <cell r="F7" t="str">
            <v>Sum of currentvolume</v>
          </cell>
          <cell r="G7" t="str">
            <v>EX FUTURE GAS</v>
          </cell>
          <cell r="H7" t="str">
            <v>W/S MW</v>
          </cell>
          <cell r="I7" t="str">
            <v>(blank)</v>
          </cell>
          <cell r="J7">
            <v>0</v>
          </cell>
          <cell r="K7">
            <v>-130000</v>
          </cell>
          <cell r="L7">
            <v>300000</v>
          </cell>
          <cell r="M7">
            <v>-270000</v>
          </cell>
          <cell r="N7">
            <v>-530000</v>
          </cell>
          <cell r="O7">
            <v>40000</v>
          </cell>
          <cell r="P7">
            <v>40000</v>
          </cell>
          <cell r="Q7">
            <v>30000</v>
          </cell>
          <cell r="R7">
            <v>40000</v>
          </cell>
          <cell r="S7">
            <v>30000</v>
          </cell>
          <cell r="T7">
            <v>40000</v>
          </cell>
          <cell r="U7">
            <v>10000</v>
          </cell>
          <cell r="V7">
            <v>10000</v>
          </cell>
          <cell r="BQ7">
            <v>-390000</v>
          </cell>
        </row>
        <row r="8">
          <cell r="B8" t="str">
            <v>VolExchFutureW/SWest</v>
          </cell>
          <cell r="C8" t="str">
            <v>Vol</v>
          </cell>
          <cell r="D8" t="str">
            <v>ExchFuture</v>
          </cell>
          <cell r="E8" t="str">
            <v>W/SWest</v>
          </cell>
          <cell r="H8" t="str">
            <v>W/S West</v>
          </cell>
          <cell r="I8" t="str">
            <v>(blank)</v>
          </cell>
          <cell r="J8">
            <v>0</v>
          </cell>
          <cell r="K8">
            <v>30000</v>
          </cell>
          <cell r="L8">
            <v>200000</v>
          </cell>
          <cell r="M8">
            <v>0</v>
          </cell>
          <cell r="N8">
            <v>0</v>
          </cell>
          <cell r="O8">
            <v>40000</v>
          </cell>
          <cell r="P8">
            <v>20000</v>
          </cell>
          <cell r="Q8">
            <v>10000</v>
          </cell>
          <cell r="R8">
            <v>10000</v>
          </cell>
          <cell r="S8">
            <v>10000</v>
          </cell>
          <cell r="T8">
            <v>10000</v>
          </cell>
          <cell r="U8">
            <v>20000</v>
          </cell>
          <cell r="V8">
            <v>40000</v>
          </cell>
          <cell r="W8">
            <v>70000</v>
          </cell>
          <cell r="X8">
            <v>50000</v>
          </cell>
          <cell r="Y8">
            <v>50000</v>
          </cell>
          <cell r="BQ8">
            <v>560000</v>
          </cell>
        </row>
        <row r="9">
          <cell r="B9" t="str">
            <v>VolOTCForwardRetEast</v>
          </cell>
          <cell r="C9" t="str">
            <v>Vol</v>
          </cell>
          <cell r="D9" t="str">
            <v>OTCForward</v>
          </cell>
          <cell r="E9" t="str">
            <v>RetEast</v>
          </cell>
          <cell r="G9" t="str">
            <v>OTC FORWARD GAS</v>
          </cell>
          <cell r="H9" t="str">
            <v>Ret East</v>
          </cell>
          <cell r="I9" t="str">
            <v>(blank)</v>
          </cell>
          <cell r="J9">
            <v>-5000</v>
          </cell>
          <cell r="K9">
            <v>-5000</v>
          </cell>
          <cell r="L9">
            <v>-5000</v>
          </cell>
          <cell r="M9">
            <v>-5000</v>
          </cell>
          <cell r="BQ9">
            <v>-20000</v>
          </cell>
        </row>
        <row r="10">
          <cell r="B10" t="str">
            <v>VolOTCForwardRetMW</v>
          </cell>
          <cell r="C10" t="str">
            <v>Vol</v>
          </cell>
          <cell r="D10" t="str">
            <v>OTCForward</v>
          </cell>
          <cell r="E10" t="str">
            <v>RetMW</v>
          </cell>
          <cell r="H10" t="str">
            <v>Ret MW</v>
          </cell>
          <cell r="I10" t="str">
            <v>(blank)</v>
          </cell>
          <cell r="J10">
            <v>-263931</v>
          </cell>
          <cell r="K10">
            <v>-250297</v>
          </cell>
          <cell r="L10">
            <v>-193645</v>
          </cell>
          <cell r="M10">
            <v>-87421</v>
          </cell>
          <cell r="N10">
            <v>-27125</v>
          </cell>
          <cell r="O10">
            <v>-41453</v>
          </cell>
          <cell r="P10">
            <v>-38641</v>
          </cell>
          <cell r="Q10">
            <v>-34898</v>
          </cell>
          <cell r="R10">
            <v>-40000</v>
          </cell>
          <cell r="S10">
            <v>-30000</v>
          </cell>
          <cell r="T10">
            <v>-40000</v>
          </cell>
          <cell r="U10">
            <v>-10000</v>
          </cell>
          <cell r="V10">
            <v>-10000</v>
          </cell>
          <cell r="BQ10">
            <v>-1067411</v>
          </cell>
        </row>
        <row r="11">
          <cell r="B11" t="str">
            <v>VolOTCForwardRetWest</v>
          </cell>
          <cell r="C11" t="str">
            <v>Vol</v>
          </cell>
          <cell r="D11" t="str">
            <v>OTCForward</v>
          </cell>
          <cell r="E11" t="str">
            <v>RetWest</v>
          </cell>
          <cell r="H11" t="str">
            <v>Ret West</v>
          </cell>
          <cell r="I11" t="str">
            <v>(blank)</v>
          </cell>
          <cell r="J11">
            <v>-412000</v>
          </cell>
          <cell r="K11">
            <v>-391000</v>
          </cell>
          <cell r="L11">
            <v>-317500</v>
          </cell>
          <cell r="M11">
            <v>-306500</v>
          </cell>
          <cell r="N11">
            <v>-145300</v>
          </cell>
          <cell r="O11">
            <v>-78000</v>
          </cell>
          <cell r="P11">
            <v>-46300</v>
          </cell>
          <cell r="Q11">
            <v>-36200</v>
          </cell>
          <cell r="R11">
            <v>-38300</v>
          </cell>
          <cell r="S11">
            <v>-38700</v>
          </cell>
          <cell r="T11">
            <v>-40700</v>
          </cell>
          <cell r="U11">
            <v>-34500</v>
          </cell>
          <cell r="V11">
            <v>-32400</v>
          </cell>
          <cell r="W11">
            <v>-45000</v>
          </cell>
          <cell r="X11">
            <v>-25000</v>
          </cell>
          <cell r="Y11">
            <v>-25000</v>
          </cell>
          <cell r="Z11">
            <v>-25000</v>
          </cell>
          <cell r="AA11">
            <v>-25000</v>
          </cell>
          <cell r="AB11">
            <v>-15000</v>
          </cell>
          <cell r="AC11">
            <v>-15000</v>
          </cell>
          <cell r="AD11">
            <v>-15000</v>
          </cell>
          <cell r="AE11">
            <v>-15000</v>
          </cell>
          <cell r="AF11">
            <v>-15000</v>
          </cell>
          <cell r="AG11">
            <v>-15000</v>
          </cell>
          <cell r="AH11">
            <v>-15000</v>
          </cell>
          <cell r="AI11">
            <v>-15000</v>
          </cell>
          <cell r="AJ11">
            <v>-15000</v>
          </cell>
          <cell r="AK11">
            <v>-15000</v>
          </cell>
          <cell r="AL11">
            <v>-15000</v>
          </cell>
          <cell r="AM11">
            <v>-15000</v>
          </cell>
          <cell r="BQ11">
            <v>-2242400</v>
          </cell>
        </row>
        <row r="12">
          <cell r="B12" t="str">
            <v>VolOTCForwardW/SMW</v>
          </cell>
          <cell r="C12" t="str">
            <v>Vol</v>
          </cell>
          <cell r="D12" t="str">
            <v>OTCForward</v>
          </cell>
          <cell r="E12" t="str">
            <v>W/SMW</v>
          </cell>
          <cell r="H12" t="str">
            <v>W/S MW</v>
          </cell>
          <cell r="I12" t="str">
            <v>(blank)</v>
          </cell>
          <cell r="J12">
            <v>11150</v>
          </cell>
          <cell r="K12">
            <v>11267</v>
          </cell>
          <cell r="L12">
            <v>-21203</v>
          </cell>
          <cell r="M12">
            <v>8340</v>
          </cell>
          <cell r="N12">
            <v>1500</v>
          </cell>
          <cell r="O12">
            <v>1500</v>
          </cell>
          <cell r="BQ12">
            <v>12554</v>
          </cell>
        </row>
        <row r="13">
          <cell r="B13" t="str">
            <v>VolOTCForwardW/SWest</v>
          </cell>
          <cell r="C13" t="str">
            <v>Vol</v>
          </cell>
          <cell r="D13" t="str">
            <v>OTCForward</v>
          </cell>
          <cell r="E13" t="str">
            <v>W/SWest</v>
          </cell>
          <cell r="H13" t="str">
            <v>W/S West</v>
          </cell>
          <cell r="I13" t="str">
            <v>(blank)</v>
          </cell>
          <cell r="J13">
            <v>270900</v>
          </cell>
          <cell r="K13">
            <v>251500</v>
          </cell>
          <cell r="L13">
            <v>228900</v>
          </cell>
          <cell r="M13">
            <v>232000</v>
          </cell>
          <cell r="N13">
            <v>129400</v>
          </cell>
          <cell r="O13">
            <v>83000</v>
          </cell>
          <cell r="P13">
            <v>70700</v>
          </cell>
          <cell r="Q13">
            <v>57800</v>
          </cell>
          <cell r="R13">
            <v>72500</v>
          </cell>
          <cell r="S13">
            <v>72700</v>
          </cell>
          <cell r="T13">
            <v>75200</v>
          </cell>
          <cell r="U13">
            <v>68500</v>
          </cell>
          <cell r="V13">
            <v>47200</v>
          </cell>
          <cell r="W13">
            <v>29900</v>
          </cell>
          <cell r="X13">
            <v>30100</v>
          </cell>
          <cell r="Y13">
            <v>40300</v>
          </cell>
          <cell r="Z13">
            <v>23000</v>
          </cell>
          <cell r="AA13">
            <v>23000</v>
          </cell>
          <cell r="BQ13">
            <v>1806600</v>
          </cell>
        </row>
        <row r="14">
          <cell r="B14" t="str">
            <v>VolOTCForward(bl0</v>
          </cell>
          <cell r="C14" t="str">
            <v>Vol</v>
          </cell>
          <cell r="D14" t="str">
            <v>OTCForward</v>
          </cell>
          <cell r="E14" t="str">
            <v>(bl0</v>
          </cell>
          <cell r="H14" t="str">
            <v>(blank)</v>
          </cell>
          <cell r="I14" t="str">
            <v>(blank)</v>
          </cell>
          <cell r="Q14">
            <v>13000</v>
          </cell>
          <cell r="BQ14">
            <v>13000</v>
          </cell>
        </row>
        <row r="15">
          <cell r="Q15">
            <v>13000</v>
          </cell>
          <cell r="BQ15">
            <v>13000</v>
          </cell>
        </row>
        <row r="34">
          <cell r="B34" t="str">
            <v>MTMExchFutureW/SMW</v>
          </cell>
          <cell r="C34" t="str">
            <v>MTM</v>
          </cell>
          <cell r="D34" t="str">
            <v>ExchFuture</v>
          </cell>
          <cell r="E34" t="str">
            <v>W/SMW</v>
          </cell>
          <cell r="F34" t="str">
            <v>Sum of currentmtmvalue</v>
          </cell>
          <cell r="G34" t="str">
            <v>EX FUTURE GAS</v>
          </cell>
          <cell r="H34" t="str">
            <v>W/S MW</v>
          </cell>
          <cell r="I34" t="str">
            <v>(blank)</v>
          </cell>
          <cell r="J34">
            <v>-696659.55</v>
          </cell>
          <cell r="K34">
            <v>-599271.97</v>
          </cell>
          <cell r="L34">
            <v>-617421.91</v>
          </cell>
          <cell r="M34">
            <v>-214866.67</v>
          </cell>
          <cell r="N34">
            <v>-18135.93</v>
          </cell>
          <cell r="O34">
            <v>9482.24</v>
          </cell>
          <cell r="P34">
            <v>12732.24</v>
          </cell>
          <cell r="Q34">
            <v>4636.68</v>
          </cell>
          <cell r="R34">
            <v>13212.24</v>
          </cell>
          <cell r="S34">
            <v>5396.68</v>
          </cell>
          <cell r="T34">
            <v>11362.24</v>
          </cell>
          <cell r="U34">
            <v>-7784.44</v>
          </cell>
          <cell r="V34">
            <v>-6884.44</v>
          </cell>
          <cell r="BQ34">
            <v>-2104202.59</v>
          </cell>
        </row>
        <row r="35">
          <cell r="B35" t="str">
            <v>MTMExchFutureW/SWest</v>
          </cell>
          <cell r="C35" t="str">
            <v>MTM</v>
          </cell>
          <cell r="D35" t="str">
            <v>ExchFuture</v>
          </cell>
          <cell r="E35" t="str">
            <v>W/SWest</v>
          </cell>
          <cell r="H35" t="str">
            <v>W/S West</v>
          </cell>
          <cell r="I35" t="str">
            <v>(blank)</v>
          </cell>
          <cell r="J35">
            <v>-540174.17000000004</v>
          </cell>
          <cell r="K35">
            <v>-503358.76</v>
          </cell>
          <cell r="L35">
            <v>-481869.74</v>
          </cell>
          <cell r="M35">
            <v>-374084.42</v>
          </cell>
          <cell r="N35">
            <v>-4234.2199999999893</v>
          </cell>
          <cell r="O35">
            <v>-15059.23</v>
          </cell>
          <cell r="P35">
            <v>4749.6499999999996</v>
          </cell>
          <cell r="Q35">
            <v>-6354.44</v>
          </cell>
          <cell r="R35">
            <v>-6284.44</v>
          </cell>
          <cell r="S35">
            <v>-6534.44</v>
          </cell>
          <cell r="T35">
            <v>-6684.44</v>
          </cell>
          <cell r="U35">
            <v>-11918.88</v>
          </cell>
          <cell r="V35">
            <v>-20937.759999999998</v>
          </cell>
          <cell r="W35">
            <v>-5674.02</v>
          </cell>
          <cell r="X35">
            <v>-23072.2</v>
          </cell>
          <cell r="Y35">
            <v>-23072.2</v>
          </cell>
          <cell r="BQ35">
            <v>-2024563.71</v>
          </cell>
        </row>
        <row r="36">
          <cell r="B36" t="str">
            <v>MTMOTCForwardRetEast</v>
          </cell>
          <cell r="C36" t="str">
            <v>MTM</v>
          </cell>
          <cell r="D36" t="str">
            <v>OTCForward</v>
          </cell>
          <cell r="E36" t="str">
            <v>RetEast</v>
          </cell>
          <cell r="G36" t="str">
            <v>OTC FORWARD GAS</v>
          </cell>
          <cell r="H36" t="str">
            <v>Ret East</v>
          </cell>
          <cell r="I36" t="str">
            <v>(blank)</v>
          </cell>
          <cell r="J36">
            <v>16680</v>
          </cell>
          <cell r="K36">
            <v>15485</v>
          </cell>
          <cell r="L36">
            <v>18230</v>
          </cell>
          <cell r="M36">
            <v>16320</v>
          </cell>
          <cell r="BQ36">
            <v>66715</v>
          </cell>
        </row>
        <row r="37">
          <cell r="B37" t="str">
            <v>MTMOTCForwardRetMW</v>
          </cell>
          <cell r="C37" t="str">
            <v>MTM</v>
          </cell>
          <cell r="D37" t="str">
            <v>OTCForward</v>
          </cell>
          <cell r="E37" t="str">
            <v>RetMW</v>
          </cell>
          <cell r="H37" t="str">
            <v>Ret MW</v>
          </cell>
          <cell r="I37" t="str">
            <v>(blank)</v>
          </cell>
          <cell r="J37">
            <v>675791.41700000002</v>
          </cell>
          <cell r="K37">
            <v>591120.62700000009</v>
          </cell>
          <cell r="L37">
            <v>600213.6</v>
          </cell>
          <cell r="M37">
            <v>220675.071</v>
          </cell>
          <cell r="N37">
            <v>6015.75</v>
          </cell>
          <cell r="O37">
            <v>-7430.518</v>
          </cell>
          <cell r="P37">
            <v>-8439.2659999999996</v>
          </cell>
          <cell r="Q37">
            <v>-6993.0879999999997</v>
          </cell>
          <cell r="R37">
            <v>-11420</v>
          </cell>
          <cell r="S37">
            <v>-4140</v>
          </cell>
          <cell r="T37">
            <v>-10470</v>
          </cell>
          <cell r="U37">
            <v>8270</v>
          </cell>
          <cell r="V37">
            <v>7370</v>
          </cell>
          <cell r="BQ37">
            <v>2060563.5930000003</v>
          </cell>
        </row>
        <row r="38">
          <cell r="B38" t="str">
            <v>MTMOTCForwardRetWest</v>
          </cell>
          <cell r="C38" t="str">
            <v>MTM</v>
          </cell>
          <cell r="D38" t="str">
            <v>OTCForward</v>
          </cell>
          <cell r="E38" t="str">
            <v>RetWest</v>
          </cell>
          <cell r="H38" t="str">
            <v>Ret West</v>
          </cell>
          <cell r="I38" t="str">
            <v>(blank)</v>
          </cell>
          <cell r="J38">
            <v>970396.2</v>
          </cell>
          <cell r="K38">
            <v>822347.4</v>
          </cell>
          <cell r="L38">
            <v>854087.4</v>
          </cell>
          <cell r="M38">
            <v>716682.8</v>
          </cell>
          <cell r="N38">
            <v>19778.8</v>
          </cell>
          <cell r="O38">
            <v>76300.399999999994</v>
          </cell>
          <cell r="P38">
            <v>17087.599999999999</v>
          </cell>
          <cell r="Q38">
            <v>26753.200000000001</v>
          </cell>
          <cell r="R38">
            <v>23732.5</v>
          </cell>
          <cell r="S38">
            <v>23923.8</v>
          </cell>
          <cell r="T38">
            <v>27109.7</v>
          </cell>
          <cell r="U38">
            <v>16877.5</v>
          </cell>
          <cell r="V38">
            <v>15472</v>
          </cell>
          <cell r="W38">
            <v>-10385</v>
          </cell>
          <cell r="X38">
            <v>11850</v>
          </cell>
          <cell r="Y38">
            <v>16075</v>
          </cell>
          <cell r="Z38">
            <v>22025</v>
          </cell>
          <cell r="AA38">
            <v>22650</v>
          </cell>
          <cell r="AB38">
            <v>13530</v>
          </cell>
          <cell r="AC38">
            <v>13230</v>
          </cell>
          <cell r="AD38">
            <v>13005</v>
          </cell>
          <cell r="AE38">
            <v>13155</v>
          </cell>
          <cell r="AF38">
            <v>12780</v>
          </cell>
          <cell r="AG38">
            <v>10230</v>
          </cell>
          <cell r="AH38">
            <v>7680</v>
          </cell>
          <cell r="AI38">
            <v>6480</v>
          </cell>
          <cell r="AJ38">
            <v>16440</v>
          </cell>
          <cell r="AK38">
            <v>18420</v>
          </cell>
          <cell r="AL38">
            <v>20970</v>
          </cell>
          <cell r="AM38">
            <v>20970</v>
          </cell>
          <cell r="BQ38">
            <v>3839654.3</v>
          </cell>
        </row>
        <row r="39">
          <cell r="B39" t="str">
            <v>MTMOTCForwardW/SMW</v>
          </cell>
          <cell r="C39" t="str">
            <v>MTM</v>
          </cell>
          <cell r="D39" t="str">
            <v>OTCForward</v>
          </cell>
          <cell r="E39" t="str">
            <v>W/SMW</v>
          </cell>
          <cell r="H39" t="str">
            <v>W/S MW</v>
          </cell>
          <cell r="I39" t="str">
            <v>(blank)</v>
          </cell>
          <cell r="J39">
            <v>-7239.6</v>
          </cell>
          <cell r="K39">
            <v>-6558.6049999999996</v>
          </cell>
          <cell r="L39">
            <v>16255.362000000001</v>
          </cell>
          <cell r="M39">
            <v>-5659.68</v>
          </cell>
          <cell r="N39">
            <v>-1122</v>
          </cell>
          <cell r="O39">
            <v>-936</v>
          </cell>
          <cell r="BQ39">
            <v>-5260.5229999999992</v>
          </cell>
        </row>
        <row r="40">
          <cell r="B40" t="str">
            <v>MTMOTCForwardW/SWest</v>
          </cell>
          <cell r="C40" t="str">
            <v>MTM</v>
          </cell>
          <cell r="D40" t="str">
            <v>OTCForward</v>
          </cell>
          <cell r="E40" t="str">
            <v>W/SWest</v>
          </cell>
          <cell r="H40" t="str">
            <v>W/S West</v>
          </cell>
          <cell r="I40" t="str">
            <v>(blank)</v>
          </cell>
          <cell r="J40">
            <v>-634024.6</v>
          </cell>
          <cell r="K40">
            <v>-526508.5</v>
          </cell>
          <cell r="L40">
            <v>-590861.6</v>
          </cell>
          <cell r="M40">
            <v>-514078</v>
          </cell>
          <cell r="N40">
            <v>-50044.2</v>
          </cell>
          <cell r="O40">
            <v>-54418</v>
          </cell>
          <cell r="P40">
            <v>-27093.8</v>
          </cell>
          <cell r="Q40">
            <v>-23004.2</v>
          </cell>
          <cell r="R40">
            <v>-22577.5</v>
          </cell>
          <cell r="S40">
            <v>-25495.4</v>
          </cell>
          <cell r="T40">
            <v>-50578.400000000001</v>
          </cell>
          <cell r="U40">
            <v>-28614.5</v>
          </cell>
          <cell r="V40">
            <v>-19012.400000000001</v>
          </cell>
          <cell r="W40">
            <v>-11459.3</v>
          </cell>
          <cell r="X40">
            <v>-15598</v>
          </cell>
          <cell r="Y40">
            <v>-10115.700000000001</v>
          </cell>
          <cell r="Z40">
            <v>-18711</v>
          </cell>
          <cell r="AA40">
            <v>-19286</v>
          </cell>
          <cell r="BQ40">
            <v>-2641481.1</v>
          </cell>
        </row>
        <row r="41">
          <cell r="B41" t="str">
            <v>MTMOTCForward(bl0</v>
          </cell>
          <cell r="C41" t="str">
            <v>MTM</v>
          </cell>
          <cell r="D41" t="str">
            <v>OTCForward</v>
          </cell>
          <cell r="E41" t="str">
            <v>(bl0</v>
          </cell>
          <cell r="H41" t="str">
            <v>(blank)</v>
          </cell>
          <cell r="I41" t="str">
            <v>(blank)</v>
          </cell>
          <cell r="Q41">
            <v>-2002</v>
          </cell>
          <cell r="BQ41">
            <v>-2002</v>
          </cell>
        </row>
      </sheetData>
      <sheetData sheetId="1"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VolGasServicesFixedColor</v>
          </cell>
          <cell r="C7" t="str">
            <v>Vol</v>
          </cell>
          <cell r="D7" t="str">
            <v>GasServices</v>
          </cell>
          <cell r="E7" t="str">
            <v>Fixed</v>
          </cell>
          <cell r="F7" t="str">
            <v>Color</v>
          </cell>
          <cell r="G7" t="str">
            <v>Sum of currentvolume</v>
          </cell>
          <cell r="H7" t="str">
            <v>GAS SERVICES</v>
          </cell>
          <cell r="I7" t="str">
            <v>Fixed Price</v>
          </cell>
          <cell r="J7" t="str">
            <v>Colorado Interstate Gas</v>
          </cell>
          <cell r="K7" t="str">
            <v>(blank)</v>
          </cell>
          <cell r="L7">
            <v>-47988</v>
          </cell>
          <cell r="BS7">
            <v>-47988</v>
          </cell>
        </row>
        <row r="8">
          <cell r="B8" t="str">
            <v xml:space="preserve">VolGasServicesFixedPG&amp;E </v>
          </cell>
          <cell r="C8" t="str">
            <v>Vol</v>
          </cell>
          <cell r="D8" t="str">
            <v>GasServices</v>
          </cell>
          <cell r="E8" t="str">
            <v>Fixed</v>
          </cell>
          <cell r="F8" t="str">
            <v xml:space="preserve">PG&amp;E </v>
          </cell>
          <cell r="J8" t="str">
            <v>PG&amp;E City Gate</v>
          </cell>
          <cell r="K8" t="str">
            <v>(blank)</v>
          </cell>
          <cell r="L8">
            <v>-11267.219958</v>
          </cell>
          <cell r="M8">
            <v>-8837.890843000001</v>
          </cell>
          <cell r="N8">
            <v>-7510.3906330000009</v>
          </cell>
          <cell r="O8">
            <v>-8450.6307799999995</v>
          </cell>
          <cell r="P8">
            <v>-4263.299696</v>
          </cell>
          <cell r="Q8">
            <v>-2823.8610089999997</v>
          </cell>
          <cell r="R8">
            <v>-1790.8995160000002</v>
          </cell>
          <cell r="S8">
            <v>-1270.24982</v>
          </cell>
          <cell r="T8">
            <v>-1008.8700699999999</v>
          </cell>
          <cell r="U8">
            <v>-1715.199781</v>
          </cell>
          <cell r="V8">
            <v>-3318.5391389999995</v>
          </cell>
          <cell r="W8">
            <v>-6799.000575</v>
          </cell>
          <cell r="X8">
            <v>-7817.2198580000004</v>
          </cell>
          <cell r="Y8">
            <v>-8837.890843000001</v>
          </cell>
          <cell r="Z8">
            <v>-7510.3906330000009</v>
          </cell>
          <cell r="AA8">
            <v>-8450.6307799999995</v>
          </cell>
          <cell r="BS8">
            <v>-91672.183934000001</v>
          </cell>
        </row>
        <row r="9">
          <cell r="B9" t="str">
            <v>VolGasServicesFixedSocal</v>
          </cell>
          <cell r="C9" t="str">
            <v>Vol</v>
          </cell>
          <cell r="D9" t="str">
            <v>GasServices</v>
          </cell>
          <cell r="E9" t="str">
            <v>Fixed</v>
          </cell>
          <cell r="F9" t="str">
            <v>Socal</v>
          </cell>
          <cell r="J9" t="str">
            <v>Socal Border</v>
          </cell>
          <cell r="K9" t="str">
            <v>(blank)</v>
          </cell>
          <cell r="L9">
            <v>2194.8060270499973</v>
          </cell>
          <cell r="M9">
            <v>718.635000879995</v>
          </cell>
          <cell r="N9">
            <v>-25269.512598119985</v>
          </cell>
          <cell r="O9">
            <v>-40215.17287965001</v>
          </cell>
          <cell r="P9">
            <v>-27985.030948</v>
          </cell>
          <cell r="Q9">
            <v>-18311.151385999998</v>
          </cell>
          <cell r="R9">
            <v>-11401.551027999998</v>
          </cell>
          <cell r="S9">
            <v>-9614.3002899999992</v>
          </cell>
          <cell r="T9">
            <v>-8340.5498530000004</v>
          </cell>
          <cell r="U9">
            <v>-11563.549766999999</v>
          </cell>
          <cell r="V9">
            <v>-17004.549467999997</v>
          </cell>
          <cell r="W9">
            <v>-31345.099962</v>
          </cell>
          <cell r="X9">
            <v>-38954.250456000002</v>
          </cell>
          <cell r="Y9">
            <v>-38529.701189999992</v>
          </cell>
          <cell r="Z9">
            <v>-44259.448288</v>
          </cell>
          <cell r="AA9">
            <v>-40368.150299000008</v>
          </cell>
          <cell r="BS9">
            <v>-360248.57738484006</v>
          </cell>
        </row>
        <row r="10">
          <cell r="B10" t="str">
            <v xml:space="preserve">VolGasServicesNGI-PPG&amp;E </v>
          </cell>
          <cell r="C10" t="str">
            <v>Vol</v>
          </cell>
          <cell r="D10" t="str">
            <v>GasServices</v>
          </cell>
          <cell r="E10" t="str">
            <v>NGI-P</v>
          </cell>
          <cell r="F10" t="str">
            <v xml:space="preserve">PG&amp;E </v>
          </cell>
          <cell r="I10" t="str">
            <v>NGI-PGECG</v>
          </cell>
          <cell r="J10" t="str">
            <v>PG&amp;E City Gate</v>
          </cell>
          <cell r="K10" t="str">
            <v>(blank)</v>
          </cell>
          <cell r="L10">
            <v>-727.0001000000002</v>
          </cell>
          <cell r="M10">
            <v>3122</v>
          </cell>
          <cell r="N10">
            <v>2712.9998999999998</v>
          </cell>
          <cell r="O10">
            <v>4455.9998999999998</v>
          </cell>
          <cell r="P10">
            <v>1597.9999</v>
          </cell>
          <cell r="Q10">
            <v>926.99990000000003</v>
          </cell>
          <cell r="R10">
            <v>309.99990000000003</v>
          </cell>
          <cell r="S10">
            <v>230.9999</v>
          </cell>
          <cell r="T10">
            <v>211.9999</v>
          </cell>
          <cell r="U10">
            <v>591.99990000000003</v>
          </cell>
          <cell r="V10">
            <v>1519.9999</v>
          </cell>
          <cell r="W10">
            <v>2576</v>
          </cell>
          <cell r="X10">
            <v>2723</v>
          </cell>
          <cell r="Y10">
            <v>3122</v>
          </cell>
          <cell r="Z10">
            <v>2712.9998999999998</v>
          </cell>
          <cell r="AA10">
            <v>4455.9998999999998</v>
          </cell>
          <cell r="BS10">
            <v>30543.998800000001</v>
          </cell>
        </row>
        <row r="11">
          <cell r="B11" t="str">
            <v>VolGasServicesNYMEXColor</v>
          </cell>
          <cell r="C11" t="str">
            <v>Vol</v>
          </cell>
          <cell r="D11" t="str">
            <v>GasServices</v>
          </cell>
          <cell r="E11" t="str">
            <v>NYMEX</v>
          </cell>
          <cell r="F11" t="str">
            <v>Color</v>
          </cell>
          <cell r="I11" t="str">
            <v>NYMEX HH</v>
          </cell>
          <cell r="J11" t="str">
            <v>Colorado Interstate Gas</v>
          </cell>
          <cell r="K11" t="str">
            <v>(blank)</v>
          </cell>
          <cell r="M11">
            <v>-45012</v>
          </cell>
          <cell r="N11">
            <v>-40012</v>
          </cell>
          <cell r="O11">
            <v>-42997</v>
          </cell>
          <cell r="BS11">
            <v>-128021</v>
          </cell>
        </row>
        <row r="12">
          <cell r="B12" t="str">
            <v xml:space="preserve">VolGasServicesG-NR1PG&amp;E </v>
          </cell>
          <cell r="C12" t="str">
            <v>Vol</v>
          </cell>
          <cell r="D12" t="str">
            <v>GasServices</v>
          </cell>
          <cell r="E12" t="str">
            <v>G-NR1</v>
          </cell>
          <cell r="F12" t="str">
            <v xml:space="preserve">PG&amp;E </v>
          </cell>
          <cell r="I12" t="str">
            <v>PGE-GAS PURCH AVG-G-NR1</v>
          </cell>
          <cell r="J12" t="str">
            <v>PG&amp;E City Gate</v>
          </cell>
          <cell r="K12" t="str">
            <v>(blank)</v>
          </cell>
          <cell r="L12">
            <v>3117.3499829999996</v>
          </cell>
          <cell r="M12">
            <v>3487.9194429999998</v>
          </cell>
          <cell r="N12">
            <v>2946.0293959999999</v>
          </cell>
          <cell r="O12">
            <v>2583.8202779999997</v>
          </cell>
          <cell r="P12">
            <v>1720.8998040000001</v>
          </cell>
          <cell r="Q12">
            <v>1351.5703990000002</v>
          </cell>
          <cell r="R12">
            <v>918.39992299999994</v>
          </cell>
          <cell r="S12">
            <v>896.95984200000009</v>
          </cell>
          <cell r="T12">
            <v>692.09000500000013</v>
          </cell>
          <cell r="U12">
            <v>754.49998899999991</v>
          </cell>
          <cell r="V12">
            <v>1210.159719</v>
          </cell>
          <cell r="W12">
            <v>2582.9004670000004</v>
          </cell>
          <cell r="X12">
            <v>3117.3499829999996</v>
          </cell>
          <cell r="Y12">
            <v>3487.9194429999998</v>
          </cell>
          <cell r="Z12">
            <v>2946.0293959999999</v>
          </cell>
          <cell r="AA12">
            <v>2583.8202779999997</v>
          </cell>
          <cell r="BS12">
            <v>34397.718347999995</v>
          </cell>
        </row>
        <row r="13">
          <cell r="B13" t="str">
            <v xml:space="preserve">VolGasServicesG-NR2PG&amp;E </v>
          </cell>
          <cell r="C13" t="str">
            <v>Vol</v>
          </cell>
          <cell r="D13" t="str">
            <v>GasServices</v>
          </cell>
          <cell r="E13" t="str">
            <v>G-NR2</v>
          </cell>
          <cell r="F13" t="str">
            <v xml:space="preserve">PG&amp;E </v>
          </cell>
          <cell r="I13" t="str">
            <v>PGE-GAS PURCH AVG-G-NR2</v>
          </cell>
          <cell r="J13" t="str">
            <v>PG&amp;E City Gate</v>
          </cell>
          <cell r="K13" t="str">
            <v>(blank)</v>
          </cell>
          <cell r="L13">
            <v>1976.8697679999998</v>
          </cell>
          <cell r="M13">
            <v>2227.9712920000002</v>
          </cell>
          <cell r="N13">
            <v>1851.36113</v>
          </cell>
          <cell r="O13">
            <v>1410.8104959999998</v>
          </cell>
          <cell r="P13">
            <v>944.39988300000005</v>
          </cell>
          <cell r="Q13">
            <v>545.29050300000006</v>
          </cell>
          <cell r="R13">
            <v>562.49958500000002</v>
          </cell>
          <cell r="S13">
            <v>142.28986999999998</v>
          </cell>
          <cell r="T13">
            <v>104.77995799999999</v>
          </cell>
          <cell r="U13">
            <v>368.69968600000004</v>
          </cell>
          <cell r="V13">
            <v>588.379414</v>
          </cell>
          <cell r="W13">
            <v>1640.0999989999998</v>
          </cell>
          <cell r="X13">
            <v>1976.8697679999998</v>
          </cell>
          <cell r="Y13">
            <v>2227.9712920000002</v>
          </cell>
          <cell r="Z13">
            <v>1851.36113</v>
          </cell>
          <cell r="AA13">
            <v>1410.8104959999998</v>
          </cell>
          <cell r="BS13">
            <v>19830.46427</v>
          </cell>
        </row>
        <row r="14">
          <cell r="B14" t="str">
            <v>VolGasServicesSocalPurchSocal</v>
          </cell>
          <cell r="C14" t="str">
            <v>Vol</v>
          </cell>
          <cell r="D14" t="str">
            <v>GasServices</v>
          </cell>
          <cell r="E14" t="str">
            <v>SocalPurch</v>
          </cell>
          <cell r="F14" t="str">
            <v>Socal</v>
          </cell>
          <cell r="I14" t="str">
            <v>SES-SOCAL GAS PURCH AVG</v>
          </cell>
          <cell r="J14" t="str">
            <v>Socal Border</v>
          </cell>
          <cell r="K14" t="str">
            <v>(blank)</v>
          </cell>
          <cell r="L14">
            <v>8172.2999980000004</v>
          </cell>
          <cell r="M14">
            <v>23269.099998000002</v>
          </cell>
          <cell r="N14">
            <v>35014.899998000001</v>
          </cell>
          <cell r="O14">
            <v>54789.169352840006</v>
          </cell>
          <cell r="P14">
            <v>35643.54999800001</v>
          </cell>
          <cell r="Q14">
            <v>24385.899998000004</v>
          </cell>
          <cell r="R14">
            <v>12505.799997999999</v>
          </cell>
          <cell r="S14">
            <v>11453.299998999997</v>
          </cell>
          <cell r="T14">
            <v>8998.9499980000019</v>
          </cell>
          <cell r="U14">
            <v>12573.549998</v>
          </cell>
          <cell r="V14">
            <v>19266.949998</v>
          </cell>
          <cell r="W14">
            <v>39781.099998000005</v>
          </cell>
          <cell r="X14">
            <v>50273.29999800001</v>
          </cell>
          <cell r="Y14">
            <v>48983.79999800001</v>
          </cell>
          <cell r="Z14">
            <v>60612.899998000001</v>
          </cell>
          <cell r="AA14">
            <v>54842.649998000008</v>
          </cell>
          <cell r="BS14">
            <v>500567.21932384011</v>
          </cell>
        </row>
        <row r="15">
          <cell r="B15" t="str">
            <v>VolGasServicesSES-SNevad</v>
          </cell>
          <cell r="C15" t="str">
            <v>Vol</v>
          </cell>
          <cell r="D15" t="str">
            <v>GasServices</v>
          </cell>
          <cell r="E15" t="str">
            <v>SES-S</v>
          </cell>
          <cell r="F15" t="str">
            <v>Nevad</v>
          </cell>
          <cell r="I15" t="str">
            <v>SES-SWG</v>
          </cell>
          <cell r="J15" t="str">
            <v>Nevada Delivery</v>
          </cell>
          <cell r="K15" t="str">
            <v>(blank)</v>
          </cell>
          <cell r="L15">
            <v>6920</v>
          </cell>
          <cell r="M15">
            <v>7440</v>
          </cell>
          <cell r="N15">
            <v>890</v>
          </cell>
          <cell r="O15">
            <v>0</v>
          </cell>
          <cell r="P15">
            <v>0</v>
          </cell>
          <cell r="Q15">
            <v>0</v>
          </cell>
          <cell r="R15">
            <v>0</v>
          </cell>
          <cell r="BS15">
            <v>15250</v>
          </cell>
        </row>
        <row r="16">
          <cell r="B16" t="str">
            <v>VolGasServicesSOCALSocal</v>
          </cell>
          <cell r="C16" t="str">
            <v>Vol</v>
          </cell>
          <cell r="D16" t="str">
            <v>GasServices</v>
          </cell>
          <cell r="E16" t="str">
            <v>SOCAL</v>
          </cell>
          <cell r="F16" t="str">
            <v>Socal</v>
          </cell>
          <cell r="I16" t="str">
            <v>SOCAL-GAS PURCH AVG</v>
          </cell>
          <cell r="J16" t="str">
            <v>Socal Border</v>
          </cell>
          <cell r="K16" t="str">
            <v>(blank)</v>
          </cell>
          <cell r="L16">
            <v>-27097.569949999994</v>
          </cell>
          <cell r="M16">
            <v>-28249.029573000018</v>
          </cell>
          <cell r="N16">
            <v>-20995.902315579999</v>
          </cell>
          <cell r="O16">
            <v>-14473.399774000007</v>
          </cell>
          <cell r="P16">
            <v>-7658.6191250000002</v>
          </cell>
          <cell r="Q16">
            <v>-6073.8486840000023</v>
          </cell>
          <cell r="R16">
            <v>-1105.2490400000024</v>
          </cell>
          <cell r="S16">
            <v>-1837.2997780000001</v>
          </cell>
          <cell r="T16">
            <v>-658.10021800000163</v>
          </cell>
          <cell r="U16">
            <v>-1008.3003039999986</v>
          </cell>
          <cell r="V16">
            <v>-2263.1006039999993</v>
          </cell>
          <cell r="W16">
            <v>-8435.6001150000029</v>
          </cell>
          <cell r="X16">
            <v>-11318.149615</v>
          </cell>
          <cell r="Y16">
            <v>-10453.898886000004</v>
          </cell>
          <cell r="Z16">
            <v>-16353.05178799999</v>
          </cell>
          <cell r="AA16">
            <v>-14473.599774000004</v>
          </cell>
          <cell r="BS16">
            <v>-172454.71954358002</v>
          </cell>
        </row>
        <row r="17">
          <cell r="B17" t="str">
            <v>VolGasServices(blanSocal</v>
          </cell>
          <cell r="C17" t="str">
            <v>Vol</v>
          </cell>
          <cell r="D17" t="str">
            <v>GasServices</v>
          </cell>
          <cell r="E17" t="str">
            <v>(blan</v>
          </cell>
          <cell r="F17" t="str">
            <v>Socal</v>
          </cell>
          <cell r="I17" t="str">
            <v>(blank)</v>
          </cell>
          <cell r="J17" t="str">
            <v>Socal Border</v>
          </cell>
          <cell r="K17" t="str">
            <v>(blank)</v>
          </cell>
          <cell r="L17">
            <v>1911.4032258100001</v>
          </cell>
          <cell r="M17">
            <v>2467.8741935500002</v>
          </cell>
          <cell r="N17">
            <v>1501.42903226</v>
          </cell>
          <cell r="BS17">
            <v>5880.7064516199998</v>
          </cell>
        </row>
        <row r="62">
          <cell r="B62" t="str">
            <v>MTMGasServicesFixedColor</v>
          </cell>
          <cell r="C62" t="str">
            <v>MTM</v>
          </cell>
          <cell r="D62" t="str">
            <v>GasServices</v>
          </cell>
          <cell r="E62" t="str">
            <v>Fixed</v>
          </cell>
          <cell r="F62" t="str">
            <v>Color</v>
          </cell>
          <cell r="G62" t="str">
            <v>Sum of currentmtmvalue</v>
          </cell>
          <cell r="H62" t="str">
            <v>GAS SERVICES</v>
          </cell>
          <cell r="I62" t="str">
            <v>Fixed Price</v>
          </cell>
          <cell r="J62" t="str">
            <v>Colorado Interstate Gas</v>
          </cell>
          <cell r="K62" t="str">
            <v>(blank)</v>
          </cell>
          <cell r="L62">
            <v>0</v>
          </cell>
          <cell r="BS62">
            <v>0</v>
          </cell>
        </row>
        <row r="63">
          <cell r="B63" t="str">
            <v xml:space="preserve">MTMGasServicesFixedPG&amp;E </v>
          </cell>
          <cell r="C63" t="str">
            <v>MTM</v>
          </cell>
          <cell r="D63" t="str">
            <v>GasServices</v>
          </cell>
          <cell r="E63" t="str">
            <v>Fixed</v>
          </cell>
          <cell r="F63" t="str">
            <v xml:space="preserve">PG&amp;E </v>
          </cell>
          <cell r="J63" t="str">
            <v>PG&amp;E City Gate</v>
          </cell>
          <cell r="K63" t="str">
            <v>(blank)</v>
          </cell>
          <cell r="L63">
            <v>60963.943899370002</v>
          </cell>
          <cell r="M63">
            <v>48021.323460859989</v>
          </cell>
          <cell r="N63">
            <v>45400.585517220003</v>
          </cell>
          <cell r="O63">
            <v>48876.611600830001</v>
          </cell>
          <cell r="P63">
            <v>20297.119559270002</v>
          </cell>
          <cell r="Q63">
            <v>13221.800746206</v>
          </cell>
          <cell r="R63">
            <v>8359.1538525340002</v>
          </cell>
          <cell r="S63">
            <v>5870.8341697099995</v>
          </cell>
          <cell r="T63">
            <v>4636.9560113199996</v>
          </cell>
          <cell r="U63">
            <v>7908.2303923919999</v>
          </cell>
          <cell r="V63">
            <v>15313.395813373001</v>
          </cell>
          <cell r="W63">
            <v>27902.742655005572</v>
          </cell>
          <cell r="X63">
            <v>30540.781187565994</v>
          </cell>
          <cell r="Y63">
            <v>33854.184439530996</v>
          </cell>
          <cell r="Z63">
            <v>29537.335676947361</v>
          </cell>
          <cell r="AA63">
            <v>34924.628633680761</v>
          </cell>
          <cell r="BS63">
            <v>435629.62761581573</v>
          </cell>
        </row>
        <row r="64">
          <cell r="B64" t="str">
            <v>MTMGasServicesFixedSocal</v>
          </cell>
          <cell r="C64" t="str">
            <v>MTM</v>
          </cell>
          <cell r="D64" t="str">
            <v>GasServices</v>
          </cell>
          <cell r="E64" t="str">
            <v>Fixed</v>
          </cell>
          <cell r="F64" t="str">
            <v>Socal</v>
          </cell>
          <cell r="J64" t="str">
            <v>Socal Border</v>
          </cell>
          <cell r="K64" t="str">
            <v>(blank)</v>
          </cell>
          <cell r="L64">
            <v>100255.43498701481</v>
          </cell>
          <cell r="M64">
            <v>79130.280556246449</v>
          </cell>
          <cell r="N64">
            <v>170572.19604398942</v>
          </cell>
          <cell r="O64">
            <v>185673.80895047408</v>
          </cell>
          <cell r="P64">
            <v>97304.840368160018</v>
          </cell>
          <cell r="Q64">
            <v>70422.546375463993</v>
          </cell>
          <cell r="R64">
            <v>31985.798469431993</v>
          </cell>
          <cell r="S64">
            <v>28854.373960960002</v>
          </cell>
          <cell r="T64">
            <v>24541.437968241</v>
          </cell>
          <cell r="U64">
            <v>33474.811991404</v>
          </cell>
          <cell r="V64">
            <v>50205.802441796004</v>
          </cell>
          <cell r="W64">
            <v>86774.224608914024</v>
          </cell>
          <cell r="X64">
            <v>88220.004504111988</v>
          </cell>
          <cell r="Y64">
            <v>106999.05144302998</v>
          </cell>
          <cell r="Z64">
            <v>118947.86416511999</v>
          </cell>
          <cell r="AA64">
            <v>124886.58407029101</v>
          </cell>
          <cell r="BS64">
            <v>1398249.0609046486</v>
          </cell>
        </row>
        <row r="65">
          <cell r="B65" t="str">
            <v xml:space="preserve">MTMGasServicesNGI-PPG&amp;E </v>
          </cell>
          <cell r="C65" t="str">
            <v>MTM</v>
          </cell>
          <cell r="D65" t="str">
            <v>GasServices</v>
          </cell>
          <cell r="E65" t="str">
            <v>NGI-P</v>
          </cell>
          <cell r="F65" t="str">
            <v xml:space="preserve">PG&amp;E </v>
          </cell>
          <cell r="I65" t="str">
            <v>NGI-PGECG</v>
          </cell>
          <cell r="J65" t="str">
            <v>PG&amp;E City Gate</v>
          </cell>
          <cell r="K65" t="str">
            <v>(blank)</v>
          </cell>
          <cell r="L65">
            <v>-202.44000349999919</v>
          </cell>
          <cell r="M65">
            <v>-749.28</v>
          </cell>
          <cell r="N65">
            <v>-217.03999199999998</v>
          </cell>
          <cell r="O65">
            <v>-534.71998799999994</v>
          </cell>
          <cell r="P65">
            <v>-239.69998500000099</v>
          </cell>
          <cell r="Q65">
            <v>-92.699989999999005</v>
          </cell>
          <cell r="R65">
            <v>-40.299986999999703</v>
          </cell>
          <cell r="S65">
            <v>-39.269983000000202</v>
          </cell>
          <cell r="T65">
            <v>-36.0399829999999</v>
          </cell>
          <cell r="U65">
            <v>-100.639983</v>
          </cell>
          <cell r="V65">
            <v>-212.79998599999999</v>
          </cell>
          <cell r="W65">
            <v>-309.12257599999998</v>
          </cell>
          <cell r="X65">
            <v>-435.68</v>
          </cell>
          <cell r="Y65">
            <v>-437.08</v>
          </cell>
          <cell r="Z65">
            <v>-271.30270299990099</v>
          </cell>
          <cell r="AA65">
            <v>-133.68445299990702</v>
          </cell>
          <cell r="BS65">
            <v>-4051.7996124998072</v>
          </cell>
        </row>
        <row r="66">
          <cell r="B66" t="str">
            <v>MTMGasServicesNYMEXColor</v>
          </cell>
          <cell r="C66" t="str">
            <v>MTM</v>
          </cell>
          <cell r="D66" t="str">
            <v>GasServices</v>
          </cell>
          <cell r="E66" t="str">
            <v>NYMEX</v>
          </cell>
          <cell r="F66" t="str">
            <v>Color</v>
          </cell>
          <cell r="I66" t="str">
            <v>NYMEX HH</v>
          </cell>
          <cell r="J66" t="str">
            <v>Colorado Interstate Gas</v>
          </cell>
          <cell r="K66" t="str">
            <v>(blank)</v>
          </cell>
          <cell r="M66">
            <v>106003.26</v>
          </cell>
          <cell r="N66">
            <v>72261.672000000006</v>
          </cell>
          <cell r="O66">
            <v>94077.436000000002</v>
          </cell>
          <cell r="BS66">
            <v>272342.36800000002</v>
          </cell>
        </row>
        <row r="67">
          <cell r="B67" t="str">
            <v xml:space="preserve">MTMGasServicesG-NR1PG&amp;E </v>
          </cell>
          <cell r="C67" t="str">
            <v>MTM</v>
          </cell>
          <cell r="D67" t="str">
            <v>GasServices</v>
          </cell>
          <cell r="E67" t="str">
            <v>G-NR1</v>
          </cell>
          <cell r="F67" t="str">
            <v xml:space="preserve">PG&amp;E </v>
          </cell>
          <cell r="I67" t="str">
            <v>PGE-GAS PURCH AVG-G-NR1</v>
          </cell>
          <cell r="J67" t="str">
            <v>PG&amp;E City Gate</v>
          </cell>
          <cell r="K67" t="str">
            <v>(blank)</v>
          </cell>
          <cell r="L67">
            <v>-3952.11396365774</v>
          </cell>
          <cell r="M67">
            <v>-4682.9041165818007</v>
          </cell>
          <cell r="N67">
            <v>-2866.2535984763199</v>
          </cell>
          <cell r="O67">
            <v>-1057.1030777925789</v>
          </cell>
          <cell r="P67">
            <v>-16.856052557240602</v>
          </cell>
          <cell r="Q67">
            <v>-147.30552162100005</v>
          </cell>
          <cell r="R67">
            <v>-109.28310084700001</v>
          </cell>
          <cell r="S67">
            <v>-127.84149802499968</v>
          </cell>
          <cell r="T67">
            <v>-98.617625062499854</v>
          </cell>
          <cell r="U67">
            <v>-107.5292498624996</v>
          </cell>
          <cell r="V67">
            <v>-157.31949999999958</v>
          </cell>
          <cell r="W67">
            <v>-263.46486982446788</v>
          </cell>
          <cell r="X67">
            <v>-355.37790027199958</v>
          </cell>
          <cell r="Y67">
            <v>-376.71877225399845</v>
          </cell>
          <cell r="Z67">
            <v>-282.82444656539889</v>
          </cell>
          <cell r="AA67">
            <v>-193.82546853027776</v>
          </cell>
          <cell r="BS67">
            <v>-14795.338761929823</v>
          </cell>
        </row>
        <row r="68">
          <cell r="B68" t="str">
            <v xml:space="preserve">MTMGasServicesG-NR2PG&amp;E </v>
          </cell>
          <cell r="C68" t="str">
            <v>MTM</v>
          </cell>
          <cell r="D68" t="str">
            <v>GasServices</v>
          </cell>
          <cell r="E68" t="str">
            <v>G-NR2</v>
          </cell>
          <cell r="F68" t="str">
            <v xml:space="preserve">PG&amp;E </v>
          </cell>
          <cell r="I68" t="str">
            <v>PGE-GAS PURCH AVG-G-NR2</v>
          </cell>
          <cell r="J68" t="str">
            <v>PG&amp;E City Gate</v>
          </cell>
          <cell r="K68" t="str">
            <v>(blank)</v>
          </cell>
          <cell r="L68">
            <v>-2165.12450616663</v>
          </cell>
          <cell r="M68">
            <v>-2618.5253915275998</v>
          </cell>
          <cell r="N68">
            <v>-1491.2088888697999</v>
          </cell>
          <cell r="O68">
            <v>-340.53246493951804</v>
          </cell>
          <cell r="P68">
            <v>21.387086138779011</v>
          </cell>
          <cell r="Q68">
            <v>-59.424899436999496</v>
          </cell>
          <cell r="R68">
            <v>-66.918004564999563</v>
          </cell>
          <cell r="S68">
            <v>-20.26462337500001</v>
          </cell>
          <cell r="T68">
            <v>-14.927249474999957</v>
          </cell>
          <cell r="U68">
            <v>-52.552746075000577</v>
          </cell>
          <cell r="V68">
            <v>-76.472499999999798</v>
          </cell>
          <cell r="W68">
            <v>-167.29184012799601</v>
          </cell>
          <cell r="X68">
            <v>-225.3605837120009</v>
          </cell>
          <cell r="Y68">
            <v>-240.6116315759989</v>
          </cell>
          <cell r="Z68">
            <v>-177.74407294113172</v>
          </cell>
          <cell r="AA68">
            <v>-105.81733353049989</v>
          </cell>
          <cell r="BS68">
            <v>-7801.3896501793961</v>
          </cell>
        </row>
        <row r="69">
          <cell r="B69" t="str">
            <v>MTMGasServicesSocalPurchSocal</v>
          </cell>
          <cell r="C69" t="str">
            <v>MTM</v>
          </cell>
          <cell r="D69" t="str">
            <v>GasServices</v>
          </cell>
          <cell r="E69" t="str">
            <v>SocalPurch</v>
          </cell>
          <cell r="F69" t="str">
            <v>Socal</v>
          </cell>
          <cell r="I69" t="str">
            <v>SES-SOCAL GAS PURCH AVG</v>
          </cell>
          <cell r="J69" t="str">
            <v>Socal Border</v>
          </cell>
          <cell r="K69" t="str">
            <v>(blank)</v>
          </cell>
          <cell r="L69">
            <v>-425.82014005639826</v>
          </cell>
          <cell r="M69">
            <v>-2015.0441899681948</v>
          </cell>
          <cell r="N69">
            <v>313.15958984180003</v>
          </cell>
          <cell r="O69">
            <v>12256.610691352971</v>
          </cell>
          <cell r="P69">
            <v>-7180.1031947381944</v>
          </cell>
          <cell r="Q69">
            <v>82221.745393117992</v>
          </cell>
          <cell r="R69">
            <v>42533.810793058008</v>
          </cell>
          <cell r="S69">
            <v>39730.34929645899</v>
          </cell>
          <cell r="T69">
            <v>31454.912592863999</v>
          </cell>
          <cell r="U69">
            <v>43793.235642894011</v>
          </cell>
          <cell r="V69">
            <v>66443.326092963995</v>
          </cell>
          <cell r="W69">
            <v>147178.75029246398</v>
          </cell>
          <cell r="X69">
            <v>195840.24389207401</v>
          </cell>
          <cell r="Y69">
            <v>193990.22539194397</v>
          </cell>
          <cell r="Z69">
            <v>233785.24349215004</v>
          </cell>
          <cell r="AA69">
            <v>202276.56389248805</v>
          </cell>
          <cell r="BS69">
            <v>1282197.2095289091</v>
          </cell>
        </row>
        <row r="70">
          <cell r="B70" t="str">
            <v>MTMGasServicesSES-SNevad</v>
          </cell>
          <cell r="C70" t="str">
            <v>MTM</v>
          </cell>
          <cell r="D70" t="str">
            <v>GasServices</v>
          </cell>
          <cell r="E70" t="str">
            <v>SES-S</v>
          </cell>
          <cell r="F70" t="str">
            <v>Nevad</v>
          </cell>
          <cell r="I70" t="str">
            <v>SES-SWG</v>
          </cell>
          <cell r="J70" t="str">
            <v>Nevada Delivery</v>
          </cell>
          <cell r="K70" t="str">
            <v>(blank)</v>
          </cell>
          <cell r="L70">
            <v>-5675.38</v>
          </cell>
          <cell r="M70">
            <v>-4437.16</v>
          </cell>
          <cell r="N70">
            <v>11198.909</v>
          </cell>
          <cell r="O70">
            <v>12500</v>
          </cell>
          <cell r="P70">
            <v>12500</v>
          </cell>
          <cell r="Q70">
            <v>12500</v>
          </cell>
          <cell r="R70">
            <v>12500</v>
          </cell>
          <cell r="BS70">
            <v>51086.368999999992</v>
          </cell>
        </row>
        <row r="71">
          <cell r="B71" t="str">
            <v>MTMGasServicesSOCALSocal</v>
          </cell>
          <cell r="C71" t="str">
            <v>MTM</v>
          </cell>
          <cell r="D71" t="str">
            <v>GasServices</v>
          </cell>
          <cell r="E71" t="str">
            <v>SOCAL</v>
          </cell>
          <cell r="F71" t="str">
            <v>Socal</v>
          </cell>
          <cell r="I71" t="str">
            <v>SOCAL-GAS PURCH AVG</v>
          </cell>
          <cell r="J71" t="str">
            <v>Socal Border</v>
          </cell>
          <cell r="K71" t="str">
            <v>(blank)</v>
          </cell>
          <cell r="L71">
            <v>-1211.2296345900033</v>
          </cell>
          <cell r="M71">
            <v>-415.33392978929794</v>
          </cell>
          <cell r="N71">
            <v>-2870.9205021946755</v>
          </cell>
          <cell r="O71">
            <v>-5771.1136941435871</v>
          </cell>
          <cell r="P71">
            <v>-20863.875272548747</v>
          </cell>
          <cell r="Q71">
            <v>-1920.1452762767967</v>
          </cell>
          <cell r="R71">
            <v>-940.46156519300064</v>
          </cell>
          <cell r="S71">
            <v>-1262.142857835599</v>
          </cell>
          <cell r="T71">
            <v>-762.60463209559805</v>
          </cell>
          <cell r="U71">
            <v>-1084.5810071967983</v>
          </cell>
          <cell r="V71">
            <v>-1744.9892671567939</v>
          </cell>
          <cell r="W71">
            <v>-9178.7291291580077</v>
          </cell>
          <cell r="X71">
            <v>-16554.086960557994</v>
          </cell>
          <cell r="Y71">
            <v>-17348.009709891201</v>
          </cell>
          <cell r="Z71">
            <v>-22523.2735543616</v>
          </cell>
          <cell r="AA71">
            <v>-14809.350454475996</v>
          </cell>
          <cell r="BS71">
            <v>-119260.8474474657</v>
          </cell>
        </row>
        <row r="72">
          <cell r="B72" t="str">
            <v>MTMGasServices(blanSocal</v>
          </cell>
          <cell r="C72" t="str">
            <v>MTM</v>
          </cell>
          <cell r="D72" t="str">
            <v>GasServices</v>
          </cell>
          <cell r="E72" t="str">
            <v>(blan</v>
          </cell>
          <cell r="F72" t="str">
            <v>Socal</v>
          </cell>
          <cell r="I72" t="str">
            <v>(blank)</v>
          </cell>
          <cell r="J72" t="str">
            <v>Socal Border</v>
          </cell>
          <cell r="K72" t="str">
            <v>(blank)</v>
          </cell>
          <cell r="L72">
            <v>4491.7975806534996</v>
          </cell>
          <cell r="M72">
            <v>585.18539355745315</v>
          </cell>
          <cell r="N72">
            <v>-3077.9295161330001</v>
          </cell>
          <cell r="BS72">
            <v>1999.0534580779522</v>
          </cell>
        </row>
      </sheetData>
      <sheetData sheetId="2"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VolPhyGasTermFixedChica</v>
          </cell>
          <cell r="C7" t="str">
            <v>Vol</v>
          </cell>
          <cell r="D7" t="str">
            <v>PhyGasTerm</v>
          </cell>
          <cell r="E7" t="str">
            <v>Fixed</v>
          </cell>
          <cell r="F7" t="str">
            <v>Chica</v>
          </cell>
          <cell r="G7" t="str">
            <v>Sum of currentvolume</v>
          </cell>
          <cell r="H7" t="str">
            <v>PHY GAS TERM</v>
          </cell>
          <cell r="I7" t="str">
            <v>Fixed Price</v>
          </cell>
          <cell r="J7" t="str">
            <v>Chicago CG</v>
          </cell>
          <cell r="K7" t="str">
            <v>(blank)</v>
          </cell>
          <cell r="L7">
            <v>-42468.000500000002</v>
          </cell>
          <cell r="M7">
            <v>-53767.004499999995</v>
          </cell>
          <cell r="N7">
            <v>-47387.006800000003</v>
          </cell>
          <cell r="O7">
            <v>-45041.6397</v>
          </cell>
          <cell r="Q7">
            <v>0</v>
          </cell>
          <cell r="BS7">
            <v>-188663.65150000001</v>
          </cell>
        </row>
        <row r="8">
          <cell r="B8" t="str">
            <v>VolPhyGasTermFixedCiner</v>
          </cell>
          <cell r="C8" t="str">
            <v>Vol</v>
          </cell>
          <cell r="D8" t="str">
            <v>PhyGasTerm</v>
          </cell>
          <cell r="E8" t="str">
            <v>Fixed</v>
          </cell>
          <cell r="F8" t="str">
            <v>Ciner</v>
          </cell>
          <cell r="J8" t="str">
            <v>Cinergy</v>
          </cell>
          <cell r="K8" t="str">
            <v>(blank)</v>
          </cell>
          <cell r="L8">
            <v>-2465.6451609999999</v>
          </cell>
          <cell r="M8">
            <v>-913.99929999999995</v>
          </cell>
          <cell r="BS8">
            <v>-3379.6444609999999</v>
          </cell>
        </row>
        <row r="9">
          <cell r="B9" t="str">
            <v>VolPhyGasTermFixedDomin</v>
          </cell>
          <cell r="C9" t="str">
            <v>Vol</v>
          </cell>
          <cell r="D9" t="str">
            <v>PhyGasTerm</v>
          </cell>
          <cell r="E9" t="str">
            <v>Fixed</v>
          </cell>
          <cell r="F9" t="str">
            <v>Domin</v>
          </cell>
          <cell r="J9" t="str">
            <v>Dominion</v>
          </cell>
          <cell r="K9" t="str">
            <v>(blank)</v>
          </cell>
          <cell r="L9">
            <v>2951.9006000000008</v>
          </cell>
          <cell r="M9">
            <v>3979.0018999999993</v>
          </cell>
          <cell r="N9">
            <v>9.1999999999999993</v>
          </cell>
          <cell r="R9">
            <v>-2620</v>
          </cell>
          <cell r="S9">
            <v>-1997</v>
          </cell>
          <cell r="T9">
            <v>-3000</v>
          </cell>
          <cell r="U9">
            <v>-7546</v>
          </cell>
          <cell r="V9">
            <v>-11747</v>
          </cell>
          <cell r="W9">
            <v>-11670</v>
          </cell>
          <cell r="X9">
            <v>-11562</v>
          </cell>
          <cell r="Y9">
            <v>-13850</v>
          </cell>
          <cell r="Z9">
            <v>-11352</v>
          </cell>
          <cell r="AA9">
            <v>-8107</v>
          </cell>
          <cell r="AB9">
            <v>-4015</v>
          </cell>
          <cell r="AC9">
            <v>-3625</v>
          </cell>
          <cell r="AD9">
            <v>-4622</v>
          </cell>
          <cell r="AE9">
            <v>-1997</v>
          </cell>
          <cell r="AF9">
            <v>-3000</v>
          </cell>
          <cell r="AG9">
            <v>-7546</v>
          </cell>
          <cell r="AH9">
            <v>-11747</v>
          </cell>
          <cell r="AI9">
            <v>-11670</v>
          </cell>
          <cell r="AJ9">
            <v>-13564</v>
          </cell>
          <cell r="AK9">
            <v>-13850</v>
          </cell>
          <cell r="AL9">
            <v>-11352</v>
          </cell>
          <cell r="AM9">
            <v>-8107</v>
          </cell>
          <cell r="AN9">
            <v>-4015</v>
          </cell>
          <cell r="AO9">
            <v>-3625</v>
          </cell>
          <cell r="BS9">
            <v>-179245.89749999999</v>
          </cell>
        </row>
        <row r="10">
          <cell r="B10" t="str">
            <v>VolPhyGasTermFixedNevad</v>
          </cell>
          <cell r="C10" t="str">
            <v>Vol</v>
          </cell>
          <cell r="D10" t="str">
            <v>PhyGasTerm</v>
          </cell>
          <cell r="E10" t="str">
            <v>Fixed</v>
          </cell>
          <cell r="F10" t="str">
            <v>Nevad</v>
          </cell>
          <cell r="J10" t="str">
            <v>Nevada Delivery</v>
          </cell>
          <cell r="K10" t="str">
            <v>(blank)</v>
          </cell>
          <cell r="AP10">
            <v>0</v>
          </cell>
          <cell r="BS10">
            <v>0</v>
          </cell>
        </row>
        <row r="11">
          <cell r="B11" t="str">
            <v xml:space="preserve">VolPhyGasTermFixedPG&amp;E </v>
          </cell>
          <cell r="C11" t="str">
            <v>Vol</v>
          </cell>
          <cell r="D11" t="str">
            <v>PhyGasTerm</v>
          </cell>
          <cell r="E11" t="str">
            <v>Fixed</v>
          </cell>
          <cell r="F11" t="str">
            <v xml:space="preserve">PG&amp;E </v>
          </cell>
          <cell r="J11" t="str">
            <v>PG&amp;E City Gate</v>
          </cell>
          <cell r="K11" t="str">
            <v>(blank)</v>
          </cell>
          <cell r="L11">
            <v>-87307.860599999985</v>
          </cell>
          <cell r="M11">
            <v>-101110.003</v>
          </cell>
          <cell r="N11">
            <v>-95495.464399999983</v>
          </cell>
          <cell r="O11">
            <v>-92803.06630000002</v>
          </cell>
          <cell r="P11">
            <v>-90261.066100000011</v>
          </cell>
          <cell r="Q11">
            <v>-88537.998800000001</v>
          </cell>
          <cell r="R11">
            <v>-41224.9954</v>
          </cell>
          <cell r="S11">
            <v>-35368.003299999997</v>
          </cell>
          <cell r="T11">
            <v>-36621.008499999996</v>
          </cell>
          <cell r="U11">
            <v>-33049</v>
          </cell>
          <cell r="V11">
            <v>-36041.000399999997</v>
          </cell>
          <cell r="W11">
            <v>-35367.000599999999</v>
          </cell>
          <cell r="X11">
            <v>-35850.006800000003</v>
          </cell>
          <cell r="Y11">
            <v>-36703.0023</v>
          </cell>
          <cell r="Z11">
            <v>-32797.003700000001</v>
          </cell>
          <cell r="AA11">
            <v>-26342.004199999999</v>
          </cell>
          <cell r="AB11">
            <v>-7930.9990000000007</v>
          </cell>
          <cell r="AC11">
            <v>-6438.0008000000007</v>
          </cell>
          <cell r="AD11">
            <v>-4675.0001000000002</v>
          </cell>
          <cell r="AE11">
            <v>-3768.0001000000002</v>
          </cell>
          <cell r="AF11">
            <v>-3671.0001000000002</v>
          </cell>
          <cell r="AG11">
            <v>-3949.0001000000002</v>
          </cell>
          <cell r="AH11">
            <v>-4841.0001000000002</v>
          </cell>
          <cell r="AI11">
            <v>-6767.0002000000004</v>
          </cell>
          <cell r="AJ11">
            <v>-6650.0001000000002</v>
          </cell>
          <cell r="AK11">
            <v>-7073.0001000000002</v>
          </cell>
          <cell r="AL11">
            <v>-6617.0001000000002</v>
          </cell>
          <cell r="AM11">
            <v>-4942.0001000000002</v>
          </cell>
          <cell r="AN11">
            <v>-4831.0001000000002</v>
          </cell>
          <cell r="AO11">
            <v>-4338.0002000000004</v>
          </cell>
          <cell r="AP11">
            <v>-3675.0001000000002</v>
          </cell>
          <cell r="AQ11">
            <v>-3768.0001000000002</v>
          </cell>
          <cell r="AR11">
            <v>-3671.0001000000002</v>
          </cell>
          <cell r="AS11">
            <v>-3949.0001000000002</v>
          </cell>
          <cell r="AT11">
            <v>-4841.0001000000002</v>
          </cell>
          <cell r="AU11">
            <v>-6767.0002000000004</v>
          </cell>
          <cell r="AV11">
            <v>-6650.0001000000002</v>
          </cell>
          <cell r="AW11">
            <v>-7073.0001000000002</v>
          </cell>
          <cell r="AX11">
            <v>-6617.0001000000002</v>
          </cell>
          <cell r="AY11">
            <v>-4942.0001000000002</v>
          </cell>
          <cell r="AZ11">
            <v>-3200</v>
          </cell>
          <cell r="BA11">
            <v>-3200.0001000000002</v>
          </cell>
          <cell r="BB11">
            <v>-3200</v>
          </cell>
          <cell r="BC11">
            <v>-3200</v>
          </cell>
          <cell r="BD11">
            <v>-3200</v>
          </cell>
          <cell r="BE11">
            <v>-3200</v>
          </cell>
          <cell r="BF11">
            <v>-3200</v>
          </cell>
          <cell r="BG11">
            <v>-3200.0001000000002</v>
          </cell>
          <cell r="BH11">
            <v>-3200</v>
          </cell>
          <cell r="BI11">
            <v>-3200</v>
          </cell>
          <cell r="BJ11">
            <v>-3200</v>
          </cell>
          <cell r="BK11">
            <v>-3200</v>
          </cell>
          <cell r="BL11">
            <v>-3200</v>
          </cell>
          <cell r="BM11">
            <v>-3200.0001000000002</v>
          </cell>
          <cell r="BN11">
            <v>-3200</v>
          </cell>
          <cell r="BO11">
            <v>-3200</v>
          </cell>
          <cell r="BP11">
            <v>-3200</v>
          </cell>
          <cell r="BQ11">
            <v>-3200</v>
          </cell>
          <cell r="BR11">
            <v>-3200</v>
          </cell>
          <cell r="BS11">
            <v>-1094122.486999999</v>
          </cell>
        </row>
        <row r="12">
          <cell r="B12" t="str">
            <v>VolPhyGasTermFixedSocal</v>
          </cell>
          <cell r="C12" t="str">
            <v>Vol</v>
          </cell>
          <cell r="D12" t="str">
            <v>PhyGasTerm</v>
          </cell>
          <cell r="E12" t="str">
            <v>Fixed</v>
          </cell>
          <cell r="F12" t="str">
            <v>Socal</v>
          </cell>
          <cell r="J12" t="str">
            <v>Socal Border</v>
          </cell>
          <cell r="K12" t="str">
            <v>(blank)</v>
          </cell>
          <cell r="L12">
            <v>-682447.63150000037</v>
          </cell>
          <cell r="M12">
            <v>-673626.50010000018</v>
          </cell>
          <cell r="N12">
            <v>-658096.69519999996</v>
          </cell>
          <cell r="O12">
            <v>-681785.97289999982</v>
          </cell>
          <cell r="P12">
            <v>-610395.06040000007</v>
          </cell>
          <cell r="Q12">
            <v>-637951.01519999979</v>
          </cell>
          <cell r="R12">
            <v>-633149.02600000007</v>
          </cell>
          <cell r="S12">
            <v>-586350.08190000011</v>
          </cell>
          <cell r="T12">
            <v>-575850.02299999981</v>
          </cell>
          <cell r="U12">
            <v>-482500.01449999993</v>
          </cell>
          <cell r="V12">
            <v>-455749.96139999991</v>
          </cell>
          <cell r="W12">
            <v>-440500.03940000007</v>
          </cell>
          <cell r="X12">
            <v>-424150.01499999996</v>
          </cell>
          <cell r="Y12">
            <v>-415850.03409999999</v>
          </cell>
          <cell r="Z12">
            <v>-368700.03150000004</v>
          </cell>
          <cell r="AA12">
            <v>-368050.05819999997</v>
          </cell>
          <cell r="AB12">
            <v>-276900.01559999993</v>
          </cell>
          <cell r="AC12">
            <v>-269350.02170000004</v>
          </cell>
          <cell r="AD12">
            <v>-245100.00120000003</v>
          </cell>
          <cell r="AE12">
            <v>-209300.00060000003</v>
          </cell>
          <cell r="AF12">
            <v>-200800.0007</v>
          </cell>
          <cell r="AG12">
            <v>-206700.00020000001</v>
          </cell>
          <cell r="AH12">
            <v>-200800.0006</v>
          </cell>
          <cell r="AI12">
            <v>-181200.00030000001</v>
          </cell>
          <cell r="AJ12">
            <v>-149800.00050000002</v>
          </cell>
          <cell r="AK12">
            <v>-168500.00050000002</v>
          </cell>
          <cell r="AL12">
            <v>-162100.00030000001</v>
          </cell>
          <cell r="AM12">
            <v>-166300.00020000001</v>
          </cell>
          <cell r="AN12">
            <v>-137600.00030000001</v>
          </cell>
          <cell r="AO12">
            <v>-139200.0006</v>
          </cell>
          <cell r="AP12">
            <v>-114500</v>
          </cell>
          <cell r="AQ12">
            <v>-86000.000100000005</v>
          </cell>
          <cell r="AR12">
            <v>-35500.000099999997</v>
          </cell>
          <cell r="AS12">
            <v>-35500.000099999997</v>
          </cell>
          <cell r="AT12">
            <v>-35500</v>
          </cell>
          <cell r="AU12">
            <v>-25000</v>
          </cell>
          <cell r="AV12">
            <v>-25000.000199999999</v>
          </cell>
          <cell r="AW12">
            <v>-25000.000099999997</v>
          </cell>
          <cell r="AX12">
            <v>-25000</v>
          </cell>
          <cell r="AY12">
            <v>-25000.000100000001</v>
          </cell>
          <cell r="AZ12">
            <v>-21000.000199999999</v>
          </cell>
          <cell r="BA12">
            <v>-21000.0003</v>
          </cell>
          <cell r="BB12">
            <v>-21000</v>
          </cell>
          <cell r="BC12">
            <v>-21000.000099999997</v>
          </cell>
          <cell r="BD12">
            <v>-21000.000100000001</v>
          </cell>
          <cell r="BE12">
            <v>-21000.000099999997</v>
          </cell>
          <cell r="BF12">
            <v>-21000</v>
          </cell>
          <cell r="BG12">
            <v>-21000</v>
          </cell>
          <cell r="BH12">
            <v>-21000.000199999999</v>
          </cell>
          <cell r="BI12">
            <v>-21000.000099999997</v>
          </cell>
          <cell r="BJ12">
            <v>-21000</v>
          </cell>
          <cell r="BK12">
            <v>-21000.000100000001</v>
          </cell>
          <cell r="BL12">
            <v>-5000.0001000000002</v>
          </cell>
          <cell r="BM12">
            <v>-5000.0001000000002</v>
          </cell>
          <cell r="BN12">
            <v>-5000.0001000000002</v>
          </cell>
          <cell r="BO12">
            <v>-5000.0001000000002</v>
          </cell>
          <cell r="BS12">
            <v>-12112802.205899995</v>
          </cell>
        </row>
        <row r="13">
          <cell r="B13" t="str">
            <v>VolPhyGasTermFixedTeco</v>
          </cell>
          <cell r="C13" t="str">
            <v>Vol</v>
          </cell>
          <cell r="D13" t="str">
            <v>PhyGasTerm</v>
          </cell>
          <cell r="E13" t="str">
            <v>Fixed</v>
          </cell>
          <cell r="F13" t="str">
            <v>Teco</v>
          </cell>
          <cell r="J13" t="str">
            <v>Teco</v>
          </cell>
          <cell r="K13" t="str">
            <v>(blank)</v>
          </cell>
          <cell r="L13">
            <v>-3097.8014000000003</v>
          </cell>
          <cell r="M13">
            <v>-16152.197</v>
          </cell>
          <cell r="N13">
            <v>-14767.498900000001</v>
          </cell>
          <cell r="O13">
            <v>-868</v>
          </cell>
          <cell r="P13">
            <v>-672</v>
          </cell>
          <cell r="Q13">
            <v>-466</v>
          </cell>
          <cell r="R13">
            <v>-363</v>
          </cell>
          <cell r="S13">
            <v>-380</v>
          </cell>
          <cell r="T13">
            <v>-398</v>
          </cell>
          <cell r="U13">
            <v>-390</v>
          </cell>
          <cell r="V13">
            <v>-178</v>
          </cell>
          <cell r="W13">
            <v>-374</v>
          </cell>
          <cell r="X13">
            <v>-808</v>
          </cell>
          <cell r="BS13">
            <v>-38914.497300000003</v>
          </cell>
        </row>
        <row r="14">
          <cell r="B14" t="str">
            <v>VolPhyGasTermGDD-COLAPTeco</v>
          </cell>
          <cell r="C14" t="str">
            <v>Vol</v>
          </cell>
          <cell r="D14" t="str">
            <v>PhyGasTerm</v>
          </cell>
          <cell r="E14" t="str">
            <v>GDD-COLAP</v>
          </cell>
          <cell r="F14" t="str">
            <v>Teco</v>
          </cell>
          <cell r="I14" t="str">
            <v>GDD-COLAP</v>
          </cell>
          <cell r="J14" t="str">
            <v>Teco</v>
          </cell>
          <cell r="K14" t="str">
            <v>(blank)</v>
          </cell>
          <cell r="O14">
            <v>-14.002700000000001</v>
          </cell>
          <cell r="BS14">
            <v>-14.002700000000001</v>
          </cell>
        </row>
        <row r="15">
          <cell r="B15" t="str">
            <v>VolPhyGasTermGDD-COLCGTeco</v>
          </cell>
          <cell r="C15" t="str">
            <v>Vol</v>
          </cell>
          <cell r="D15" t="str">
            <v>PhyGasTerm</v>
          </cell>
          <cell r="E15" t="str">
            <v>GDD-COLCG</v>
          </cell>
          <cell r="F15" t="str">
            <v>Teco</v>
          </cell>
          <cell r="I15" t="str">
            <v>GDD-COLCG</v>
          </cell>
          <cell r="J15" t="str">
            <v>Teco</v>
          </cell>
          <cell r="K15" t="str">
            <v>(blank)</v>
          </cell>
          <cell r="M15">
            <v>-1129.3052</v>
          </cell>
          <cell r="N15">
            <v>-453.59719999999999</v>
          </cell>
          <cell r="BS15">
            <v>-1582.9023999999999</v>
          </cell>
        </row>
        <row r="16">
          <cell r="B16" t="str">
            <v>VolPhyGasTermIF-COTeco</v>
          </cell>
          <cell r="C16" t="str">
            <v>Vol</v>
          </cell>
          <cell r="D16" t="str">
            <v>PhyGasTerm</v>
          </cell>
          <cell r="E16" t="str">
            <v>IF-CO</v>
          </cell>
          <cell r="F16" t="str">
            <v>Teco</v>
          </cell>
          <cell r="I16" t="str">
            <v>IF-COLAP</v>
          </cell>
          <cell r="J16" t="str">
            <v>Teco</v>
          </cell>
          <cell r="K16" t="str">
            <v>(blank)</v>
          </cell>
          <cell r="L16">
            <v>9617.1</v>
          </cell>
          <cell r="M16">
            <v>-14493.602700000001</v>
          </cell>
          <cell r="N16">
            <v>-296.0043</v>
          </cell>
          <cell r="P16">
            <v>75000</v>
          </cell>
          <cell r="Q16">
            <v>71313</v>
          </cell>
          <cell r="R16">
            <v>69054</v>
          </cell>
          <cell r="S16">
            <v>72113</v>
          </cell>
          <cell r="T16">
            <v>71900</v>
          </cell>
          <cell r="U16">
            <v>68975</v>
          </cell>
          <cell r="V16">
            <v>71445</v>
          </cell>
          <cell r="W16">
            <v>-6707</v>
          </cell>
          <cell r="X16">
            <v>-7312</v>
          </cell>
          <cell r="Y16">
            <v>-7595</v>
          </cell>
          <cell r="Z16">
            <v>-6970</v>
          </cell>
          <cell r="AA16">
            <v>-7000</v>
          </cell>
          <cell r="AB16">
            <v>-6990</v>
          </cell>
          <cell r="BS16">
            <v>452053.49300000002</v>
          </cell>
        </row>
        <row r="17">
          <cell r="B17" t="str">
            <v>VolPhyGasTermIF-EPEPP</v>
          </cell>
          <cell r="C17" t="str">
            <v>Vol</v>
          </cell>
          <cell r="D17" t="str">
            <v>PhyGasTerm</v>
          </cell>
          <cell r="E17" t="str">
            <v>IF-EP</v>
          </cell>
          <cell r="F17" t="str">
            <v>EPP</v>
          </cell>
          <cell r="I17" t="str">
            <v>IF-EPP</v>
          </cell>
          <cell r="J17" t="str">
            <v>Permian (El Paso)</v>
          </cell>
          <cell r="K17" t="str">
            <v>(blank)</v>
          </cell>
          <cell r="L17">
            <v>13975.9997</v>
          </cell>
          <cell r="P17">
            <v>17010</v>
          </cell>
          <cell r="BS17">
            <v>30985.9997</v>
          </cell>
        </row>
        <row r="18">
          <cell r="B18" t="str">
            <v>VolPhyGasTermIF-LATeco</v>
          </cell>
          <cell r="C18" t="str">
            <v>Vol</v>
          </cell>
          <cell r="D18" t="str">
            <v>PhyGasTerm</v>
          </cell>
          <cell r="E18" t="str">
            <v>IF-LA</v>
          </cell>
          <cell r="F18" t="str">
            <v>Teco</v>
          </cell>
          <cell r="I18" t="str">
            <v>IF-LAWRENCEBURG Z-4</v>
          </cell>
          <cell r="J18" t="str">
            <v>Teco</v>
          </cell>
          <cell r="K18" t="str">
            <v>(blank)</v>
          </cell>
          <cell r="L18">
            <v>-4740</v>
          </cell>
          <cell r="M18">
            <v>-2480</v>
          </cell>
          <cell r="N18">
            <v>0</v>
          </cell>
          <cell r="O18">
            <v>0</v>
          </cell>
          <cell r="P18">
            <v>0</v>
          </cell>
          <cell r="Q18">
            <v>-2480</v>
          </cell>
          <cell r="R18">
            <v>-2400</v>
          </cell>
          <cell r="S18">
            <v>-2480</v>
          </cell>
          <cell r="T18">
            <v>-2480</v>
          </cell>
          <cell r="U18">
            <v>-2400</v>
          </cell>
          <cell r="V18">
            <v>-2480</v>
          </cell>
          <cell r="W18">
            <v>-2400</v>
          </cell>
          <cell r="X18">
            <v>-2480</v>
          </cell>
          <cell r="Y18">
            <v>-2480</v>
          </cell>
          <cell r="Z18">
            <v>-2240</v>
          </cell>
          <cell r="AA18">
            <v>-2480</v>
          </cell>
          <cell r="AB18">
            <v>-2400</v>
          </cell>
          <cell r="AC18">
            <v>-2480</v>
          </cell>
          <cell r="AD18">
            <v>-2400</v>
          </cell>
          <cell r="AE18">
            <v>-2480</v>
          </cell>
          <cell r="BS18">
            <v>-43780</v>
          </cell>
        </row>
        <row r="19">
          <cell r="B19" t="str">
            <v>VolPhyGasTermIF-TGTeco</v>
          </cell>
          <cell r="C19" t="str">
            <v>Vol</v>
          </cell>
          <cell r="D19" t="str">
            <v>PhyGasTerm</v>
          </cell>
          <cell r="E19" t="str">
            <v>IF-TG</v>
          </cell>
          <cell r="F19" t="str">
            <v>Teco</v>
          </cell>
          <cell r="I19" t="str">
            <v>IF-TGTSL</v>
          </cell>
          <cell r="J19" t="str">
            <v>Teco</v>
          </cell>
          <cell r="K19" t="str">
            <v>(blank)</v>
          </cell>
          <cell r="L19">
            <v>3720</v>
          </cell>
          <cell r="M19">
            <v>-577.6</v>
          </cell>
          <cell r="N19">
            <v>0</v>
          </cell>
          <cell r="O19">
            <v>-2790</v>
          </cell>
          <cell r="P19">
            <v>0</v>
          </cell>
          <cell r="BS19">
            <v>352.4</v>
          </cell>
        </row>
        <row r="20">
          <cell r="B20" t="str">
            <v>VolPhyGasTermIF-TWEPP</v>
          </cell>
          <cell r="C20" t="str">
            <v>Vol</v>
          </cell>
          <cell r="D20" t="str">
            <v>PhyGasTerm</v>
          </cell>
          <cell r="E20" t="str">
            <v>IF-TW</v>
          </cell>
          <cell r="F20" t="str">
            <v>EPP</v>
          </cell>
          <cell r="I20" t="str">
            <v>IF-TWP</v>
          </cell>
          <cell r="J20" t="str">
            <v>Permian (El Paso)</v>
          </cell>
          <cell r="K20" t="str">
            <v>(blank)</v>
          </cell>
          <cell r="L20">
            <v>5828</v>
          </cell>
          <cell r="BS20">
            <v>5828</v>
          </cell>
        </row>
        <row r="21">
          <cell r="B21" t="str">
            <v xml:space="preserve">VolPhyGasTermNGI-CPG&amp;E </v>
          </cell>
          <cell r="C21" t="str">
            <v>Vol</v>
          </cell>
          <cell r="D21" t="str">
            <v>PhyGasTerm</v>
          </cell>
          <cell r="E21" t="str">
            <v>NGI-C</v>
          </cell>
          <cell r="F21" t="str">
            <v xml:space="preserve">PG&amp;E </v>
          </cell>
          <cell r="I21" t="str">
            <v>NGI-CBMAL</v>
          </cell>
          <cell r="J21" t="str">
            <v>PG&amp;E City Gate</v>
          </cell>
          <cell r="K21" t="str">
            <v>(blank)</v>
          </cell>
          <cell r="L21">
            <v>37634</v>
          </cell>
          <cell r="N21">
            <v>32620</v>
          </cell>
          <cell r="P21">
            <v>34620</v>
          </cell>
          <cell r="Q21">
            <v>-16860</v>
          </cell>
          <cell r="R21">
            <v>-16860</v>
          </cell>
          <cell r="S21">
            <v>-16860</v>
          </cell>
          <cell r="T21">
            <v>-16860</v>
          </cell>
          <cell r="U21">
            <v>-16860</v>
          </cell>
          <cell r="V21">
            <v>-16860</v>
          </cell>
          <cell r="BS21">
            <v>3714</v>
          </cell>
        </row>
        <row r="22">
          <cell r="B22" t="str">
            <v>VolPhyGasTermNGI-CChica</v>
          </cell>
          <cell r="C22" t="str">
            <v>Vol</v>
          </cell>
          <cell r="D22" t="str">
            <v>PhyGasTerm</v>
          </cell>
          <cell r="E22" t="str">
            <v>NGI-C</v>
          </cell>
          <cell r="F22" t="str">
            <v>Chica</v>
          </cell>
          <cell r="I22" t="str">
            <v>NGI-CHI</v>
          </cell>
          <cell r="J22" t="str">
            <v>Chicago CG</v>
          </cell>
          <cell r="K22" t="str">
            <v>(blank)</v>
          </cell>
          <cell r="L22">
            <v>214008.00399999999</v>
          </cell>
          <cell r="M22">
            <v>-239087.99920000002</v>
          </cell>
          <cell r="N22">
            <v>-252789.402</v>
          </cell>
          <cell r="O22">
            <v>-233202.45390600001</v>
          </cell>
          <cell r="P22">
            <v>527648</v>
          </cell>
          <cell r="Q22">
            <v>241669</v>
          </cell>
          <cell r="R22">
            <v>242095</v>
          </cell>
          <cell r="S22">
            <v>-39825</v>
          </cell>
          <cell r="T22">
            <v>-47801</v>
          </cell>
          <cell r="U22">
            <v>-58294</v>
          </cell>
          <cell r="V22">
            <v>-231754</v>
          </cell>
          <cell r="W22">
            <v>-459565</v>
          </cell>
          <cell r="X22">
            <v>-478604</v>
          </cell>
          <cell r="Y22">
            <v>-306341</v>
          </cell>
          <cell r="Z22">
            <v>-293318</v>
          </cell>
          <cell r="AA22">
            <v>-266169</v>
          </cell>
          <cell r="BS22">
            <v>-1681330.8511060001</v>
          </cell>
        </row>
        <row r="23">
          <cell r="B23" t="str">
            <v xml:space="preserve">VolPhyGasTermNGI-PPG&amp;E </v>
          </cell>
          <cell r="C23" t="str">
            <v>Vol</v>
          </cell>
          <cell r="D23" t="str">
            <v>PhyGasTerm</v>
          </cell>
          <cell r="E23" t="str">
            <v>NGI-P</v>
          </cell>
          <cell r="F23" t="str">
            <v xml:space="preserve">PG&amp;E </v>
          </cell>
          <cell r="I23" t="str">
            <v>NGI-PGECG</v>
          </cell>
          <cell r="J23" t="str">
            <v>PG&amp;E City Gate</v>
          </cell>
          <cell r="K23" t="str">
            <v>(blank)</v>
          </cell>
          <cell r="L23">
            <v>7397.7697000000162</v>
          </cell>
          <cell r="M23">
            <v>-10633</v>
          </cell>
          <cell r="N23">
            <v>128865.69079999998</v>
          </cell>
          <cell r="O23">
            <v>133219.57669999998</v>
          </cell>
          <cell r="P23">
            <v>129807.95889999997</v>
          </cell>
          <cell r="Q23">
            <v>-100965.00980000003</v>
          </cell>
          <cell r="R23">
            <v>-122617.01210000002</v>
          </cell>
          <cell r="S23">
            <v>-95341.004200000025</v>
          </cell>
          <cell r="T23">
            <v>-91898.999100000045</v>
          </cell>
          <cell r="U23">
            <v>-71778.007100000017</v>
          </cell>
          <cell r="V23">
            <v>-67905.007100000003</v>
          </cell>
          <cell r="W23">
            <v>-82694.006300000008</v>
          </cell>
          <cell r="X23">
            <v>-89248.0003</v>
          </cell>
          <cell r="Y23">
            <v>-272680.99840000004</v>
          </cell>
          <cell r="Z23">
            <v>-244462.99710000001</v>
          </cell>
          <cell r="AA23">
            <v>-231777.99670000002</v>
          </cell>
          <cell r="AB23">
            <v>-125240.00140000001</v>
          </cell>
          <cell r="AC23">
            <v>-128141.99970000001</v>
          </cell>
          <cell r="AD23">
            <v>-81152.000200000009</v>
          </cell>
          <cell r="AE23">
            <v>-26382.000100000001</v>
          </cell>
          <cell r="AF23">
            <v>-19499.000200000002</v>
          </cell>
          <cell r="AG23">
            <v>-19738.000099999997</v>
          </cell>
          <cell r="AH23">
            <v>-15527.000099999999</v>
          </cell>
          <cell r="AI23">
            <v>-24488.000100000001</v>
          </cell>
          <cell r="AJ23">
            <v>-36750.000200000002</v>
          </cell>
          <cell r="AK23">
            <v>-42317.000199999995</v>
          </cell>
          <cell r="AL23">
            <v>-42104.000200000002</v>
          </cell>
          <cell r="AM23">
            <v>-24352.000200000002</v>
          </cell>
          <cell r="AN23">
            <v>-3804.0002000000004</v>
          </cell>
          <cell r="AO23">
            <v>-1484.0001</v>
          </cell>
          <cell r="AP23">
            <v>-475.00009999999997</v>
          </cell>
          <cell r="AQ23">
            <v>-568.00009999999997</v>
          </cell>
          <cell r="AR23">
            <v>-652.00019999999995</v>
          </cell>
          <cell r="AS23">
            <v>-749.00009999999997</v>
          </cell>
          <cell r="AT23">
            <v>-1641.0001</v>
          </cell>
          <cell r="AU23">
            <v>-4020.0001000000002</v>
          </cell>
          <cell r="AV23">
            <v>-3814.0002000000004</v>
          </cell>
          <cell r="AW23">
            <v>-4171.0002000000004</v>
          </cell>
          <cell r="AX23">
            <v>-3477.0002000000004</v>
          </cell>
          <cell r="AY23">
            <v>-1869.0001999999999</v>
          </cell>
          <cell r="AZ23">
            <v>-132.0001</v>
          </cell>
          <cell r="BA23">
            <v>-346</v>
          </cell>
          <cell r="BD23">
            <v>-181.0001</v>
          </cell>
          <cell r="BG23">
            <v>-453</v>
          </cell>
          <cell r="BH23">
            <v>-364.00009999999997</v>
          </cell>
          <cell r="BI23">
            <v>-298.00009999999997</v>
          </cell>
          <cell r="BJ23">
            <v>-60.000100000000003</v>
          </cell>
          <cell r="BK23">
            <v>-127.0001</v>
          </cell>
          <cell r="BL23">
            <v>-132.0001</v>
          </cell>
          <cell r="BM23">
            <v>-346</v>
          </cell>
          <cell r="BP23">
            <v>-181.0001</v>
          </cell>
          <cell r="BS23">
            <v>-1697746.0474000003</v>
          </cell>
        </row>
        <row r="24">
          <cell r="B24" t="str">
            <v>VolPhyGasTermNGI-SNevad</v>
          </cell>
          <cell r="C24" t="str">
            <v>Vol</v>
          </cell>
          <cell r="D24" t="str">
            <v>PhyGasTerm</v>
          </cell>
          <cell r="E24" t="str">
            <v>NGI-S</v>
          </cell>
          <cell r="F24" t="str">
            <v>Nevad</v>
          </cell>
          <cell r="I24" t="str">
            <v>NGI-SOCAL</v>
          </cell>
          <cell r="J24" t="str">
            <v>Nevada Delivery</v>
          </cell>
          <cell r="K24" t="str">
            <v>(blank)</v>
          </cell>
          <cell r="S24">
            <v>-15500</v>
          </cell>
          <cell r="T24">
            <v>-15500</v>
          </cell>
          <cell r="U24">
            <v>-15000</v>
          </cell>
          <cell r="V24">
            <v>-18600</v>
          </cell>
          <cell r="W24">
            <v>-24000</v>
          </cell>
          <cell r="X24">
            <v>-27900</v>
          </cell>
          <cell r="Y24">
            <v>-29450</v>
          </cell>
          <cell r="Z24">
            <v>-25200</v>
          </cell>
          <cell r="AA24">
            <v>-21700</v>
          </cell>
          <cell r="AB24">
            <v>-21000</v>
          </cell>
          <cell r="AC24">
            <v>-17050</v>
          </cell>
          <cell r="AD24">
            <v>-15000</v>
          </cell>
          <cell r="AE24">
            <v>-15500</v>
          </cell>
          <cell r="AF24">
            <v>-15500</v>
          </cell>
          <cell r="AG24">
            <v>-15000</v>
          </cell>
          <cell r="AH24">
            <v>-18600</v>
          </cell>
          <cell r="AI24">
            <v>-24000</v>
          </cell>
          <cell r="AJ24">
            <v>-27900</v>
          </cell>
          <cell r="AK24">
            <v>-29450</v>
          </cell>
          <cell r="AL24">
            <v>-25200</v>
          </cell>
          <cell r="AM24">
            <v>-21700</v>
          </cell>
          <cell r="AN24">
            <v>-21000</v>
          </cell>
          <cell r="AO24">
            <v>-17050</v>
          </cell>
          <cell r="AP24">
            <v>-15000</v>
          </cell>
          <cell r="BS24">
            <v>-491800</v>
          </cell>
        </row>
        <row r="25">
          <cell r="B25" t="str">
            <v>VolPhyGasTermNGI-SSocal</v>
          </cell>
          <cell r="C25" t="str">
            <v>Vol</v>
          </cell>
          <cell r="D25" t="str">
            <v>PhyGasTerm</v>
          </cell>
          <cell r="E25" t="str">
            <v>NGI-S</v>
          </cell>
          <cell r="F25" t="str">
            <v>Socal</v>
          </cell>
          <cell r="J25" t="str">
            <v>Socal Border</v>
          </cell>
          <cell r="K25" t="str">
            <v>(blank)</v>
          </cell>
          <cell r="L25">
            <v>919923.21989999979</v>
          </cell>
          <cell r="M25">
            <v>632842.25490000041</v>
          </cell>
          <cell r="N25">
            <v>793631.65</v>
          </cell>
          <cell r="O25">
            <v>564531.75459999987</v>
          </cell>
          <cell r="P25">
            <v>680618.87260000012</v>
          </cell>
          <cell r="Q25">
            <v>27202.034099999924</v>
          </cell>
          <cell r="R25">
            <v>58280.999699999884</v>
          </cell>
          <cell r="S25">
            <v>95948.049500000023</v>
          </cell>
          <cell r="T25">
            <v>70202.037199999962</v>
          </cell>
          <cell r="U25">
            <v>112984.0045999999</v>
          </cell>
          <cell r="V25">
            <v>95816.969699999987</v>
          </cell>
          <cell r="W25">
            <v>113228.03449999992</v>
          </cell>
          <cell r="X25">
            <v>202607.0101999999</v>
          </cell>
          <cell r="Y25">
            <v>67617.029699999985</v>
          </cell>
          <cell r="Z25">
            <v>92549.049600000086</v>
          </cell>
          <cell r="AA25">
            <v>126657.03219999996</v>
          </cell>
          <cell r="AB25">
            <v>318266.03450000007</v>
          </cell>
          <cell r="AC25">
            <v>388202.01890000002</v>
          </cell>
          <cell r="AD25">
            <v>229490.99849999993</v>
          </cell>
          <cell r="AE25">
            <v>-35355.001000000047</v>
          </cell>
          <cell r="AF25">
            <v>13297.999100000015</v>
          </cell>
          <cell r="AG25">
            <v>22867.998999999996</v>
          </cell>
          <cell r="AH25">
            <v>54906.999299999996</v>
          </cell>
          <cell r="AI25">
            <v>60254.999000000011</v>
          </cell>
          <cell r="AJ25">
            <v>49593.999299999996</v>
          </cell>
          <cell r="AK25">
            <v>-87252.000400000004</v>
          </cell>
          <cell r="AL25">
            <v>-67762.000799999994</v>
          </cell>
          <cell r="AM25">
            <v>-90007.000900000014</v>
          </cell>
          <cell r="AN25">
            <v>-66330.000599999999</v>
          </cell>
          <cell r="AO25">
            <v>-57288.0003</v>
          </cell>
          <cell r="AP25">
            <v>-46868.000599999992</v>
          </cell>
          <cell r="AQ25">
            <v>-42692.000199999995</v>
          </cell>
          <cell r="AR25">
            <v>-42389.000200000002</v>
          </cell>
          <cell r="AS25">
            <v>-10188.0002</v>
          </cell>
          <cell r="AT25">
            <v>-13385.0003</v>
          </cell>
          <cell r="AU25">
            <v>-11080.0003</v>
          </cell>
          <cell r="AV25">
            <v>-8599.0001000000011</v>
          </cell>
          <cell r="AW25">
            <v>-10739.0002</v>
          </cell>
          <cell r="AX25">
            <v>-11518.0003</v>
          </cell>
          <cell r="AY25">
            <v>-11958.0002</v>
          </cell>
          <cell r="AZ25">
            <v>-7155</v>
          </cell>
          <cell r="BA25">
            <v>-6028</v>
          </cell>
          <cell r="BB25">
            <v>-7739.0002000000004</v>
          </cell>
          <cell r="BC25">
            <v>-8259</v>
          </cell>
          <cell r="BD25">
            <v>-8387.0001000000011</v>
          </cell>
          <cell r="BE25">
            <v>-5488.0001000000002</v>
          </cell>
          <cell r="BF25">
            <v>-8685.0002000000004</v>
          </cell>
          <cell r="BG25">
            <v>-6380.0002000000004</v>
          </cell>
          <cell r="BH25">
            <v>-3899</v>
          </cell>
          <cell r="BI25">
            <v>-6039.0001000000002</v>
          </cell>
          <cell r="BJ25">
            <v>-6818.0002000000004</v>
          </cell>
          <cell r="BK25">
            <v>-7258.0001000000002</v>
          </cell>
          <cell r="BL25">
            <v>-17109</v>
          </cell>
          <cell r="BM25">
            <v>-15675</v>
          </cell>
          <cell r="BN25">
            <v>-17604</v>
          </cell>
          <cell r="BO25">
            <v>-18259</v>
          </cell>
          <cell r="BS25">
            <v>5027329.0428000027</v>
          </cell>
        </row>
        <row r="26">
          <cell r="B26" t="str">
            <v>VolPhyGasTermNYMEXChica</v>
          </cell>
          <cell r="C26" t="str">
            <v>Vol</v>
          </cell>
          <cell r="D26" t="str">
            <v>PhyGasTerm</v>
          </cell>
          <cell r="E26" t="str">
            <v>NYMEX</v>
          </cell>
          <cell r="F26" t="str">
            <v>Chica</v>
          </cell>
          <cell r="I26" t="str">
            <v>NYMEX HH</v>
          </cell>
          <cell r="J26" t="str">
            <v>Chicago CG</v>
          </cell>
          <cell r="K26" t="str">
            <v>(blank)</v>
          </cell>
          <cell r="M26">
            <v>0</v>
          </cell>
          <cell r="N26">
            <v>0</v>
          </cell>
          <cell r="O26">
            <v>0</v>
          </cell>
          <cell r="P26">
            <v>-15625.7</v>
          </cell>
          <cell r="Q26">
            <v>-29952.3</v>
          </cell>
          <cell r="R26">
            <v>-28641</v>
          </cell>
          <cell r="S26">
            <v>-24898</v>
          </cell>
          <cell r="T26">
            <v>-31827.9</v>
          </cell>
          <cell r="U26">
            <v>-24467.7</v>
          </cell>
          <cell r="V26">
            <v>-28106.7</v>
          </cell>
          <cell r="BS26">
            <v>-183519.3</v>
          </cell>
        </row>
        <row r="27">
          <cell r="B27" t="str">
            <v>VolPhyGasTermNYMEXDomin</v>
          </cell>
          <cell r="C27" t="str">
            <v>Vol</v>
          </cell>
          <cell r="D27" t="str">
            <v>PhyGasTerm</v>
          </cell>
          <cell r="E27" t="str">
            <v>NYMEX</v>
          </cell>
          <cell r="F27" t="str">
            <v>Domin</v>
          </cell>
          <cell r="J27" t="str">
            <v>Dominion</v>
          </cell>
          <cell r="K27" t="str">
            <v>(blank)</v>
          </cell>
          <cell r="L27">
            <v>-1424.4004</v>
          </cell>
          <cell r="M27">
            <v>-1519.6014</v>
          </cell>
          <cell r="N27">
            <v>-16125.101599999998</v>
          </cell>
          <cell r="O27">
            <v>-13373</v>
          </cell>
          <cell r="P27">
            <v>-8662</v>
          </cell>
          <cell r="Q27">
            <v>-2013</v>
          </cell>
          <cell r="BS27">
            <v>-43117.1034</v>
          </cell>
        </row>
        <row r="28">
          <cell r="B28" t="str">
            <v xml:space="preserve">VolPhyGasTermNYMEXPG&amp;E </v>
          </cell>
          <cell r="C28" t="str">
            <v>Vol</v>
          </cell>
          <cell r="D28" t="str">
            <v>PhyGasTerm</v>
          </cell>
          <cell r="E28" t="str">
            <v>NYMEX</v>
          </cell>
          <cell r="F28" t="str">
            <v xml:space="preserve">PG&amp;E </v>
          </cell>
          <cell r="J28" t="str">
            <v>PG&amp;E City Gate</v>
          </cell>
          <cell r="K28" t="str">
            <v>(blank)</v>
          </cell>
          <cell r="L28">
            <v>-42350.0052</v>
          </cell>
          <cell r="M28">
            <v>-36853.506800000003</v>
          </cell>
          <cell r="N28">
            <v>-40350.010399999999</v>
          </cell>
          <cell r="O28">
            <v>-37349.996599999999</v>
          </cell>
          <cell r="P28">
            <v>-22850.001</v>
          </cell>
          <cell r="Q28">
            <v>-6349.9998000000005</v>
          </cell>
          <cell r="BS28">
            <v>-186103.51979999998</v>
          </cell>
        </row>
        <row r="29">
          <cell r="B29" t="str">
            <v>VolPhyGasTermNYMEXSocal</v>
          </cell>
          <cell r="C29" t="str">
            <v>Vol</v>
          </cell>
          <cell r="D29" t="str">
            <v>PhyGasTerm</v>
          </cell>
          <cell r="E29" t="str">
            <v>NYMEX</v>
          </cell>
          <cell r="F29" t="str">
            <v>Socal</v>
          </cell>
          <cell r="J29" t="str">
            <v>Socal Border</v>
          </cell>
          <cell r="K29" t="str">
            <v>(blank)</v>
          </cell>
          <cell r="L29">
            <v>-108053.72709999999</v>
          </cell>
          <cell r="M29">
            <v>-101739.52620000001</v>
          </cell>
          <cell r="N29">
            <v>-59107.092799999999</v>
          </cell>
          <cell r="O29">
            <v>-59207.104599999999</v>
          </cell>
          <cell r="P29">
            <v>-58980.012000000002</v>
          </cell>
          <cell r="Q29">
            <v>-42649.992700000003</v>
          </cell>
          <cell r="R29">
            <v>-4000.0014999999999</v>
          </cell>
          <cell r="S29">
            <v>-4000.0014999999999</v>
          </cell>
          <cell r="T29">
            <v>-4000.0014999999999</v>
          </cell>
          <cell r="U29">
            <v>-4000.0014999999999</v>
          </cell>
          <cell r="V29">
            <v>-4000.0014999999999</v>
          </cell>
          <cell r="W29">
            <v>-4000.0014999999999</v>
          </cell>
          <cell r="X29">
            <v>-4000.0014999999999</v>
          </cell>
          <cell r="Y29">
            <v>-4000.0014999999999</v>
          </cell>
          <cell r="Z29">
            <v>-4000.0014999999999</v>
          </cell>
          <cell r="AA29">
            <v>-4000.0014999999999</v>
          </cell>
          <cell r="AB29">
            <v>-4000.0014999999999</v>
          </cell>
          <cell r="AC29">
            <v>-4000.0014999999999</v>
          </cell>
          <cell r="AD29">
            <v>-4000</v>
          </cell>
          <cell r="AE29">
            <v>-4000</v>
          </cell>
          <cell r="AF29">
            <v>-4000</v>
          </cell>
          <cell r="AG29">
            <v>-4000</v>
          </cell>
          <cell r="AH29">
            <v>-4000</v>
          </cell>
          <cell r="BS29">
            <v>-497737.47340000013</v>
          </cell>
        </row>
        <row r="30">
          <cell r="B30" t="str">
            <v>VolPhyGasTermNYMEXTeco</v>
          </cell>
          <cell r="C30" t="str">
            <v>Vol</v>
          </cell>
          <cell r="D30" t="str">
            <v>PhyGasTerm</v>
          </cell>
          <cell r="E30" t="str">
            <v>NYMEX</v>
          </cell>
          <cell r="F30" t="str">
            <v>Teco</v>
          </cell>
          <cell r="J30" t="str">
            <v>Teco</v>
          </cell>
          <cell r="K30" t="str">
            <v>(blank)</v>
          </cell>
          <cell r="L30">
            <v>-27320.304899999999</v>
          </cell>
          <cell r="M30">
            <v>-22124.695300000003</v>
          </cell>
          <cell r="N30">
            <v>-49369.109400000008</v>
          </cell>
          <cell r="O30">
            <v>-28733.003499999999</v>
          </cell>
          <cell r="P30">
            <v>-14965</v>
          </cell>
          <cell r="Q30">
            <v>-5744</v>
          </cell>
          <cell r="R30">
            <v>-5874</v>
          </cell>
          <cell r="S30">
            <v>-5642</v>
          </cell>
          <cell r="T30">
            <v>-5644</v>
          </cell>
          <cell r="U30">
            <v>-6525</v>
          </cell>
          <cell r="V30">
            <v>-5899</v>
          </cell>
          <cell r="W30">
            <v>-7697</v>
          </cell>
          <cell r="X30">
            <v>-6685</v>
          </cell>
          <cell r="Y30">
            <v>-6191</v>
          </cell>
          <cell r="Z30">
            <v>-6190</v>
          </cell>
          <cell r="AA30">
            <v>-5345</v>
          </cell>
          <cell r="AB30">
            <v>-5238</v>
          </cell>
          <cell r="BS30">
            <v>-215186.11310000002</v>
          </cell>
        </row>
        <row r="31">
          <cell r="B31" t="str">
            <v xml:space="preserve">VolPhyGasTermSES-HPG&amp;E </v>
          </cell>
          <cell r="C31" t="str">
            <v>Vol</v>
          </cell>
          <cell r="D31" t="str">
            <v>PhyGasTerm</v>
          </cell>
          <cell r="E31" t="str">
            <v>SES-H</v>
          </cell>
          <cell r="F31" t="str">
            <v xml:space="preserve">PG&amp;E </v>
          </cell>
          <cell r="I31" t="str">
            <v>SES-HI/LOW PGE</v>
          </cell>
          <cell r="J31" t="str">
            <v>PG&amp;E City Gate</v>
          </cell>
          <cell r="K31" t="str">
            <v>(blank)</v>
          </cell>
          <cell r="L31">
            <v>-28538.100899999998</v>
          </cell>
          <cell r="M31">
            <v>-31256.602500000001</v>
          </cell>
          <cell r="N31">
            <v>-26792.396400000001</v>
          </cell>
          <cell r="O31">
            <v>-29678.699399999998</v>
          </cell>
          <cell r="P31">
            <v>-28140</v>
          </cell>
          <cell r="Q31">
            <v>-25026</v>
          </cell>
          <cell r="R31">
            <v>-21980</v>
          </cell>
          <cell r="S31">
            <v>-23367</v>
          </cell>
          <cell r="T31">
            <v>-26251</v>
          </cell>
          <cell r="U31">
            <v>-22442</v>
          </cell>
          <cell r="V31">
            <v>-24153</v>
          </cell>
          <cell r="W31">
            <v>-29166</v>
          </cell>
          <cell r="X31">
            <v>-32547</v>
          </cell>
          <cell r="Y31">
            <v>-31945</v>
          </cell>
          <cell r="Z31">
            <v>-28447</v>
          </cell>
          <cell r="AA31">
            <v>-29227</v>
          </cell>
          <cell r="AB31">
            <v>-26589</v>
          </cell>
          <cell r="AC31">
            <v>-24966</v>
          </cell>
          <cell r="AD31">
            <v>-21920</v>
          </cell>
          <cell r="AE31">
            <v>-23307</v>
          </cell>
          <cell r="AF31">
            <v>-26191</v>
          </cell>
          <cell r="AG31">
            <v>-22382</v>
          </cell>
          <cell r="AH31">
            <v>-24093</v>
          </cell>
          <cell r="AI31">
            <v>-29106</v>
          </cell>
          <cell r="AJ31">
            <v>-32487</v>
          </cell>
          <cell r="AK31">
            <v>-31885</v>
          </cell>
          <cell r="AL31">
            <v>-28387</v>
          </cell>
          <cell r="AM31">
            <v>-29167</v>
          </cell>
          <cell r="AN31">
            <v>-26529</v>
          </cell>
          <cell r="AO31">
            <v>-24966</v>
          </cell>
          <cell r="AP31">
            <v>-21920</v>
          </cell>
          <cell r="AQ31">
            <v>-23307</v>
          </cell>
          <cell r="AR31">
            <v>-26191</v>
          </cell>
          <cell r="AS31">
            <v>-22382</v>
          </cell>
          <cell r="AT31">
            <v>-24093</v>
          </cell>
          <cell r="AU31">
            <v>-29106</v>
          </cell>
          <cell r="AV31">
            <v>-32487</v>
          </cell>
          <cell r="AW31">
            <v>-31885</v>
          </cell>
          <cell r="AX31">
            <v>-28387</v>
          </cell>
          <cell r="AY31">
            <v>-29167</v>
          </cell>
          <cell r="BS31">
            <v>-1079856.7992</v>
          </cell>
        </row>
        <row r="32">
          <cell r="B32" t="str">
            <v>VolPhyGasTermSES-HSocal</v>
          </cell>
          <cell r="C32" t="str">
            <v>Vol</v>
          </cell>
          <cell r="D32" t="str">
            <v>PhyGasTerm</v>
          </cell>
          <cell r="E32" t="str">
            <v>SES-H</v>
          </cell>
          <cell r="F32" t="str">
            <v>Socal</v>
          </cell>
          <cell r="I32" t="str">
            <v>SES-HI/LOW SOCAL</v>
          </cell>
          <cell r="J32" t="str">
            <v>Socal Border</v>
          </cell>
          <cell r="K32" t="str">
            <v>(blank)</v>
          </cell>
          <cell r="L32">
            <v>-1203.9005</v>
          </cell>
          <cell r="M32">
            <v>-2087.8004000000001</v>
          </cell>
          <cell r="N32">
            <v>-604.99879999999996</v>
          </cell>
          <cell r="O32">
            <v>-1375.9009000000001</v>
          </cell>
          <cell r="P32">
            <v>-930</v>
          </cell>
          <cell r="Q32">
            <v>-1439.9996000000001</v>
          </cell>
          <cell r="R32">
            <v>-1200.0029999999999</v>
          </cell>
          <cell r="S32">
            <v>-1439.9996000000001</v>
          </cell>
          <cell r="T32">
            <v>-1439.9996000000001</v>
          </cell>
          <cell r="U32">
            <v>-4200</v>
          </cell>
          <cell r="V32">
            <v>-7440</v>
          </cell>
          <cell r="W32">
            <v>-7200</v>
          </cell>
          <cell r="X32">
            <v>-7440</v>
          </cell>
          <cell r="BS32">
            <v>-38002.602400000003</v>
          </cell>
        </row>
        <row r="33">
          <cell r="B33"/>
          <cell r="F33"/>
        </row>
        <row r="34">
          <cell r="B34"/>
          <cell r="F34"/>
        </row>
        <row r="62">
          <cell r="B62" t="str">
            <v>MTMPhyGasTermFixedChica</v>
          </cell>
          <cell r="C62" t="str">
            <v>MTM</v>
          </cell>
          <cell r="D62" t="str">
            <v>PhyGasTerm</v>
          </cell>
          <cell r="E62" t="str">
            <v>Fixed</v>
          </cell>
          <cell r="F62" t="str">
            <v>Chica</v>
          </cell>
          <cell r="G62" t="str">
            <v>Sum of currentmtmvalue</v>
          </cell>
          <cell r="H62" t="str">
            <v>PHY GAS TERM</v>
          </cell>
          <cell r="I62" t="str">
            <v>Fixed Price</v>
          </cell>
          <cell r="J62" t="str">
            <v>Chicago CG</v>
          </cell>
          <cell r="K62" t="str">
            <v>(blank)</v>
          </cell>
          <cell r="L62">
            <v>38614.328000000001</v>
          </cell>
          <cell r="M62">
            <v>10456.611682999979</v>
          </cell>
          <cell r="N62">
            <v>19515.029398399987</v>
          </cell>
          <cell r="O62">
            <v>15067.613607200001</v>
          </cell>
          <cell r="Q62">
            <v>0</v>
          </cell>
          <cell r="BS62">
            <v>83653.58268859997</v>
          </cell>
        </row>
        <row r="63">
          <cell r="B63" t="str">
            <v>MTMPhyGasTermFixedCiner</v>
          </cell>
          <cell r="C63" t="str">
            <v>MTM</v>
          </cell>
          <cell r="D63" t="str">
            <v>PhyGasTerm</v>
          </cell>
          <cell r="E63" t="str">
            <v>Fixed</v>
          </cell>
          <cell r="F63" t="str">
            <v>Ciner</v>
          </cell>
          <cell r="J63" t="str">
            <v>Cinergy</v>
          </cell>
          <cell r="K63" t="str">
            <v>(blank)</v>
          </cell>
          <cell r="L63">
            <v>10478.99193425</v>
          </cell>
          <cell r="M63">
            <v>3884.4970250000001</v>
          </cell>
          <cell r="BS63">
            <v>14363.48895925</v>
          </cell>
        </row>
        <row r="64">
          <cell r="B64" t="str">
            <v>MTMPhyGasTermFixedDomin</v>
          </cell>
          <cell r="C64" t="str">
            <v>MTM</v>
          </cell>
          <cell r="D64" t="str">
            <v>PhyGasTerm</v>
          </cell>
          <cell r="E64" t="str">
            <v>Fixed</v>
          </cell>
          <cell r="F64" t="str">
            <v>Domin</v>
          </cell>
          <cell r="J64" t="str">
            <v>Dominion</v>
          </cell>
          <cell r="K64" t="str">
            <v>(blank)</v>
          </cell>
          <cell r="L64">
            <v>4696.3222989999886</v>
          </cell>
          <cell r="M64">
            <v>2907.2957039999892</v>
          </cell>
          <cell r="N64">
            <v>2.4600799999999898</v>
          </cell>
          <cell r="R64">
            <v>2545.33</v>
          </cell>
          <cell r="S64">
            <v>1860.2055</v>
          </cell>
          <cell r="T64">
            <v>2713.5</v>
          </cell>
          <cell r="U64">
            <v>7014.0069999999996</v>
          </cell>
          <cell r="V64">
            <v>10977.5715</v>
          </cell>
          <cell r="W64">
            <v>4632.9899999999898</v>
          </cell>
          <cell r="X64">
            <v>2335.5239999999999</v>
          </cell>
          <cell r="Y64">
            <v>1897.44999999999</v>
          </cell>
          <cell r="Z64">
            <v>2724.47999999999</v>
          </cell>
          <cell r="AA64">
            <v>3315.7629999999999</v>
          </cell>
          <cell r="AB64">
            <v>3521.1550000000002</v>
          </cell>
          <cell r="AC64">
            <v>3269.75</v>
          </cell>
          <cell r="AD64">
            <v>4076.6039999999998</v>
          </cell>
          <cell r="AE64">
            <v>1721.414</v>
          </cell>
          <cell r="AF64">
            <v>2541</v>
          </cell>
          <cell r="AG64">
            <v>6466.9219999999996</v>
          </cell>
          <cell r="AH64">
            <v>9773.5040000000008</v>
          </cell>
          <cell r="AI64">
            <v>5916.6899999999896</v>
          </cell>
          <cell r="AJ64">
            <v>4571.0680000000002</v>
          </cell>
          <cell r="AK64">
            <v>3559.4499999999898</v>
          </cell>
          <cell r="AL64">
            <v>14825.712</v>
          </cell>
          <cell r="AM64">
            <v>11657.866</v>
          </cell>
          <cell r="AN64">
            <v>6456.12</v>
          </cell>
          <cell r="AO64">
            <v>5829</v>
          </cell>
          <cell r="BS64">
            <v>131809.15408299991</v>
          </cell>
        </row>
        <row r="65">
          <cell r="B65" t="str">
            <v>MTMPhyGasTermFixedNevad</v>
          </cell>
          <cell r="C65" t="str">
            <v>MTM</v>
          </cell>
          <cell r="D65" t="str">
            <v>PhyGasTerm</v>
          </cell>
          <cell r="E65" t="str">
            <v>Fixed</v>
          </cell>
          <cell r="F65" t="str">
            <v>Nevad</v>
          </cell>
          <cell r="J65" t="str">
            <v>Nevada Delivery</v>
          </cell>
          <cell r="K65" t="str">
            <v>(blank)</v>
          </cell>
          <cell r="AP65">
            <v>0</v>
          </cell>
          <cell r="BS65">
            <v>0</v>
          </cell>
        </row>
        <row r="66">
          <cell r="B66" t="str">
            <v xml:space="preserve">MTMPhyGasTermFixedPG&amp;E </v>
          </cell>
          <cell r="C66" t="str">
            <v>MTM</v>
          </cell>
          <cell r="D66" t="str">
            <v>PhyGasTerm</v>
          </cell>
          <cell r="E66" t="str">
            <v>Fixed</v>
          </cell>
          <cell r="F66" t="str">
            <v xml:space="preserve">PG&amp;E </v>
          </cell>
          <cell r="J66" t="str">
            <v>PG&amp;E City Gate</v>
          </cell>
          <cell r="K66" t="str">
            <v>(blank)</v>
          </cell>
          <cell r="L66">
            <v>333883.45873199991</v>
          </cell>
          <cell r="M66">
            <v>351846.96119300002</v>
          </cell>
          <cell r="N66">
            <v>413020.98987200006</v>
          </cell>
          <cell r="O66">
            <v>359662.55210200005</v>
          </cell>
          <cell r="P66">
            <v>202681.81692380001</v>
          </cell>
          <cell r="Q66">
            <v>196548.78456619999</v>
          </cell>
          <cell r="R66">
            <v>51713.647659599999</v>
          </cell>
          <cell r="S66">
            <v>37968.326068196708</v>
          </cell>
          <cell r="T66">
            <v>38443.054602491509</v>
          </cell>
          <cell r="U66">
            <v>27263.912025000001</v>
          </cell>
          <cell r="V66">
            <v>37631.173076799998</v>
          </cell>
          <cell r="W66">
            <v>36470.295502200002</v>
          </cell>
          <cell r="X66">
            <v>28645.198397600001</v>
          </cell>
          <cell r="Y66">
            <v>31409.0570161</v>
          </cell>
          <cell r="Z66">
            <v>31817.878103999999</v>
          </cell>
          <cell r="AA66">
            <v>24569.706643804209</v>
          </cell>
          <cell r="AB66">
            <v>22638.262647998992</v>
          </cell>
          <cell r="AC66">
            <v>17450.539873599992</v>
          </cell>
          <cell r="AD66">
            <v>10880.600455199999</v>
          </cell>
          <cell r="AE66">
            <v>7174.5764282</v>
          </cell>
          <cell r="AF66">
            <v>6704.1574266999996</v>
          </cell>
          <cell r="AG66">
            <v>7929.8734276999994</v>
          </cell>
          <cell r="AH66">
            <v>12398.4924412</v>
          </cell>
          <cell r="AI66">
            <v>19001.244546400001</v>
          </cell>
          <cell r="AJ66">
            <v>17387.3003962</v>
          </cell>
          <cell r="AK66">
            <v>18497.386388200001</v>
          </cell>
          <cell r="AL66">
            <v>19863.652435600001</v>
          </cell>
          <cell r="AM66">
            <v>13219.696448800001</v>
          </cell>
          <cell r="AN66">
            <v>13542.7984658</v>
          </cell>
          <cell r="AO66">
            <v>11246.404651599991</v>
          </cell>
          <cell r="AP66">
            <v>8040.5504626000002</v>
          </cell>
          <cell r="AQ66">
            <v>8293.6724579000002</v>
          </cell>
          <cell r="AR66">
            <v>7732.0374546999992</v>
          </cell>
          <cell r="AS66">
            <v>8952.6644536000003</v>
          </cell>
          <cell r="AT66">
            <v>12950.366452599999</v>
          </cell>
          <cell r="AU66">
            <v>20493.3680905</v>
          </cell>
          <cell r="AV66">
            <v>19139.575422549999</v>
          </cell>
          <cell r="AW66">
            <v>19332.000400000001</v>
          </cell>
          <cell r="AX66">
            <v>17508.000400000001</v>
          </cell>
          <cell r="AY66">
            <v>10808.000400000001</v>
          </cell>
          <cell r="AZ66">
            <v>3840</v>
          </cell>
          <cell r="BA66">
            <v>3840.0001200000002</v>
          </cell>
          <cell r="BB66">
            <v>3840</v>
          </cell>
          <cell r="BC66">
            <v>3840</v>
          </cell>
          <cell r="BD66">
            <v>3840</v>
          </cell>
          <cell r="BE66">
            <v>3840</v>
          </cell>
          <cell r="BF66">
            <v>3840</v>
          </cell>
          <cell r="BG66">
            <v>3840.0001200000002</v>
          </cell>
          <cell r="BH66">
            <v>3840</v>
          </cell>
          <cell r="BI66">
            <v>3488</v>
          </cell>
          <cell r="BJ66">
            <v>3488</v>
          </cell>
          <cell r="BK66">
            <v>3488</v>
          </cell>
          <cell r="BL66">
            <v>3488</v>
          </cell>
          <cell r="BM66">
            <v>3488.0001090000001</v>
          </cell>
          <cell r="BN66">
            <v>3488</v>
          </cell>
          <cell r="BO66">
            <v>3488</v>
          </cell>
          <cell r="BP66">
            <v>3488</v>
          </cell>
          <cell r="BQ66">
            <v>3488</v>
          </cell>
          <cell r="BR66">
            <v>3488</v>
          </cell>
          <cell r="BS66">
            <v>2604202.0348614403</v>
          </cell>
        </row>
        <row r="67">
          <cell r="B67" t="str">
            <v>MTMPhyGasTermFixedSocal</v>
          </cell>
          <cell r="C67" t="str">
            <v>MTM</v>
          </cell>
          <cell r="D67" t="str">
            <v>PhyGasTerm</v>
          </cell>
          <cell r="E67" t="str">
            <v>Fixed</v>
          </cell>
          <cell r="F67" t="str">
            <v>Socal</v>
          </cell>
          <cell r="J67" t="str">
            <v>Socal Border</v>
          </cell>
          <cell r="K67" t="str">
            <v>(blank)</v>
          </cell>
          <cell r="L67">
            <v>2639612.9786250009</v>
          </cell>
          <cell r="M67">
            <v>2454906.274149999</v>
          </cell>
          <cell r="N67">
            <v>2791465.8799791993</v>
          </cell>
          <cell r="O67">
            <v>2672219.1603921996</v>
          </cell>
          <cell r="P67">
            <v>1411939.4230491391</v>
          </cell>
          <cell r="Q67">
            <v>1276004.6285010995</v>
          </cell>
          <cell r="R67">
            <v>1245444.8355793001</v>
          </cell>
          <cell r="S67">
            <v>1022534.899355482</v>
          </cell>
          <cell r="T67">
            <v>1008956.3825893229</v>
          </cell>
          <cell r="U67">
            <v>936281.34698781418</v>
          </cell>
          <cell r="V67">
            <v>897836.76957909984</v>
          </cell>
          <cell r="W67">
            <v>782168.5808581392</v>
          </cell>
          <cell r="X67">
            <v>651884.36011830019</v>
          </cell>
          <cell r="Y67">
            <v>659681.02450103406</v>
          </cell>
          <cell r="Z67">
            <v>709269.64371630002</v>
          </cell>
          <cell r="AA67">
            <v>763222.00944215828</v>
          </cell>
          <cell r="AB67">
            <v>739720.83120749984</v>
          </cell>
          <cell r="AC67">
            <v>715100.54180520016</v>
          </cell>
          <cell r="AD67">
            <v>594686.44944140129</v>
          </cell>
          <cell r="AE67">
            <v>473238.60213219997</v>
          </cell>
          <cell r="AF67">
            <v>444841.60256739997</v>
          </cell>
          <cell r="AG67">
            <v>450194.40077039995</v>
          </cell>
          <cell r="AH67">
            <v>447007.80297920061</v>
          </cell>
          <cell r="AI67">
            <v>394250.40107359999</v>
          </cell>
          <cell r="AJ67">
            <v>323130.60126699996</v>
          </cell>
          <cell r="AK67">
            <v>343202.00124799996</v>
          </cell>
          <cell r="AL67">
            <v>417913.60096279997</v>
          </cell>
          <cell r="AM67">
            <v>448402.40058259998</v>
          </cell>
          <cell r="AN67">
            <v>410672.80090439995</v>
          </cell>
          <cell r="AO67">
            <v>406607.6020588</v>
          </cell>
          <cell r="AP67">
            <v>284482</v>
          </cell>
          <cell r="AQ67">
            <v>188549.00031989999</v>
          </cell>
          <cell r="AR67">
            <v>79673.500289699994</v>
          </cell>
          <cell r="AS67">
            <v>79283.000315600002</v>
          </cell>
          <cell r="AT67">
            <v>84963</v>
          </cell>
          <cell r="AU67">
            <v>74692.5</v>
          </cell>
          <cell r="AV67">
            <v>71517.500566100003</v>
          </cell>
          <cell r="AW67">
            <v>65880.000273999991</v>
          </cell>
          <cell r="AX67">
            <v>65880</v>
          </cell>
          <cell r="AY67">
            <v>65880.000247000004</v>
          </cell>
          <cell r="AZ67">
            <v>57600.000537</v>
          </cell>
          <cell r="BA67">
            <v>57600.000792000006</v>
          </cell>
          <cell r="BB67">
            <v>57600</v>
          </cell>
          <cell r="BC67">
            <v>53400.000262000001</v>
          </cell>
          <cell r="BD67">
            <v>53400.000235</v>
          </cell>
          <cell r="BE67">
            <v>53400.000262000001</v>
          </cell>
          <cell r="BF67">
            <v>56970</v>
          </cell>
          <cell r="BG67">
            <v>55920</v>
          </cell>
          <cell r="BH67">
            <v>55920.000520999994</v>
          </cell>
          <cell r="BI67">
            <v>53610.000263000002</v>
          </cell>
          <cell r="BJ67">
            <v>53610</v>
          </cell>
          <cell r="BK67">
            <v>53610.000236</v>
          </cell>
          <cell r="BL67">
            <v>13550.000271000001</v>
          </cell>
          <cell r="BM67">
            <v>13550.000271000001</v>
          </cell>
          <cell r="BN67">
            <v>13550.000271000001</v>
          </cell>
          <cell r="BO67">
            <v>12550.000250999999</v>
          </cell>
          <cell r="BS67">
            <v>30309038.342608389</v>
          </cell>
        </row>
        <row r="68">
          <cell r="B68" t="str">
            <v>MTMPhyGasTermFixedTeco</v>
          </cell>
          <cell r="C68" t="str">
            <v>MTM</v>
          </cell>
          <cell r="D68" t="str">
            <v>PhyGasTerm</v>
          </cell>
          <cell r="E68" t="str">
            <v>Fixed</v>
          </cell>
          <cell r="F68" t="str">
            <v>Teco</v>
          </cell>
          <cell r="J68" t="str">
            <v>Teco</v>
          </cell>
          <cell r="K68" t="str">
            <v>(blank)</v>
          </cell>
          <cell r="L68">
            <v>2910.7702778000003</v>
          </cell>
          <cell r="M68">
            <v>7913.4993984999874</v>
          </cell>
          <cell r="N68">
            <v>-21443.024449</v>
          </cell>
          <cell r="O68">
            <v>680.14</v>
          </cell>
          <cell r="P68">
            <v>-154.08000000000001</v>
          </cell>
          <cell r="Q68">
            <v>-174.6509999999999</v>
          </cell>
          <cell r="R68">
            <v>-132.49049999999991</v>
          </cell>
          <cell r="S68">
            <v>-152.57</v>
          </cell>
          <cell r="T68">
            <v>-171.83899999999971</v>
          </cell>
          <cell r="U68">
            <v>-161.98500000000001</v>
          </cell>
          <cell r="V68">
            <v>-85.528999999999996</v>
          </cell>
          <cell r="W68">
            <v>-314.34699999999998</v>
          </cell>
          <cell r="X68">
            <v>-836.68399999999997</v>
          </cell>
          <cell r="BS68">
            <v>-12122.790272700013</v>
          </cell>
        </row>
        <row r="69">
          <cell r="B69" t="str">
            <v>MTMPhyGasTermGDD-COLAPTeco</v>
          </cell>
          <cell r="C69" t="str">
            <v>MTM</v>
          </cell>
          <cell r="D69" t="str">
            <v>PhyGasTerm</v>
          </cell>
          <cell r="E69" t="str">
            <v>GDD-COLAP</v>
          </cell>
          <cell r="F69" t="str">
            <v>Teco</v>
          </cell>
          <cell r="I69" t="str">
            <v>GDD-COLAP</v>
          </cell>
          <cell r="J69" t="str">
            <v>Teco</v>
          </cell>
          <cell r="K69" t="str">
            <v>(blank)</v>
          </cell>
          <cell r="O69">
            <v>9.4585437960000007</v>
          </cell>
          <cell r="BS69">
            <v>9.4585437960000007</v>
          </cell>
        </row>
        <row r="70">
          <cell r="B70" t="str">
            <v>MTMPhyGasTermGDD-COLCGTeco</v>
          </cell>
          <cell r="C70" t="str">
            <v>MTM</v>
          </cell>
          <cell r="D70" t="str">
            <v>PhyGasTerm</v>
          </cell>
          <cell r="E70" t="str">
            <v>GDD-COLCG</v>
          </cell>
          <cell r="F70" t="str">
            <v>Teco</v>
          </cell>
          <cell r="I70" t="str">
            <v>GDD-COLCG</v>
          </cell>
          <cell r="J70" t="str">
            <v>Teco</v>
          </cell>
          <cell r="K70" t="str">
            <v>(blank)</v>
          </cell>
          <cell r="M70">
            <v>66.301508292000094</v>
          </cell>
          <cell r="N70">
            <v>245.427837004</v>
          </cell>
          <cell r="BS70">
            <v>311.72934529600008</v>
          </cell>
        </row>
        <row r="71">
          <cell r="B71" t="str">
            <v>MTMPhyGasTermIF-COTeco</v>
          </cell>
          <cell r="C71" t="str">
            <v>MTM</v>
          </cell>
          <cell r="D71" t="str">
            <v>PhyGasTerm</v>
          </cell>
          <cell r="E71" t="str">
            <v>IF-CO</v>
          </cell>
          <cell r="F71" t="str">
            <v>Teco</v>
          </cell>
          <cell r="I71" t="str">
            <v>IF-COLAP</v>
          </cell>
          <cell r="J71" t="str">
            <v>Teco</v>
          </cell>
          <cell r="K71" t="str">
            <v>(blank)</v>
          </cell>
          <cell r="L71">
            <v>5485.3905000000004</v>
          </cell>
          <cell r="M71">
            <v>6508.3206149999896</v>
          </cell>
          <cell r="N71">
            <v>88.801289999999995</v>
          </cell>
          <cell r="P71">
            <v>-187.5</v>
          </cell>
          <cell r="Q71">
            <v>2521.2024999999999</v>
          </cell>
          <cell r="R71">
            <v>2422.9949999999999</v>
          </cell>
          <cell r="S71">
            <v>2195.2024999999999</v>
          </cell>
          <cell r="T71">
            <v>2282</v>
          </cell>
          <cell r="U71">
            <v>2455.1875</v>
          </cell>
          <cell r="V71">
            <v>2467.4124999999999</v>
          </cell>
          <cell r="W71">
            <v>2632.4974999999899</v>
          </cell>
          <cell r="X71">
            <v>2869.96</v>
          </cell>
          <cell r="Y71">
            <v>2981.0374999999999</v>
          </cell>
          <cell r="Z71">
            <v>2735.7249999999999</v>
          </cell>
          <cell r="AA71">
            <v>2747.5</v>
          </cell>
          <cell r="AB71">
            <v>2864.1525000000001</v>
          </cell>
          <cell r="BS71">
            <v>43069.88490499997</v>
          </cell>
        </row>
        <row r="72">
          <cell r="B72" t="str">
            <v>MTMPhyGasTermIF-EPEPP</v>
          </cell>
          <cell r="C72" t="str">
            <v>MTM</v>
          </cell>
          <cell r="D72" t="str">
            <v>PhyGasTerm</v>
          </cell>
          <cell r="E72" t="str">
            <v>IF-EP</v>
          </cell>
          <cell r="F72" t="str">
            <v>EPP</v>
          </cell>
          <cell r="I72" t="str">
            <v>IF-EPP</v>
          </cell>
          <cell r="J72" t="str">
            <v>Permian (El Paso)</v>
          </cell>
          <cell r="K72" t="str">
            <v>(blank)</v>
          </cell>
          <cell r="L72">
            <v>768.679983499998</v>
          </cell>
          <cell r="P72">
            <v>1104.1199999999999</v>
          </cell>
          <cell r="BS72">
            <v>1872.7999834999982</v>
          </cell>
        </row>
        <row r="73">
          <cell r="B73" t="str">
            <v>MTMPhyGasTermIF-LATeco</v>
          </cell>
          <cell r="C73" t="str">
            <v>MTM</v>
          </cell>
          <cell r="D73" t="str">
            <v>PhyGasTerm</v>
          </cell>
          <cell r="E73" t="str">
            <v>IF-LA</v>
          </cell>
          <cell r="F73" t="str">
            <v>Teco</v>
          </cell>
          <cell r="I73" t="str">
            <v>IF-LAWRENCEBURG Z-4</v>
          </cell>
          <cell r="J73" t="str">
            <v>Teco</v>
          </cell>
          <cell r="K73" t="str">
            <v>(blank)</v>
          </cell>
          <cell r="L73">
            <v>213.29999999999899</v>
          </cell>
          <cell r="M73">
            <v>124</v>
          </cell>
          <cell r="N73">
            <v>0</v>
          </cell>
          <cell r="O73">
            <v>0</v>
          </cell>
          <cell r="P73">
            <v>0</v>
          </cell>
          <cell r="Q73">
            <v>117.80000000000101</v>
          </cell>
          <cell r="R73">
            <v>114</v>
          </cell>
          <cell r="S73">
            <v>117.799999999999</v>
          </cell>
          <cell r="T73">
            <v>117.80000000000101</v>
          </cell>
          <cell r="U73">
            <v>114</v>
          </cell>
          <cell r="V73">
            <v>117.799999999999</v>
          </cell>
          <cell r="W73">
            <v>78</v>
          </cell>
          <cell r="X73">
            <v>80.600000000000307</v>
          </cell>
          <cell r="Y73">
            <v>80.600000000000307</v>
          </cell>
          <cell r="Z73">
            <v>72.799999999999201</v>
          </cell>
          <cell r="AA73">
            <v>80.600000000000307</v>
          </cell>
          <cell r="AB73">
            <v>119.400000000001</v>
          </cell>
          <cell r="AC73">
            <v>123.379999999999</v>
          </cell>
          <cell r="AD73">
            <v>119.400000000001</v>
          </cell>
          <cell r="AE73">
            <v>123.380000000001</v>
          </cell>
          <cell r="BS73">
            <v>1914.66</v>
          </cell>
        </row>
        <row r="74">
          <cell r="B74" t="str">
            <v>MTMPhyGasTermIF-TGTeco</v>
          </cell>
          <cell r="C74" t="str">
            <v>MTM</v>
          </cell>
          <cell r="D74" t="str">
            <v>PhyGasTerm</v>
          </cell>
          <cell r="E74" t="str">
            <v>IF-TG</v>
          </cell>
          <cell r="F74" t="str">
            <v>Teco</v>
          </cell>
          <cell r="I74" t="str">
            <v>IF-TGTSL</v>
          </cell>
          <cell r="J74" t="str">
            <v>Teco</v>
          </cell>
          <cell r="K74" t="str">
            <v>(blank)</v>
          </cell>
          <cell r="L74">
            <v>-353.39999999999895</v>
          </cell>
          <cell r="M74">
            <v>382.96799999999899</v>
          </cell>
          <cell r="N74">
            <v>280</v>
          </cell>
          <cell r="O74">
            <v>418.5</v>
          </cell>
          <cell r="P74">
            <v>120</v>
          </cell>
          <cell r="BS74">
            <v>848.06799999999998</v>
          </cell>
        </row>
        <row r="75">
          <cell r="B75" t="str">
            <v>MTMPhyGasTermIF-TWEPP</v>
          </cell>
          <cell r="C75" t="str">
            <v>MTM</v>
          </cell>
          <cell r="D75" t="str">
            <v>PhyGasTerm</v>
          </cell>
          <cell r="E75" t="str">
            <v>IF-TW</v>
          </cell>
          <cell r="F75" t="str">
            <v>EPP</v>
          </cell>
          <cell r="I75" t="str">
            <v>IF-TWP</v>
          </cell>
          <cell r="J75" t="str">
            <v>Permian (El Paso)</v>
          </cell>
          <cell r="K75" t="str">
            <v>(blank)</v>
          </cell>
          <cell r="L75">
            <v>320.539999999999</v>
          </cell>
          <cell r="BS75">
            <v>320.539999999999</v>
          </cell>
        </row>
        <row r="76">
          <cell r="B76" t="str">
            <v xml:space="preserve">MTMPhyGasTermNGI-CPG&amp;E </v>
          </cell>
          <cell r="C76" t="str">
            <v>MTM</v>
          </cell>
          <cell r="D76" t="str">
            <v>PhyGasTerm</v>
          </cell>
          <cell r="E76" t="str">
            <v>NGI-C</v>
          </cell>
          <cell r="F76" t="str">
            <v xml:space="preserve">PG&amp;E </v>
          </cell>
          <cell r="I76" t="str">
            <v>NGI-CBMAL</v>
          </cell>
          <cell r="J76" t="str">
            <v>PG&amp;E City Gate</v>
          </cell>
          <cell r="K76" t="str">
            <v>(blank)</v>
          </cell>
          <cell r="L76">
            <v>-376.340000000011</v>
          </cell>
          <cell r="N76">
            <v>2283.3999999999901</v>
          </cell>
          <cell r="P76">
            <v>5954.64</v>
          </cell>
          <cell r="Q76">
            <v>0</v>
          </cell>
          <cell r="R76">
            <v>-505.79999999999859</v>
          </cell>
          <cell r="S76">
            <v>-1180.2168599999959</v>
          </cell>
          <cell r="T76">
            <v>-1180.216860000002</v>
          </cell>
          <cell r="U76">
            <v>-1180.216860000002</v>
          </cell>
          <cell r="V76">
            <v>-674.40000000000077</v>
          </cell>
          <cell r="BS76">
            <v>3140.8494199999795</v>
          </cell>
        </row>
        <row r="77">
          <cell r="B77" t="str">
            <v>MTMPhyGasTermNGI-CChica</v>
          </cell>
          <cell r="C77" t="str">
            <v>MTM</v>
          </cell>
          <cell r="D77" t="str">
            <v>PhyGasTerm</v>
          </cell>
          <cell r="E77" t="str">
            <v>NGI-C</v>
          </cell>
          <cell r="F77" t="str">
            <v>Chica</v>
          </cell>
          <cell r="I77" t="str">
            <v>NGI-CHI</v>
          </cell>
          <cell r="J77" t="str">
            <v>Chicago CG</v>
          </cell>
          <cell r="K77" t="str">
            <v>(blank)</v>
          </cell>
          <cell r="L77">
            <v>-42324.393000000011</v>
          </cell>
          <cell r="M77">
            <v>-57657.409925099702</v>
          </cell>
          <cell r="N77">
            <v>-56157.763205199903</v>
          </cell>
          <cell r="O77">
            <v>-72854.175410749653</v>
          </cell>
          <cell r="P77">
            <v>-6863.3916480005828</v>
          </cell>
          <cell r="Q77">
            <v>-39764.750499999929</v>
          </cell>
          <cell r="R77">
            <v>-38853.171595000102</v>
          </cell>
          <cell r="S77">
            <v>-35744.549500000008</v>
          </cell>
          <cell r="T77">
            <v>-36530.185499999978</v>
          </cell>
          <cell r="U77">
            <v>-36641.245999999905</v>
          </cell>
          <cell r="V77">
            <v>-56230.035999999796</v>
          </cell>
          <cell r="W77">
            <v>-66769.284934999829</v>
          </cell>
          <cell r="X77">
            <v>-69220.280999999799</v>
          </cell>
          <cell r="Y77">
            <v>-49810.580500000004</v>
          </cell>
          <cell r="Z77">
            <v>-47022.7</v>
          </cell>
          <cell r="AA77">
            <v>-45652.778499999898</v>
          </cell>
          <cell r="BS77">
            <v>-758096.69721904909</v>
          </cell>
        </row>
        <row r="78">
          <cell r="B78" t="str">
            <v xml:space="preserve">MTMPhyGasTermNGI-PPG&amp;E </v>
          </cell>
          <cell r="C78" t="str">
            <v>MTM</v>
          </cell>
          <cell r="D78" t="str">
            <v>PhyGasTerm</v>
          </cell>
          <cell r="E78" t="str">
            <v>NGI-P</v>
          </cell>
          <cell r="F78" t="str">
            <v xml:space="preserve">PG&amp;E </v>
          </cell>
          <cell r="I78" t="str">
            <v>NGI-PGECG</v>
          </cell>
          <cell r="J78" t="str">
            <v>PG&amp;E City Gate</v>
          </cell>
          <cell r="K78" t="str">
            <v>(blank)</v>
          </cell>
          <cell r="L78">
            <v>-95791.833690950007</v>
          </cell>
          <cell r="M78">
            <v>-37981.109281600009</v>
          </cell>
          <cell r="N78">
            <v>4188.0749413999811</v>
          </cell>
          <cell r="O78">
            <v>7556.4668558499852</v>
          </cell>
          <cell r="P78">
            <v>32269.65852479999</v>
          </cell>
          <cell r="Q78">
            <v>31915.046515249978</v>
          </cell>
          <cell r="R78">
            <v>31727.670903999959</v>
          </cell>
          <cell r="S78">
            <v>28223.425332995794</v>
          </cell>
          <cell r="T78">
            <v>27680.818728000901</v>
          </cell>
          <cell r="U78">
            <v>26784.909114992872</v>
          </cell>
          <cell r="V78">
            <v>25402.131024999991</v>
          </cell>
          <cell r="W78">
            <v>26799.691073999969</v>
          </cell>
          <cell r="X78">
            <v>27469.201143999966</v>
          </cell>
          <cell r="Y78">
            <v>30241.270389999991</v>
          </cell>
          <cell r="Z78">
            <v>27095.990142999981</v>
          </cell>
          <cell r="AA78">
            <v>25895.471892996684</v>
          </cell>
          <cell r="AB78">
            <v>13696.875465001383</v>
          </cell>
          <cell r="AC78">
            <v>14652.359965000001</v>
          </cell>
          <cell r="AD78">
            <v>9895.3300149999923</v>
          </cell>
          <cell r="AE78">
            <v>4077.7599989999999</v>
          </cell>
          <cell r="AF78">
            <v>3152.9600180000002</v>
          </cell>
          <cell r="AG78">
            <v>2809.8699990000005</v>
          </cell>
          <cell r="AH78">
            <v>1286.2299990000008</v>
          </cell>
          <cell r="AI78">
            <v>1962.7199989999995</v>
          </cell>
          <cell r="AJ78">
            <v>3409.3000179999999</v>
          </cell>
          <cell r="AK78">
            <v>2892.930018</v>
          </cell>
          <cell r="AL78">
            <v>3698.7500199999999</v>
          </cell>
          <cell r="AM78">
            <v>1466.15002</v>
          </cell>
          <cell r="AN78">
            <v>536.65001999999993</v>
          </cell>
          <cell r="AO78">
            <v>69.199999999999804</v>
          </cell>
          <cell r="AP78">
            <v>0</v>
          </cell>
          <cell r="AQ78">
            <v>0</v>
          </cell>
          <cell r="AR78">
            <v>36.200020000000002</v>
          </cell>
          <cell r="AS78">
            <v>0</v>
          </cell>
          <cell r="AT78">
            <v>0</v>
          </cell>
          <cell r="AU78">
            <v>90.599999999999895</v>
          </cell>
          <cell r="AV78">
            <v>72.800019999999904</v>
          </cell>
          <cell r="AW78">
            <v>59.600020000000001</v>
          </cell>
          <cell r="AX78">
            <v>12.000019999999999</v>
          </cell>
          <cell r="AY78">
            <v>25.400020000000001</v>
          </cell>
          <cell r="AZ78">
            <v>26.400020000000001</v>
          </cell>
          <cell r="BA78">
            <v>69.2</v>
          </cell>
          <cell r="BD78">
            <v>36.200020000000002</v>
          </cell>
          <cell r="BG78">
            <v>90.599999999999895</v>
          </cell>
          <cell r="BH78">
            <v>72.800020000000103</v>
          </cell>
          <cell r="BI78">
            <v>59.600020000000001</v>
          </cell>
          <cell r="BJ78">
            <v>12.000019999999999</v>
          </cell>
          <cell r="BK78">
            <v>25.400020000000001</v>
          </cell>
          <cell r="BL78">
            <v>26.400019999999898</v>
          </cell>
          <cell r="BM78">
            <v>69.2</v>
          </cell>
          <cell r="BP78">
            <v>36.200020000000002</v>
          </cell>
          <cell r="BS78">
            <v>283904.56942873739</v>
          </cell>
        </row>
        <row r="79">
          <cell r="B79" t="str">
            <v>MTMPhyGasTermNGI-SNevad</v>
          </cell>
          <cell r="C79" t="str">
            <v>MTM</v>
          </cell>
          <cell r="D79" t="str">
            <v>PhyGasTerm</v>
          </cell>
          <cell r="E79" t="str">
            <v>NGI-S</v>
          </cell>
          <cell r="F79" t="str">
            <v>Nevad</v>
          </cell>
          <cell r="I79" t="str">
            <v>NGI-SOCAL</v>
          </cell>
          <cell r="J79" t="str">
            <v>Nevada Delivery</v>
          </cell>
          <cell r="K79" t="str">
            <v>(blank)</v>
          </cell>
          <cell r="S79">
            <v>1395.0155</v>
          </cell>
          <cell r="T79">
            <v>1395.0155</v>
          </cell>
          <cell r="U79">
            <v>1350.0150000000001</v>
          </cell>
          <cell r="V79">
            <v>1674</v>
          </cell>
          <cell r="W79">
            <v>2160.0239999999999</v>
          </cell>
          <cell r="X79">
            <v>2511</v>
          </cell>
          <cell r="Y79">
            <v>2650.52945</v>
          </cell>
          <cell r="Z79">
            <v>2268</v>
          </cell>
          <cell r="AA79">
            <v>1953.02169999999</v>
          </cell>
          <cell r="AB79">
            <v>1890</v>
          </cell>
          <cell r="AC79">
            <v>1534.5</v>
          </cell>
          <cell r="AD79">
            <v>1350.0150000000001</v>
          </cell>
          <cell r="AE79">
            <v>1395</v>
          </cell>
          <cell r="AF79">
            <v>1395</v>
          </cell>
          <cell r="AG79">
            <v>1350</v>
          </cell>
          <cell r="AH79">
            <v>1674.0185999999901</v>
          </cell>
          <cell r="AI79">
            <v>2160</v>
          </cell>
          <cell r="AJ79">
            <v>2511</v>
          </cell>
          <cell r="AK79">
            <v>2650.5</v>
          </cell>
          <cell r="AL79">
            <v>2520</v>
          </cell>
          <cell r="AM79">
            <v>2170</v>
          </cell>
          <cell r="AN79">
            <v>2100</v>
          </cell>
          <cell r="AO79">
            <v>1705</v>
          </cell>
          <cell r="AP79">
            <v>1500</v>
          </cell>
          <cell r="BS79">
            <v>45261.654749999972</v>
          </cell>
        </row>
        <row r="80">
          <cell r="B80" t="str">
            <v>MTMPhyGasTermNGI-SSocal</v>
          </cell>
          <cell r="C80" t="str">
            <v>MTM</v>
          </cell>
          <cell r="D80" t="str">
            <v>PhyGasTerm</v>
          </cell>
          <cell r="E80" t="str">
            <v>NGI-S</v>
          </cell>
          <cell r="F80" t="str">
            <v>Socal</v>
          </cell>
          <cell r="J80" t="str">
            <v>Socal Border</v>
          </cell>
          <cell r="K80" t="str">
            <v>(blank)</v>
          </cell>
          <cell r="L80">
            <v>-53643.527481300094</v>
          </cell>
          <cell r="M80">
            <v>25916.536077499997</v>
          </cell>
          <cell r="N80">
            <v>9773.1569459999246</v>
          </cell>
          <cell r="O80">
            <v>196822.99810090006</v>
          </cell>
          <cell r="P80">
            <v>79737.606732072716</v>
          </cell>
          <cell r="Q80">
            <v>85524.361840999889</v>
          </cell>
          <cell r="R80">
            <v>54934.444317999878</v>
          </cell>
          <cell r="S80">
            <v>52831.272041950331</v>
          </cell>
          <cell r="T80">
            <v>55802.684691962699</v>
          </cell>
          <cell r="U80">
            <v>44240.375187995196</v>
          </cell>
          <cell r="V80">
            <v>47810.84233399995</v>
          </cell>
          <cell r="W80">
            <v>48259.639093965285</v>
          </cell>
          <cell r="X80">
            <v>35511.615881999969</v>
          </cell>
          <cell r="Y80">
            <v>39264.45199097017</v>
          </cell>
          <cell r="Z80">
            <v>32637.634985999932</v>
          </cell>
          <cell r="AA80">
            <v>32361.80143996769</v>
          </cell>
          <cell r="AB80">
            <v>620.28098299994679</v>
          </cell>
          <cell r="AC80">
            <v>-22065.275706000037</v>
          </cell>
          <cell r="AD80">
            <v>-2846.9190729985557</v>
          </cell>
          <cell r="AE80">
            <v>46523.900281999995</v>
          </cell>
          <cell r="AF80">
            <v>33512.35024</v>
          </cell>
          <cell r="AG80">
            <v>31136.800272999964</v>
          </cell>
          <cell r="AH80">
            <v>24486.645258000684</v>
          </cell>
          <cell r="AI80">
            <v>22172.650248000002</v>
          </cell>
          <cell r="AJ80">
            <v>26918.210191999977</v>
          </cell>
          <cell r="AK80">
            <v>24332.310099999981</v>
          </cell>
          <cell r="AL80">
            <v>18727.400203999998</v>
          </cell>
          <cell r="AM80">
            <v>25348.000248999964</v>
          </cell>
          <cell r="AN80">
            <v>20046.690180999994</v>
          </cell>
          <cell r="AO80">
            <v>17255.900075999994</v>
          </cell>
          <cell r="AP80">
            <v>9491.7501359999987</v>
          </cell>
          <cell r="AQ80">
            <v>7892.0500429999911</v>
          </cell>
          <cell r="AR80">
            <v>7823.45002999998</v>
          </cell>
          <cell r="AS80">
            <v>1528.2000299999968</v>
          </cell>
          <cell r="AT80">
            <v>2007.7500449999993</v>
          </cell>
          <cell r="AU80">
            <v>1662.000045</v>
          </cell>
          <cell r="AV80">
            <v>1289.8500150000018</v>
          </cell>
          <cell r="AW80">
            <v>1610.8500300000012</v>
          </cell>
          <cell r="AX80">
            <v>1727.700045000001</v>
          </cell>
          <cell r="AY80">
            <v>1793.7000300000009</v>
          </cell>
          <cell r="AZ80">
            <v>1073.25</v>
          </cell>
          <cell r="BA80">
            <v>904.2</v>
          </cell>
          <cell r="BB80">
            <v>1160.8500299999998</v>
          </cell>
          <cell r="BC80">
            <v>1238.8499999999999</v>
          </cell>
          <cell r="BD80">
            <v>1258.05001499999</v>
          </cell>
          <cell r="BE80">
            <v>823.20001499999989</v>
          </cell>
          <cell r="BF80">
            <v>1302.7500300000002</v>
          </cell>
          <cell r="BG80">
            <v>957.00002999999901</v>
          </cell>
          <cell r="BH80">
            <v>584.849999999999</v>
          </cell>
          <cell r="BI80">
            <v>905.85001499999998</v>
          </cell>
          <cell r="BJ80">
            <v>1022.7000299999999</v>
          </cell>
          <cell r="BK80">
            <v>1088.7000149999999</v>
          </cell>
          <cell r="BL80">
            <v>2566.35</v>
          </cell>
          <cell r="BM80">
            <v>2351.25</v>
          </cell>
          <cell r="BN80">
            <v>2640.5999999999899</v>
          </cell>
          <cell r="BO80">
            <v>2738.85</v>
          </cell>
          <cell r="BS80">
            <v>1113399.438318986</v>
          </cell>
        </row>
        <row r="81">
          <cell r="B81" t="str">
            <v>MTMPhyGasTermNYMEXChica</v>
          </cell>
          <cell r="C81" t="str">
            <v>MTM</v>
          </cell>
          <cell r="D81" t="str">
            <v>PhyGasTerm</v>
          </cell>
          <cell r="E81" t="str">
            <v>NYMEX</v>
          </cell>
          <cell r="F81" t="str">
            <v>Chica</v>
          </cell>
          <cell r="I81" t="str">
            <v>NYMEX HH</v>
          </cell>
          <cell r="J81" t="str">
            <v>Chicago CG</v>
          </cell>
          <cell r="K81" t="str">
            <v>(blank)</v>
          </cell>
          <cell r="M81">
            <v>0</v>
          </cell>
          <cell r="N81">
            <v>0</v>
          </cell>
          <cell r="O81">
            <v>0</v>
          </cell>
          <cell r="P81">
            <v>468.78662570000603</v>
          </cell>
          <cell r="Q81">
            <v>1272.9727499999999</v>
          </cell>
          <cell r="R81">
            <v>1217.2711409999999</v>
          </cell>
          <cell r="S81">
            <v>1058.16499999999</v>
          </cell>
          <cell r="T81">
            <v>1352.6857500000001</v>
          </cell>
          <cell r="U81">
            <v>1039.87724999999</v>
          </cell>
          <cell r="V81">
            <v>1194.53475</v>
          </cell>
          <cell r="BS81">
            <v>7604.2932666999868</v>
          </cell>
        </row>
        <row r="82">
          <cell r="B82" t="str">
            <v>MTMPhyGasTermNYMEXDomin</v>
          </cell>
          <cell r="C82" t="str">
            <v>MTM</v>
          </cell>
          <cell r="D82" t="str">
            <v>PhyGasTerm</v>
          </cell>
          <cell r="E82" t="str">
            <v>NYMEX</v>
          </cell>
          <cell r="F82" t="str">
            <v>Domin</v>
          </cell>
          <cell r="J82" t="str">
            <v>Dominion</v>
          </cell>
          <cell r="K82" t="str">
            <v>(blank)</v>
          </cell>
          <cell r="L82">
            <v>722.88320299999998</v>
          </cell>
          <cell r="M82">
            <v>729.43099199999995</v>
          </cell>
          <cell r="N82">
            <v>10566.244999999999</v>
          </cell>
          <cell r="O82">
            <v>8799.9389999999894</v>
          </cell>
          <cell r="P82">
            <v>5936.52</v>
          </cell>
          <cell r="Q82">
            <v>2541.4124999999999</v>
          </cell>
          <cell r="BS82">
            <v>29296.430694999985</v>
          </cell>
        </row>
        <row r="83">
          <cell r="B83" t="str">
            <v xml:space="preserve">MTMPhyGasTermNYMEXPG&amp;E </v>
          </cell>
          <cell r="C83" t="str">
            <v>MTM</v>
          </cell>
          <cell r="D83" t="str">
            <v>PhyGasTerm</v>
          </cell>
          <cell r="E83" t="str">
            <v>NYMEX</v>
          </cell>
          <cell r="F83" t="str">
            <v xml:space="preserve">PG&amp;E </v>
          </cell>
          <cell r="J83" t="str">
            <v>PG&amp;E City Gate</v>
          </cell>
          <cell r="K83" t="str">
            <v>(blank)</v>
          </cell>
          <cell r="L83">
            <v>35908.1043632</v>
          </cell>
          <cell r="M83">
            <v>43907.23921</v>
          </cell>
          <cell r="N83">
            <v>47695.109470399999</v>
          </cell>
          <cell r="O83">
            <v>46839.797844800007</v>
          </cell>
          <cell r="P83">
            <v>14927.50355999999</v>
          </cell>
          <cell r="Q83">
            <v>5522.9996080000001</v>
          </cell>
          <cell r="BS83">
            <v>194800.75405640001</v>
          </cell>
        </row>
        <row r="84">
          <cell r="B84" t="str">
            <v>MTMPhyGasTermNYMEXSocal</v>
          </cell>
          <cell r="C84" t="str">
            <v>MTM</v>
          </cell>
          <cell r="D84" t="str">
            <v>PhyGasTerm</v>
          </cell>
          <cell r="E84" t="str">
            <v>NYMEX</v>
          </cell>
          <cell r="F84" t="str">
            <v>Socal</v>
          </cell>
          <cell r="J84" t="str">
            <v>Socal Border</v>
          </cell>
          <cell r="K84" t="str">
            <v>(blank)</v>
          </cell>
          <cell r="L84">
            <v>292081.71678869997</v>
          </cell>
          <cell r="M84">
            <v>256291.69459599999</v>
          </cell>
          <cell r="N84">
            <v>144430.64887480001</v>
          </cell>
          <cell r="O84">
            <v>154696.96074179999</v>
          </cell>
          <cell r="P84">
            <v>136736.92557998799</v>
          </cell>
          <cell r="Q84">
            <v>123180.21695999999</v>
          </cell>
          <cell r="R84">
            <v>7000.0026250000001</v>
          </cell>
          <cell r="S84">
            <v>6540.0064525014996</v>
          </cell>
          <cell r="T84">
            <v>6540.0064525014996</v>
          </cell>
          <cell r="U84">
            <v>6540.0064525014996</v>
          </cell>
          <cell r="V84">
            <v>6680.0025050000004</v>
          </cell>
          <cell r="W84">
            <v>6400.00640000149</v>
          </cell>
          <cell r="X84">
            <v>6360.0023849999998</v>
          </cell>
          <cell r="Y84">
            <v>6280.0063550015002</v>
          </cell>
          <cell r="Z84">
            <v>6320.0023699999902</v>
          </cell>
          <cell r="AA84">
            <v>6440.0064150014996</v>
          </cell>
          <cell r="AB84">
            <v>6640.0024899999999</v>
          </cell>
          <cell r="AC84">
            <v>6580.0024675000004</v>
          </cell>
          <cell r="AD84">
            <v>6540.0039999999999</v>
          </cell>
          <cell r="AE84">
            <v>6100</v>
          </cell>
          <cell r="AF84">
            <v>6100</v>
          </cell>
          <cell r="AG84">
            <v>6100</v>
          </cell>
          <cell r="AH84">
            <v>6460.0039999999999</v>
          </cell>
          <cell r="BS84">
            <v>1217038.2249112972</v>
          </cell>
        </row>
        <row r="85">
          <cell r="B85" t="str">
            <v>MTMPhyGasTermNYMEXTeco</v>
          </cell>
          <cell r="C85" t="str">
            <v>MTM</v>
          </cell>
          <cell r="D85" t="str">
            <v>PhyGasTerm</v>
          </cell>
          <cell r="E85" t="str">
            <v>NYMEX</v>
          </cell>
          <cell r="F85" t="str">
            <v>Teco</v>
          </cell>
          <cell r="J85" t="str">
            <v>Teco</v>
          </cell>
          <cell r="K85" t="str">
            <v>(blank)</v>
          </cell>
          <cell r="L85">
            <v>16288.921464900001</v>
          </cell>
          <cell r="M85">
            <v>9911.6804004999904</v>
          </cell>
          <cell r="N85">
            <v>19298.904485399995</v>
          </cell>
          <cell r="O85">
            <v>14644.515777999999</v>
          </cell>
          <cell r="P85">
            <v>8597.9050000000007</v>
          </cell>
          <cell r="Q85">
            <v>3119.88</v>
          </cell>
          <cell r="R85">
            <v>3252.3150000000001</v>
          </cell>
          <cell r="S85">
            <v>3126.22</v>
          </cell>
          <cell r="T85">
            <v>3124.2999999999902</v>
          </cell>
          <cell r="U85">
            <v>3610.9124999999899</v>
          </cell>
          <cell r="V85">
            <v>3265.3124999999986</v>
          </cell>
          <cell r="W85">
            <v>3183.2325000000001</v>
          </cell>
          <cell r="X85">
            <v>2774.4224999999897</v>
          </cell>
          <cell r="Y85">
            <v>2553.7874999999999</v>
          </cell>
          <cell r="Z85">
            <v>2553.375</v>
          </cell>
          <cell r="AA85">
            <v>2204.8125</v>
          </cell>
          <cell r="AB85">
            <v>2591.5004999999901</v>
          </cell>
          <cell r="BS85">
            <v>104101.99762879996</v>
          </cell>
        </row>
        <row r="86">
          <cell r="B86" t="str">
            <v xml:space="preserve">MTMPhyGasTermSES-HPG&amp;E </v>
          </cell>
          <cell r="C86" t="str">
            <v>MTM</v>
          </cell>
          <cell r="D86" t="str">
            <v>PhyGasTerm</v>
          </cell>
          <cell r="E86" t="str">
            <v>SES-H</v>
          </cell>
          <cell r="F86" t="str">
            <v xml:space="preserve">PG&amp;E </v>
          </cell>
          <cell r="I86" t="str">
            <v>SES-HI/LOW PGE</v>
          </cell>
          <cell r="J86" t="str">
            <v>PG&amp;E City Gate</v>
          </cell>
          <cell r="K86" t="str">
            <v>(blank)</v>
          </cell>
          <cell r="L86">
            <v>998.83353149999925</v>
          </cell>
          <cell r="M86">
            <v>3047.5187437499922</v>
          </cell>
          <cell r="N86">
            <v>1540.5627929999966</v>
          </cell>
          <cell r="O86">
            <v>6290.1035508359919</v>
          </cell>
          <cell r="P86">
            <v>1266.3</v>
          </cell>
          <cell r="Q86">
            <v>1063.605</v>
          </cell>
          <cell r="R86">
            <v>934.14999999999634</v>
          </cell>
          <cell r="S86">
            <v>993.07413299999166</v>
          </cell>
          <cell r="T86">
            <v>1115.6412489999977</v>
          </cell>
          <cell r="U86">
            <v>953.7625579999966</v>
          </cell>
          <cell r="V86">
            <v>1026.5024999999946</v>
          </cell>
          <cell r="W86">
            <v>1239.5550000000001</v>
          </cell>
          <cell r="X86">
            <v>1383.2474999999986</v>
          </cell>
          <cell r="Y86">
            <v>1357.6624999999954</v>
          </cell>
          <cell r="Z86">
            <v>1208.9974999999999</v>
          </cell>
          <cell r="AA86">
            <v>1242.1767269999955</v>
          </cell>
          <cell r="AB86">
            <v>1130.059089000004</v>
          </cell>
          <cell r="AC86">
            <v>1061.0550000000001</v>
          </cell>
          <cell r="AD86">
            <v>931.6000000000015</v>
          </cell>
          <cell r="AE86">
            <v>990.54750000000001</v>
          </cell>
          <cell r="AF86">
            <v>1113.1175000000001</v>
          </cell>
          <cell r="AG86">
            <v>951.23499999999581</v>
          </cell>
          <cell r="AH86">
            <v>1023.9525</v>
          </cell>
          <cell r="AI86">
            <v>1237.0050000000001</v>
          </cell>
          <cell r="AJ86">
            <v>1380.6974999999941</v>
          </cell>
          <cell r="AK86">
            <v>1355.1125000000018</v>
          </cell>
          <cell r="AL86">
            <v>1277.415</v>
          </cell>
          <cell r="AM86">
            <v>1312.5150000000001</v>
          </cell>
          <cell r="AN86">
            <v>1193.8050000000001</v>
          </cell>
          <cell r="AO86">
            <v>1123.47</v>
          </cell>
          <cell r="AP86">
            <v>986.39999999999645</v>
          </cell>
          <cell r="AQ86">
            <v>1048.8150000000001</v>
          </cell>
          <cell r="AR86">
            <v>1178.595</v>
          </cell>
          <cell r="AS86">
            <v>1007.1899999999932</v>
          </cell>
          <cell r="AT86">
            <v>1084.1849999999999</v>
          </cell>
          <cell r="AU86">
            <v>1309.77</v>
          </cell>
          <cell r="AV86">
            <v>1461.9149999999929</v>
          </cell>
          <cell r="AW86">
            <v>1434.825</v>
          </cell>
          <cell r="AX86">
            <v>1277.415</v>
          </cell>
          <cell r="AY86">
            <v>1312.5150000000001</v>
          </cell>
          <cell r="BS86">
            <v>53844.9048750859</v>
          </cell>
        </row>
        <row r="87">
          <cell r="B87" t="str">
            <v>MTMPhyGasTermSES-HSocal</v>
          </cell>
          <cell r="C87" t="str">
            <v>MTM</v>
          </cell>
          <cell r="D87" t="str">
            <v>PhyGasTerm</v>
          </cell>
          <cell r="E87" t="str">
            <v>SES-H</v>
          </cell>
          <cell r="F87" t="str">
            <v>Socal</v>
          </cell>
          <cell r="I87" t="str">
            <v>SES-HI/LOW SOCAL</v>
          </cell>
          <cell r="J87" t="str">
            <v>Socal Border</v>
          </cell>
          <cell r="K87" t="str">
            <v>(blank)</v>
          </cell>
          <cell r="L87">
            <v>382.23840875000002</v>
          </cell>
          <cell r="M87">
            <v>287.072554999999</v>
          </cell>
          <cell r="N87">
            <v>36.299928000000101</v>
          </cell>
          <cell r="O87">
            <v>351.638993013</v>
          </cell>
          <cell r="P87">
            <v>37.199069999999601</v>
          </cell>
          <cell r="Q87">
            <v>57.599983999999502</v>
          </cell>
          <cell r="R87">
            <v>48.000119999999697</v>
          </cell>
          <cell r="S87">
            <v>57.601423999599298</v>
          </cell>
          <cell r="T87">
            <v>57.6014239996002</v>
          </cell>
          <cell r="U87">
            <v>168.00420000000099</v>
          </cell>
          <cell r="V87">
            <v>297.59999999999798</v>
          </cell>
          <cell r="W87">
            <v>288.00720000000001</v>
          </cell>
          <cell r="X87">
            <v>297.60000000000201</v>
          </cell>
          <cell r="BS87">
            <v>2366.4633067621985</v>
          </cell>
        </row>
        <row r="88">
          <cell r="B88"/>
        </row>
        <row r="89">
          <cell r="B89"/>
        </row>
      </sheetData>
      <sheetData sheetId="3"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VolIMBALANCEFixedDomin</v>
          </cell>
          <cell r="C7" t="str">
            <v>Vol</v>
          </cell>
          <cell r="D7" t="str">
            <v>IMBALANCE</v>
          </cell>
          <cell r="E7" t="str">
            <v>Fixed</v>
          </cell>
          <cell r="F7" t="str">
            <v>Domin</v>
          </cell>
          <cell r="G7" t="str">
            <v>Sum of currentvolume</v>
          </cell>
          <cell r="H7" t="str">
            <v>IMBALANCE</v>
          </cell>
          <cell r="I7" t="str">
            <v>Fixed Price</v>
          </cell>
          <cell r="J7" t="str">
            <v>Dominion</v>
          </cell>
          <cell r="K7" t="str">
            <v>(blank)</v>
          </cell>
          <cell r="L7">
            <v>-1323</v>
          </cell>
          <cell r="M7">
            <v>2087.1</v>
          </cell>
          <cell r="BS7">
            <v>764.1</v>
          </cell>
        </row>
        <row r="8">
          <cell r="B8" t="str">
            <v xml:space="preserve">VolIMBALANCEFixedPG&amp;E </v>
          </cell>
          <cell r="C8" t="str">
            <v>Vol</v>
          </cell>
          <cell r="D8" t="str">
            <v>IMBALANCE</v>
          </cell>
          <cell r="E8" t="str">
            <v>Fixed</v>
          </cell>
          <cell r="F8" t="str">
            <v xml:space="preserve">PG&amp;E </v>
          </cell>
          <cell r="J8" t="str">
            <v>PG&amp;E City Gate</v>
          </cell>
          <cell r="K8" t="str">
            <v>(blank)</v>
          </cell>
          <cell r="N8">
            <v>2440.8000000000002</v>
          </cell>
          <cell r="BS8">
            <v>2440.8000000000002</v>
          </cell>
        </row>
        <row r="9">
          <cell r="B9" t="str">
            <v>VolIMBALANCEFixedSocal</v>
          </cell>
          <cell r="C9" t="str">
            <v>Vol</v>
          </cell>
          <cell r="D9" t="str">
            <v>IMBALANCE</v>
          </cell>
          <cell r="E9" t="str">
            <v>Fixed</v>
          </cell>
          <cell r="F9" t="str">
            <v>Socal</v>
          </cell>
          <cell r="J9" t="str">
            <v>Socal Border</v>
          </cell>
          <cell r="K9" t="str">
            <v>(blank)</v>
          </cell>
          <cell r="L9">
            <v>5000</v>
          </cell>
          <cell r="N9">
            <v>80000</v>
          </cell>
          <cell r="P9">
            <v>-80011</v>
          </cell>
          <cell r="BS9">
            <v>4989</v>
          </cell>
        </row>
        <row r="10">
          <cell r="B10" t="str">
            <v>VolIMBALANCEFixedTeco</v>
          </cell>
          <cell r="C10" t="str">
            <v>Vol</v>
          </cell>
          <cell r="D10" t="str">
            <v>IMBALANCE</v>
          </cell>
          <cell r="E10" t="str">
            <v>Fixed</v>
          </cell>
          <cell r="F10" t="str">
            <v>Teco</v>
          </cell>
          <cell r="J10" t="str">
            <v>Teco</v>
          </cell>
          <cell r="K10" t="str">
            <v>(blank)</v>
          </cell>
          <cell r="M10">
            <v>55</v>
          </cell>
          <cell r="BS10">
            <v>55</v>
          </cell>
        </row>
        <row r="11">
          <cell r="B11" t="str">
            <v>VolPhyGasSpotFixedChica</v>
          </cell>
          <cell r="C11" t="str">
            <v>Vol</v>
          </cell>
          <cell r="D11" t="str">
            <v>PhyGasSpot</v>
          </cell>
          <cell r="E11" t="str">
            <v>Fixed</v>
          </cell>
          <cell r="F11" t="str">
            <v>Chica</v>
          </cell>
          <cell r="H11" t="str">
            <v>PHY GAS SPOT</v>
          </cell>
          <cell r="I11" t="str">
            <v>Fixed Price</v>
          </cell>
          <cell r="J11" t="str">
            <v>Chicago CG</v>
          </cell>
          <cell r="K11" t="str">
            <v>(blank)</v>
          </cell>
          <cell r="L11">
            <v>-285830</v>
          </cell>
          <cell r="M11">
            <v>6000</v>
          </cell>
          <cell r="N11">
            <v>-24000</v>
          </cell>
          <cell r="O11">
            <v>129416.48449999999</v>
          </cell>
          <cell r="P11">
            <v>-15600</v>
          </cell>
          <cell r="BS11">
            <v>-190013.51550000001</v>
          </cell>
        </row>
        <row r="12">
          <cell r="B12" t="str">
            <v>VolPhyGasSpotFixedCiner</v>
          </cell>
          <cell r="C12" t="str">
            <v>Vol</v>
          </cell>
          <cell r="D12" t="str">
            <v>PhyGasSpot</v>
          </cell>
          <cell r="E12" t="str">
            <v>Fixed</v>
          </cell>
          <cell r="F12" t="str">
            <v>Ciner</v>
          </cell>
          <cell r="J12" t="str">
            <v>Cinergy</v>
          </cell>
          <cell r="K12" t="str">
            <v>(blank)</v>
          </cell>
          <cell r="L12">
            <v>1885</v>
          </cell>
          <cell r="N12">
            <v>-379</v>
          </cell>
          <cell r="BS12">
            <v>1506</v>
          </cell>
        </row>
        <row r="13">
          <cell r="B13" t="str">
            <v>VolPhyGasSpotFixedColor</v>
          </cell>
          <cell r="C13" t="str">
            <v>Vol</v>
          </cell>
          <cell r="D13" t="str">
            <v>PhyGasSpot</v>
          </cell>
          <cell r="E13" t="str">
            <v>Fixed</v>
          </cell>
          <cell r="F13" t="str">
            <v>Color</v>
          </cell>
          <cell r="J13" t="str">
            <v>Colorado Interstate Gas</v>
          </cell>
          <cell r="K13" t="str">
            <v>(blank)</v>
          </cell>
          <cell r="N13">
            <v>2734</v>
          </cell>
          <cell r="BS13">
            <v>2734</v>
          </cell>
        </row>
        <row r="14">
          <cell r="B14" t="str">
            <v>VolPhyGasSpotFixedDomin</v>
          </cell>
          <cell r="C14" t="str">
            <v>Vol</v>
          </cell>
          <cell r="D14" t="str">
            <v>PhyGasSpot</v>
          </cell>
          <cell r="E14" t="str">
            <v>Fixed</v>
          </cell>
          <cell r="F14" t="str">
            <v>Domin</v>
          </cell>
          <cell r="J14" t="str">
            <v>Dominion</v>
          </cell>
          <cell r="K14" t="str">
            <v>(blank)</v>
          </cell>
          <cell r="N14">
            <v>16800</v>
          </cell>
          <cell r="O14">
            <v>13300</v>
          </cell>
          <cell r="P14">
            <v>7416</v>
          </cell>
          <cell r="BS14">
            <v>37516</v>
          </cell>
        </row>
        <row r="15">
          <cell r="B15" t="str">
            <v xml:space="preserve">VolPhyGasSpotFixedPG&amp;E </v>
          </cell>
          <cell r="C15" t="str">
            <v>Vol</v>
          </cell>
          <cell r="D15" t="str">
            <v>PhyGasSpot</v>
          </cell>
          <cell r="E15" t="str">
            <v>Fixed</v>
          </cell>
          <cell r="F15" t="str">
            <v xml:space="preserve">PG&amp;E </v>
          </cell>
          <cell r="J15" t="str">
            <v>PG&amp;E City Gate</v>
          </cell>
          <cell r="K15" t="str">
            <v>(blank)</v>
          </cell>
          <cell r="L15">
            <v>95773.999899999995</v>
          </cell>
          <cell r="M15">
            <v>56496.000200000002</v>
          </cell>
          <cell r="N15">
            <v>-45951</v>
          </cell>
          <cell r="O15">
            <v>-48044.001600000003</v>
          </cell>
          <cell r="P15">
            <v>-15064</v>
          </cell>
          <cell r="BS15">
            <v>43210.998500000002</v>
          </cell>
        </row>
        <row r="16">
          <cell r="B16" t="str">
            <v>VolPhyGasSpotFixedSocal</v>
          </cell>
          <cell r="C16" t="str">
            <v>Vol</v>
          </cell>
          <cell r="D16" t="str">
            <v>PhyGasSpot</v>
          </cell>
          <cell r="E16" t="str">
            <v>Fixed</v>
          </cell>
          <cell r="F16" t="str">
            <v>Socal</v>
          </cell>
          <cell r="J16" t="str">
            <v>Socal Border</v>
          </cell>
          <cell r="K16" t="str">
            <v>(blank)</v>
          </cell>
          <cell r="L16">
            <v>118266</v>
          </cell>
          <cell r="M16">
            <v>-45600</v>
          </cell>
          <cell r="N16">
            <v>-34694.866399999999</v>
          </cell>
          <cell r="O16">
            <v>95431</v>
          </cell>
          <cell r="P16">
            <v>65700</v>
          </cell>
          <cell r="BS16">
            <v>199102.1336</v>
          </cell>
        </row>
        <row r="17">
          <cell r="B17" t="str">
            <v>VolPhyGasSpotFixedTeco</v>
          </cell>
          <cell r="C17" t="str">
            <v>Vol</v>
          </cell>
          <cell r="D17" t="str">
            <v>PhyGasSpot</v>
          </cell>
          <cell r="E17" t="str">
            <v>Fixed</v>
          </cell>
          <cell r="F17" t="str">
            <v>Teco</v>
          </cell>
          <cell r="J17" t="str">
            <v>Teco</v>
          </cell>
          <cell r="K17" t="str">
            <v>(blank)</v>
          </cell>
          <cell r="L17">
            <v>-2100</v>
          </cell>
          <cell r="O17">
            <v>19000</v>
          </cell>
          <cell r="P17">
            <v>-13500</v>
          </cell>
          <cell r="BS17">
            <v>3400</v>
          </cell>
        </row>
        <row r="18">
          <cell r="B18" t="str">
            <v>VolPhyGasSpotGDD-CChica</v>
          </cell>
          <cell r="C18" t="str">
            <v>Vol</v>
          </cell>
          <cell r="D18" t="str">
            <v>PhyGasSpot</v>
          </cell>
          <cell r="E18" t="str">
            <v>GDD-C</v>
          </cell>
          <cell r="F18" t="str">
            <v>Chica</v>
          </cell>
          <cell r="I18" t="str">
            <v>GDD-CHI</v>
          </cell>
          <cell r="J18" t="str">
            <v>Chicago CG</v>
          </cell>
          <cell r="K18" t="str">
            <v>(blank)</v>
          </cell>
          <cell r="M18">
            <v>-20000</v>
          </cell>
          <cell r="BS18">
            <v>-20000</v>
          </cell>
        </row>
        <row r="19">
          <cell r="B19" t="str">
            <v xml:space="preserve">VolPhyGasSpotGDD-PPG&amp;E </v>
          </cell>
          <cell r="C19" t="str">
            <v>Vol</v>
          </cell>
          <cell r="D19" t="str">
            <v>PhyGasSpot</v>
          </cell>
          <cell r="E19" t="str">
            <v>GDD-P</v>
          </cell>
          <cell r="F19" t="str">
            <v xml:space="preserve">PG&amp;E </v>
          </cell>
          <cell r="I19" t="str">
            <v>GDD-PGELP</v>
          </cell>
          <cell r="J19" t="str">
            <v>PG&amp;E City Gate</v>
          </cell>
          <cell r="K19" t="str">
            <v>(blank)</v>
          </cell>
          <cell r="P19">
            <v>-864</v>
          </cell>
          <cell r="BS19">
            <v>-864</v>
          </cell>
        </row>
        <row r="20">
          <cell r="B20" t="str">
            <v>VolPhyGasSpotGDD-TCiner</v>
          </cell>
          <cell r="C20" t="str">
            <v>Vol</v>
          </cell>
          <cell r="D20" t="str">
            <v>PhyGasSpot</v>
          </cell>
          <cell r="E20" t="str">
            <v>GDD-T</v>
          </cell>
          <cell r="F20" t="str">
            <v>Ciner</v>
          </cell>
          <cell r="I20" t="str">
            <v>GDD-TGTSL</v>
          </cell>
          <cell r="J20" t="str">
            <v>Cinergy</v>
          </cell>
          <cell r="K20" t="str">
            <v>(blank)</v>
          </cell>
          <cell r="M20">
            <v>913.99929999999995</v>
          </cell>
          <cell r="N20">
            <v>379</v>
          </cell>
          <cell r="BS20">
            <v>1292.9992999999999</v>
          </cell>
        </row>
        <row r="21">
          <cell r="B21" t="str">
            <v>VolPhyGasSpotGDD-TTeco</v>
          </cell>
          <cell r="C21" t="str">
            <v>Vol</v>
          </cell>
          <cell r="D21" t="str">
            <v>PhyGasSpot</v>
          </cell>
          <cell r="E21" t="str">
            <v>GDD-T</v>
          </cell>
          <cell r="F21" t="str">
            <v>Teco</v>
          </cell>
          <cell r="J21" t="str">
            <v>Teco</v>
          </cell>
          <cell r="K21" t="str">
            <v>(blank)</v>
          </cell>
          <cell r="L21">
            <v>1020</v>
          </cell>
          <cell r="M21">
            <v>577.6</v>
          </cell>
          <cell r="P21">
            <v>0</v>
          </cell>
          <cell r="BS21">
            <v>1597.6</v>
          </cell>
        </row>
        <row r="22">
          <cell r="B22" t="str">
            <v>VolPhyGasSpotIF-EPEPP</v>
          </cell>
          <cell r="C22" t="str">
            <v>Vol</v>
          </cell>
          <cell r="D22" t="str">
            <v>PhyGasSpot</v>
          </cell>
          <cell r="E22" t="str">
            <v>IF-EP</v>
          </cell>
          <cell r="F22" t="str">
            <v>EPP</v>
          </cell>
          <cell r="I22" t="str">
            <v>IF-EPP</v>
          </cell>
          <cell r="J22" t="str">
            <v>Permian (El Paso)</v>
          </cell>
          <cell r="K22" t="str">
            <v>(blank)</v>
          </cell>
          <cell r="M22">
            <v>13170.9979</v>
          </cell>
          <cell r="O22">
            <v>13950</v>
          </cell>
          <cell r="BS22">
            <v>27120.997900000002</v>
          </cell>
        </row>
        <row r="23">
          <cell r="B23" t="str">
            <v>VolPhyGasSpotIF-TGTeco</v>
          </cell>
          <cell r="C23" t="str">
            <v>Vol</v>
          </cell>
          <cell r="D23" t="str">
            <v>PhyGasSpot</v>
          </cell>
          <cell r="E23" t="str">
            <v>IF-TG</v>
          </cell>
          <cell r="F23" t="str">
            <v>Teco</v>
          </cell>
          <cell r="I23" t="str">
            <v>IF-TGTSL</v>
          </cell>
          <cell r="J23" t="str">
            <v>Teco</v>
          </cell>
          <cell r="K23" t="str">
            <v>(blank)</v>
          </cell>
          <cell r="O23">
            <v>2790</v>
          </cell>
          <cell r="BS23">
            <v>2790</v>
          </cell>
        </row>
        <row r="24">
          <cell r="B24" t="str">
            <v>VolPhyGasSpotIF-TWEPP</v>
          </cell>
          <cell r="C24" t="str">
            <v>Vol</v>
          </cell>
          <cell r="D24" t="str">
            <v>PhyGasSpot</v>
          </cell>
          <cell r="E24" t="str">
            <v>IF-TW</v>
          </cell>
          <cell r="F24" t="str">
            <v>EPP</v>
          </cell>
          <cell r="I24" t="str">
            <v>IF-TWP</v>
          </cell>
          <cell r="J24" t="str">
            <v>Permian (El Paso)</v>
          </cell>
          <cell r="K24" t="str">
            <v>(blank)</v>
          </cell>
          <cell r="M24">
            <v>5797</v>
          </cell>
          <cell r="O24">
            <v>5704</v>
          </cell>
          <cell r="BS24">
            <v>11501</v>
          </cell>
        </row>
        <row r="25">
          <cell r="B25" t="str">
            <v>VolPhyGasSpotNGI-CMalin</v>
          </cell>
          <cell r="C25" t="str">
            <v>Vol</v>
          </cell>
          <cell r="D25" t="str">
            <v>PhyGasSpot</v>
          </cell>
          <cell r="E25" t="str">
            <v>NGI-C</v>
          </cell>
          <cell r="F25" t="str">
            <v>Malin</v>
          </cell>
          <cell r="I25" t="str">
            <v>NGI-CBMAL</v>
          </cell>
          <cell r="J25" t="str">
            <v>Malin</v>
          </cell>
          <cell r="K25" t="str">
            <v>(blank)</v>
          </cell>
          <cell r="M25">
            <v>37558.998599999999</v>
          </cell>
          <cell r="BS25">
            <v>37558.998599999999</v>
          </cell>
        </row>
        <row r="26">
          <cell r="B26" t="str">
            <v>VolPhyGasSpotNGI-CChica</v>
          </cell>
          <cell r="C26" t="str">
            <v>Vol</v>
          </cell>
          <cell r="D26" t="str">
            <v>PhyGasSpot</v>
          </cell>
          <cell r="E26" t="str">
            <v>NGI-C</v>
          </cell>
          <cell r="F26" t="str">
            <v>Chica</v>
          </cell>
          <cell r="I26" t="str">
            <v>NGI-CHI</v>
          </cell>
          <cell r="J26" t="str">
            <v>Chicago CG</v>
          </cell>
          <cell r="K26" t="str">
            <v>(blank)</v>
          </cell>
          <cell r="O26">
            <v>152150.3872</v>
          </cell>
          <cell r="BS26">
            <v>152150.3872</v>
          </cell>
        </row>
        <row r="27">
          <cell r="B27" t="str">
            <v xml:space="preserve">VolPhyGasSpotNGI-PPG&amp;E </v>
          </cell>
          <cell r="C27" t="str">
            <v>Vol</v>
          </cell>
          <cell r="D27" t="str">
            <v>PhyGasSpot</v>
          </cell>
          <cell r="E27" t="str">
            <v>NGI-P</v>
          </cell>
          <cell r="F27" t="str">
            <v xml:space="preserve">PG&amp;E </v>
          </cell>
          <cell r="I27" t="str">
            <v>NGI-PGECG</v>
          </cell>
          <cell r="J27" t="str">
            <v>PG&amp;E City Gate</v>
          </cell>
          <cell r="K27" t="str">
            <v>(blank)</v>
          </cell>
          <cell r="M27">
            <v>31000</v>
          </cell>
          <cell r="BS27">
            <v>31000</v>
          </cell>
        </row>
        <row r="28">
          <cell r="B28" t="str">
            <v>VolPhyGasSpotNGI-SSocal</v>
          </cell>
          <cell r="C28" t="str">
            <v>Vol</v>
          </cell>
          <cell r="D28" t="str">
            <v>PhyGasSpot</v>
          </cell>
          <cell r="E28" t="str">
            <v>NGI-S</v>
          </cell>
          <cell r="F28" t="str">
            <v>Socal</v>
          </cell>
          <cell r="I28" t="str">
            <v>NGI-SOCAL</v>
          </cell>
          <cell r="J28" t="str">
            <v>Socal Border</v>
          </cell>
          <cell r="K28" t="str">
            <v>(blank)</v>
          </cell>
          <cell r="M28">
            <v>187849.18110000002</v>
          </cell>
          <cell r="O28">
            <v>39370</v>
          </cell>
          <cell r="BS28">
            <v>227219.18110000002</v>
          </cell>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cell r="G50" t="str">
            <v xml:space="preserve">MTMIMBALANCEFixedPG&amp;E </v>
          </cell>
        </row>
        <row r="62">
          <cell r="B62" t="str">
            <v>MTMIMBALANCEFixedDomin</v>
          </cell>
          <cell r="C62" t="str">
            <v>MTM</v>
          </cell>
          <cell r="D62" t="str">
            <v>IMBALANCE</v>
          </cell>
          <cell r="E62" t="str">
            <v>Fixed</v>
          </cell>
          <cell r="F62" t="str">
            <v>Domin</v>
          </cell>
          <cell r="G62" t="str">
            <v>Sum of currentmtmvalue</v>
          </cell>
          <cell r="H62" t="str">
            <v>IMBALANCE</v>
          </cell>
          <cell r="I62" t="str">
            <v>Fixed Price</v>
          </cell>
          <cell r="J62" t="str">
            <v>Dominion</v>
          </cell>
          <cell r="K62" t="str">
            <v>(blank)</v>
          </cell>
          <cell r="L62">
            <v>2010.4308000000001</v>
          </cell>
          <cell r="M62">
            <v>-4652.9355599999999</v>
          </cell>
          <cell r="BS62">
            <v>-2642.5047599999998</v>
          </cell>
        </row>
        <row r="63">
          <cell r="B63" t="str">
            <v xml:space="preserve">MTMIMBALANCEFixedPG&amp;E </v>
          </cell>
          <cell r="C63" t="str">
            <v>MTM</v>
          </cell>
          <cell r="D63" t="str">
            <v>IMBALANCE</v>
          </cell>
          <cell r="E63" t="str">
            <v>Fixed</v>
          </cell>
          <cell r="F63" t="str">
            <v xml:space="preserve">PG&amp;E </v>
          </cell>
          <cell r="J63" t="str">
            <v>PG&amp;E City Gate</v>
          </cell>
          <cell r="K63" t="str">
            <v>(blank)</v>
          </cell>
          <cell r="N63">
            <v>-2696.1076800000001</v>
          </cell>
          <cell r="BS63">
            <v>-2696.1076800000001</v>
          </cell>
        </row>
        <row r="64">
          <cell r="B64" t="str">
            <v>MTMIMBALANCEFixedSocal</v>
          </cell>
          <cell r="C64" t="str">
            <v>MTM</v>
          </cell>
          <cell r="D64" t="str">
            <v>IMBALANCE</v>
          </cell>
          <cell r="E64" t="str">
            <v>Fixed</v>
          </cell>
          <cell r="F64" t="str">
            <v>Socal</v>
          </cell>
          <cell r="J64" t="str">
            <v>Socal Border</v>
          </cell>
          <cell r="K64" t="str">
            <v>(blank)</v>
          </cell>
          <cell r="L64">
            <v>11349.95</v>
          </cell>
          <cell r="N64">
            <v>157600</v>
          </cell>
          <cell r="P64">
            <v>-273797.72201099998</v>
          </cell>
          <cell r="BS64">
            <v>-104847.77201099996</v>
          </cell>
        </row>
        <row r="65">
          <cell r="B65" t="str">
            <v>MTMIMBALANCEFixedTeco</v>
          </cell>
          <cell r="C65" t="str">
            <v>MTM</v>
          </cell>
          <cell r="D65" t="str">
            <v>IMBALANCE</v>
          </cell>
          <cell r="E65" t="str">
            <v>Fixed</v>
          </cell>
          <cell r="F65" t="str">
            <v>Teco</v>
          </cell>
          <cell r="J65" t="str">
            <v>Teco</v>
          </cell>
          <cell r="K65" t="str">
            <v>(blank)</v>
          </cell>
          <cell r="M65">
            <v>-222.035</v>
          </cell>
          <cell r="BS65">
            <v>-222.035</v>
          </cell>
        </row>
        <row r="66">
          <cell r="B66" t="str">
            <v>MTMPhyGasSpotFixedChica</v>
          </cell>
          <cell r="C66" t="str">
            <v>MTM</v>
          </cell>
          <cell r="D66" t="str">
            <v>PhyGasSpot</v>
          </cell>
          <cell r="E66" t="str">
            <v>Fixed</v>
          </cell>
          <cell r="F66" t="str">
            <v>Chica</v>
          </cell>
          <cell r="H66" t="str">
            <v>PHY GAS SPOT</v>
          </cell>
          <cell r="I66" t="str">
            <v>Fixed Price</v>
          </cell>
          <cell r="J66" t="str">
            <v>Chicago CG</v>
          </cell>
          <cell r="K66" t="str">
            <v>(blank)</v>
          </cell>
          <cell r="L66">
            <v>27274.95</v>
          </cell>
          <cell r="M66">
            <v>720</v>
          </cell>
          <cell r="N66">
            <v>4702.5</v>
          </cell>
          <cell r="O66">
            <v>-29849.46028475001</v>
          </cell>
          <cell r="P66">
            <v>9559.815600000009</v>
          </cell>
          <cell r="BS66">
            <v>12407.80531525</v>
          </cell>
        </row>
        <row r="67">
          <cell r="B67" t="str">
            <v>MTMPhyGasSpotFixedCiner</v>
          </cell>
          <cell r="C67" t="str">
            <v>MTM</v>
          </cell>
          <cell r="D67" t="str">
            <v>PhyGasSpot</v>
          </cell>
          <cell r="E67" t="str">
            <v>Fixed</v>
          </cell>
          <cell r="F67" t="str">
            <v>Ciner</v>
          </cell>
          <cell r="J67" t="str">
            <v>Cinergy</v>
          </cell>
          <cell r="K67" t="str">
            <v>(blank)</v>
          </cell>
          <cell r="L67">
            <v>-4438.0244000000002</v>
          </cell>
          <cell r="N67">
            <v>1610.75</v>
          </cell>
          <cell r="BS67">
            <v>-2827.2744000000002</v>
          </cell>
        </row>
        <row r="68">
          <cell r="B68" t="str">
            <v>MTMPhyGasSpotFixedColor</v>
          </cell>
          <cell r="C68" t="str">
            <v>MTM</v>
          </cell>
          <cell r="D68" t="str">
            <v>PhyGasSpot</v>
          </cell>
          <cell r="E68" t="str">
            <v>Fixed</v>
          </cell>
          <cell r="F68" t="str">
            <v>Color</v>
          </cell>
          <cell r="J68" t="str">
            <v>Colorado Interstate Gas</v>
          </cell>
          <cell r="K68" t="str">
            <v>(blank)</v>
          </cell>
          <cell r="N68">
            <v>-6223.6776</v>
          </cell>
          <cell r="BS68">
            <v>-6223.6776</v>
          </cell>
        </row>
        <row r="69">
          <cell r="B69" t="str">
            <v>MTMPhyGasSpotFixedDomin</v>
          </cell>
          <cell r="C69" t="str">
            <v>MTM</v>
          </cell>
          <cell r="D69" t="str">
            <v>PhyGasSpot</v>
          </cell>
          <cell r="E69" t="str">
            <v>Fixed</v>
          </cell>
          <cell r="F69" t="str">
            <v>Domin</v>
          </cell>
          <cell r="J69" t="str">
            <v>Dominion</v>
          </cell>
          <cell r="K69" t="str">
            <v>(blank)</v>
          </cell>
          <cell r="N69">
            <v>-37900.800000000003</v>
          </cell>
          <cell r="O69">
            <v>-36785</v>
          </cell>
          <cell r="P69">
            <v>-26476.69</v>
          </cell>
          <cell r="BS69">
            <v>-101162.49</v>
          </cell>
        </row>
        <row r="70">
          <cell r="B70" t="str">
            <v xml:space="preserve">MTMPhyGasSpotFixedPG&amp;E </v>
          </cell>
          <cell r="C70" t="str">
            <v>MTM</v>
          </cell>
          <cell r="D70" t="str">
            <v>PhyGasSpot</v>
          </cell>
          <cell r="E70" t="str">
            <v>Fixed</v>
          </cell>
          <cell r="F70" t="str">
            <v xml:space="preserve">PG&amp;E </v>
          </cell>
          <cell r="J70" t="str">
            <v>PG&amp;E City Gate</v>
          </cell>
          <cell r="K70" t="str">
            <v>(blank)</v>
          </cell>
          <cell r="L70">
            <v>-9713.7399769999793</v>
          </cell>
          <cell r="M70">
            <v>31238.240097999998</v>
          </cell>
          <cell r="N70">
            <v>12921.904999999999</v>
          </cell>
          <cell r="O70">
            <v>28372.044815999987</v>
          </cell>
          <cell r="P70">
            <v>-8591.6479999999992</v>
          </cell>
          <cell r="BS70">
            <v>54226.801937000004</v>
          </cell>
        </row>
        <row r="71">
          <cell r="B71" t="str">
            <v>MTMPhyGasSpotFixedSocal</v>
          </cell>
          <cell r="C71" t="str">
            <v>MTM</v>
          </cell>
          <cell r="D71" t="str">
            <v>PhyGasSpot</v>
          </cell>
          <cell r="E71" t="str">
            <v>Fixed</v>
          </cell>
          <cell r="F71" t="str">
            <v>Socal</v>
          </cell>
          <cell r="J71" t="str">
            <v>Socal Border</v>
          </cell>
          <cell r="K71" t="str">
            <v>(blank)</v>
          </cell>
          <cell r="L71">
            <v>-18757.5</v>
          </cell>
          <cell r="M71">
            <v>116041.06</v>
          </cell>
          <cell r="N71">
            <v>3661.9957920000002</v>
          </cell>
          <cell r="O71">
            <v>-85073.62</v>
          </cell>
          <cell r="P71">
            <v>17626.465700000004</v>
          </cell>
          <cell r="BS71">
            <v>33498.401492000005</v>
          </cell>
        </row>
        <row r="72">
          <cell r="B72" t="str">
            <v>MTMPhyGasSpotFixedTeco</v>
          </cell>
          <cell r="C72" t="str">
            <v>MTM</v>
          </cell>
          <cell r="D72" t="str">
            <v>PhyGasSpot</v>
          </cell>
          <cell r="E72" t="str">
            <v>Fixed</v>
          </cell>
          <cell r="F72" t="str">
            <v>Teco</v>
          </cell>
          <cell r="J72" t="str">
            <v>Teco</v>
          </cell>
          <cell r="K72" t="str">
            <v>(blank)</v>
          </cell>
          <cell r="L72">
            <v>5631</v>
          </cell>
          <cell r="O72">
            <v>-64467.5</v>
          </cell>
          <cell r="P72">
            <v>48402.5</v>
          </cell>
          <cell r="BS72">
            <v>-10434</v>
          </cell>
        </row>
        <row r="73">
          <cell r="B73" t="str">
            <v>MTMPhyGasSpotGDD-CChica</v>
          </cell>
          <cell r="C73" t="str">
            <v>MTM</v>
          </cell>
          <cell r="D73" t="str">
            <v>PhyGasSpot</v>
          </cell>
          <cell r="E73" t="str">
            <v>GDD-C</v>
          </cell>
          <cell r="F73" t="str">
            <v>Chica</v>
          </cell>
          <cell r="I73" t="str">
            <v>GDD-CHI</v>
          </cell>
          <cell r="J73" t="str">
            <v>Chicago CG</v>
          </cell>
          <cell r="K73" t="str">
            <v>(blank)</v>
          </cell>
          <cell r="M73">
            <v>-13000</v>
          </cell>
          <cell r="BS73">
            <v>-13000</v>
          </cell>
        </row>
        <row r="74">
          <cell r="B74" t="str">
            <v xml:space="preserve">MTMPhyGasSpotGDD-PPG&amp;E </v>
          </cell>
          <cell r="C74" t="str">
            <v>MTM</v>
          </cell>
          <cell r="D74" t="str">
            <v>PhyGasSpot</v>
          </cell>
          <cell r="E74" t="str">
            <v>GDD-P</v>
          </cell>
          <cell r="F74" t="str">
            <v xml:space="preserve">PG&amp;E </v>
          </cell>
          <cell r="I74" t="str">
            <v>GDD-PGELP</v>
          </cell>
          <cell r="J74" t="str">
            <v>PG&amp;E City Gate</v>
          </cell>
          <cell r="K74" t="str">
            <v>(blank)</v>
          </cell>
          <cell r="P74">
            <v>-964.44863999999995</v>
          </cell>
          <cell r="BS74">
            <v>-964.44863999999995</v>
          </cell>
        </row>
        <row r="75">
          <cell r="B75" t="str">
            <v>MTMPhyGasSpotGDD-TCiner</v>
          </cell>
          <cell r="C75" t="str">
            <v>MTM</v>
          </cell>
          <cell r="D75" t="str">
            <v>PhyGasSpot</v>
          </cell>
          <cell r="E75" t="str">
            <v>GDD-T</v>
          </cell>
          <cell r="F75" t="str">
            <v>Ciner</v>
          </cell>
          <cell r="I75" t="str">
            <v>GDD-TGTSL</v>
          </cell>
          <cell r="J75" t="str">
            <v>Cinergy</v>
          </cell>
          <cell r="K75" t="str">
            <v>(blank)</v>
          </cell>
          <cell r="M75">
            <v>-2284.0019907629999</v>
          </cell>
          <cell r="N75">
            <v>-937.58915000000002</v>
          </cell>
          <cell r="BS75">
            <v>-3221.5911407630001</v>
          </cell>
        </row>
        <row r="76">
          <cell r="B76" t="str">
            <v>MTMPhyGasSpotGDD-TTeco</v>
          </cell>
          <cell r="C76" t="str">
            <v>MTM</v>
          </cell>
          <cell r="D76" t="str">
            <v>PhyGasSpot</v>
          </cell>
          <cell r="E76" t="str">
            <v>GDD-T</v>
          </cell>
          <cell r="F76" t="str">
            <v>Teco</v>
          </cell>
          <cell r="J76" t="str">
            <v>Teco</v>
          </cell>
          <cell r="K76" t="str">
            <v>(blank)</v>
          </cell>
          <cell r="L76">
            <v>-2720</v>
          </cell>
          <cell r="M76">
            <v>-1334.8560000000007</v>
          </cell>
          <cell r="P76">
            <v>55</v>
          </cell>
          <cell r="BS76">
            <v>-3999.8560000000007</v>
          </cell>
        </row>
        <row r="77">
          <cell r="B77" t="str">
            <v>MTMPhyGasSpotIF-EPEPP</v>
          </cell>
          <cell r="C77" t="str">
            <v>MTM</v>
          </cell>
          <cell r="D77" t="str">
            <v>PhyGasSpot</v>
          </cell>
          <cell r="E77" t="str">
            <v>IF-EP</v>
          </cell>
          <cell r="F77" t="str">
            <v>EPP</v>
          </cell>
          <cell r="I77" t="str">
            <v>IF-EPP</v>
          </cell>
          <cell r="J77" t="str">
            <v>Permian (El Paso)</v>
          </cell>
          <cell r="K77" t="str">
            <v>(blank)</v>
          </cell>
          <cell r="M77">
            <v>-34112.884560999999</v>
          </cell>
          <cell r="O77">
            <v>-30411</v>
          </cell>
          <cell r="BS77">
            <v>-64523.884560999999</v>
          </cell>
        </row>
        <row r="78">
          <cell r="B78" t="str">
            <v>MTMPhyGasSpotIF-TGTeco</v>
          </cell>
          <cell r="C78" t="str">
            <v>MTM</v>
          </cell>
          <cell r="D78" t="str">
            <v>PhyGasSpot</v>
          </cell>
          <cell r="E78" t="str">
            <v>IF-TG</v>
          </cell>
          <cell r="F78" t="str">
            <v>Teco</v>
          </cell>
          <cell r="I78" t="str">
            <v>IF-TGTSL</v>
          </cell>
          <cell r="J78" t="str">
            <v>Teco</v>
          </cell>
          <cell r="K78" t="str">
            <v>(blank)</v>
          </cell>
          <cell r="O78">
            <v>-7337.7</v>
          </cell>
          <cell r="BS78">
            <v>-7337.7</v>
          </cell>
        </row>
        <row r="79">
          <cell r="B79" t="str">
            <v>MTMPhyGasSpotIF-TWEPP</v>
          </cell>
          <cell r="C79" t="str">
            <v>MTM</v>
          </cell>
          <cell r="D79" t="str">
            <v>PhyGasSpot</v>
          </cell>
          <cell r="E79" t="str">
            <v>IF-TW</v>
          </cell>
          <cell r="F79" t="str">
            <v>EPP</v>
          </cell>
          <cell r="I79" t="str">
            <v>IF-TWP</v>
          </cell>
          <cell r="J79" t="str">
            <v>Permian (El Paso)</v>
          </cell>
          <cell r="K79" t="str">
            <v>(blank)</v>
          </cell>
          <cell r="M79">
            <v>-14434.53</v>
          </cell>
          <cell r="O79">
            <v>-12377.68</v>
          </cell>
          <cell r="BS79">
            <v>-26812.21</v>
          </cell>
        </row>
        <row r="80">
          <cell r="B80" t="str">
            <v>MTMPhyGasSpotNGI-CMalin</v>
          </cell>
          <cell r="C80" t="str">
            <v>MTM</v>
          </cell>
          <cell r="D80" t="str">
            <v>PhyGasSpot</v>
          </cell>
          <cell r="E80" t="str">
            <v>NGI-C</v>
          </cell>
          <cell r="F80" t="str">
            <v>Malin</v>
          </cell>
          <cell r="I80" t="str">
            <v>NGI-CBMAL</v>
          </cell>
          <cell r="J80" t="str">
            <v>Malin</v>
          </cell>
          <cell r="K80" t="str">
            <v>(blank)</v>
          </cell>
          <cell r="M80">
            <v>-98028.986346000005</v>
          </cell>
          <cell r="BS80">
            <v>-98028.986346000005</v>
          </cell>
        </row>
        <row r="81">
          <cell r="B81" t="str">
            <v>MTMPhyGasSpotNGI-CChica</v>
          </cell>
          <cell r="C81" t="str">
            <v>MTM</v>
          </cell>
          <cell r="D81" t="str">
            <v>PhyGasSpot</v>
          </cell>
          <cell r="E81" t="str">
            <v>NGI-C</v>
          </cell>
          <cell r="F81" t="str">
            <v>Chica</v>
          </cell>
          <cell r="I81" t="str">
            <v>NGI-CHI</v>
          </cell>
          <cell r="J81" t="str">
            <v>Chicago CG</v>
          </cell>
          <cell r="K81" t="str">
            <v>(blank)</v>
          </cell>
          <cell r="O81">
            <v>2662.6317760000202</v>
          </cell>
          <cell r="BS81">
            <v>2662.6317760000202</v>
          </cell>
        </row>
        <row r="82">
          <cell r="B82" t="str">
            <v xml:space="preserve">MTMPhyGasSpotNGI-PPG&amp;E </v>
          </cell>
          <cell r="C82" t="str">
            <v>MTM</v>
          </cell>
          <cell r="D82" t="str">
            <v>PhyGasSpot</v>
          </cell>
          <cell r="E82" t="str">
            <v>NGI-P</v>
          </cell>
          <cell r="F82" t="str">
            <v xml:space="preserve">PG&amp;E </v>
          </cell>
          <cell r="I82" t="str">
            <v>NGI-PGECG</v>
          </cell>
          <cell r="J82" t="str">
            <v>PG&amp;E City Gate</v>
          </cell>
          <cell r="K82" t="str">
            <v>(blank)</v>
          </cell>
          <cell r="M82">
            <v>310</v>
          </cell>
          <cell r="BS82">
            <v>310</v>
          </cell>
        </row>
        <row r="83">
          <cell r="B83" t="str">
            <v>MTMPhyGasSpotNGI-SSocal</v>
          </cell>
          <cell r="C83" t="str">
            <v>MTM</v>
          </cell>
          <cell r="D83" t="str">
            <v>PhyGasSpot</v>
          </cell>
          <cell r="E83" t="str">
            <v>NGI-S</v>
          </cell>
          <cell r="F83" t="str">
            <v>Socal</v>
          </cell>
          <cell r="I83" t="str">
            <v>NGI-SOCAL</v>
          </cell>
          <cell r="J83" t="str">
            <v>Socal Border</v>
          </cell>
          <cell r="K83" t="str">
            <v>(blank)</v>
          </cell>
          <cell r="M83">
            <v>5365.0439559999595</v>
          </cell>
          <cell r="O83">
            <v>2362.2000000000098</v>
          </cell>
          <cell r="BS83">
            <v>7727.2439559999693</v>
          </cell>
        </row>
      </sheetData>
      <sheetData sheetId="4"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-1</v>
          </cell>
          <cell r="AO1">
            <v>-1</v>
          </cell>
          <cell r="AP1">
            <v>-1</v>
          </cell>
          <cell r="AQ1">
            <v>-1</v>
          </cell>
          <cell r="AR1">
            <v>-1</v>
          </cell>
          <cell r="AS1">
            <v>-1</v>
          </cell>
          <cell r="AT1">
            <v>-1</v>
          </cell>
          <cell r="AU1">
            <v>-1</v>
          </cell>
          <cell r="AV1">
            <v>-1</v>
          </cell>
          <cell r="AW1">
            <v>-1</v>
          </cell>
          <cell r="AX1">
            <v>-1</v>
          </cell>
          <cell r="AY1">
            <v>-1</v>
          </cell>
          <cell r="AZ1">
            <v>-1</v>
          </cell>
          <cell r="BA1">
            <v>-1</v>
          </cell>
          <cell r="BB1">
            <v>-1</v>
          </cell>
          <cell r="BC1">
            <v>-1</v>
          </cell>
          <cell r="BD1">
            <v>-1</v>
          </cell>
          <cell r="BE1">
            <v>-1</v>
          </cell>
          <cell r="BF1">
            <v>-1</v>
          </cell>
          <cell r="BG1">
            <v>-1</v>
          </cell>
          <cell r="BH1">
            <v>-1</v>
          </cell>
          <cell r="BI1">
            <v>-1</v>
          </cell>
          <cell r="BJ1">
            <v>-1</v>
          </cell>
          <cell r="BK1">
            <v>-1</v>
          </cell>
          <cell r="BL1">
            <v>-1</v>
          </cell>
          <cell r="BM1">
            <v>-1</v>
          </cell>
          <cell r="BN1">
            <v>-1</v>
          </cell>
          <cell r="BO1">
            <v>-1</v>
          </cell>
          <cell r="BP1">
            <v>-1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VolSwapBasisChica</v>
          </cell>
          <cell r="C7" t="str">
            <v>Vol</v>
          </cell>
          <cell r="D7" t="str">
            <v>SwapBasis</v>
          </cell>
          <cell r="E7" t="str">
            <v>Chica</v>
          </cell>
          <cell r="F7" t="str">
            <v>Sum of currentvolume</v>
          </cell>
          <cell r="G7" t="str">
            <v>SWAP GAS BASIS</v>
          </cell>
          <cell r="H7" t="str">
            <v>Chicago CG</v>
          </cell>
          <cell r="I7" t="str">
            <v>(blank)</v>
          </cell>
          <cell r="J7">
            <v>50000</v>
          </cell>
          <cell r="K7">
            <v>50000</v>
          </cell>
          <cell r="L7">
            <v>50000</v>
          </cell>
          <cell r="M7">
            <v>50000</v>
          </cell>
          <cell r="N7">
            <v>20000</v>
          </cell>
          <cell r="O7">
            <v>30000</v>
          </cell>
          <cell r="P7">
            <v>28641</v>
          </cell>
          <cell r="Q7">
            <v>24898</v>
          </cell>
          <cell r="R7">
            <v>31827</v>
          </cell>
          <cell r="S7">
            <v>24467</v>
          </cell>
          <cell r="T7">
            <v>30000</v>
          </cell>
          <cell r="BQ7">
            <v>389833</v>
          </cell>
        </row>
        <row r="8">
          <cell r="B8" t="str">
            <v>VolSwapBasisColor</v>
          </cell>
          <cell r="C8" t="str">
            <v>Vol</v>
          </cell>
          <cell r="D8" t="str">
            <v>SwapBasis</v>
          </cell>
          <cell r="E8" t="str">
            <v>Color</v>
          </cell>
          <cell r="H8" t="str">
            <v>Colorado Interstate Gas</v>
          </cell>
          <cell r="I8" t="str">
            <v>(blank)</v>
          </cell>
          <cell r="J8">
            <v>0</v>
          </cell>
          <cell r="K8">
            <v>0</v>
          </cell>
          <cell r="L8">
            <v>0</v>
          </cell>
          <cell r="M8">
            <v>0</v>
          </cell>
          <cell r="BQ8">
            <v>0</v>
          </cell>
        </row>
        <row r="9">
          <cell r="B9" t="str">
            <v>VolSwapBasisDomin</v>
          </cell>
          <cell r="C9" t="str">
            <v>Vol</v>
          </cell>
          <cell r="D9" t="str">
            <v>SwapBasis</v>
          </cell>
          <cell r="E9" t="str">
            <v>Domin</v>
          </cell>
          <cell r="H9" t="str">
            <v>Dominion</v>
          </cell>
          <cell r="I9" t="str">
            <v>(blank)</v>
          </cell>
          <cell r="J9">
            <v>13660</v>
          </cell>
          <cell r="K9">
            <v>16717</v>
          </cell>
          <cell r="L9">
            <v>17342</v>
          </cell>
          <cell r="M9">
            <v>15449</v>
          </cell>
          <cell r="BQ9">
            <v>63168</v>
          </cell>
        </row>
        <row r="10">
          <cell r="B10" t="str">
            <v>VolSwapBasisMalin</v>
          </cell>
          <cell r="C10" t="str">
            <v>Vol</v>
          </cell>
          <cell r="D10" t="str">
            <v>SwapBasis</v>
          </cell>
          <cell r="E10" t="str">
            <v>Malin</v>
          </cell>
          <cell r="H10" t="str">
            <v>Malin</v>
          </cell>
          <cell r="I10" t="str">
            <v>(blank)</v>
          </cell>
          <cell r="J10">
            <v>35950</v>
          </cell>
          <cell r="K10">
            <v>35950</v>
          </cell>
          <cell r="L10">
            <v>32450</v>
          </cell>
          <cell r="M10">
            <v>35950</v>
          </cell>
          <cell r="N10">
            <v>34800</v>
          </cell>
          <cell r="O10">
            <v>14250</v>
          </cell>
          <cell r="P10">
            <v>8800</v>
          </cell>
          <cell r="Q10">
            <v>9100</v>
          </cell>
          <cell r="R10">
            <v>9100</v>
          </cell>
          <cell r="S10">
            <v>8800</v>
          </cell>
          <cell r="T10">
            <v>9100</v>
          </cell>
          <cell r="U10">
            <v>8800</v>
          </cell>
          <cell r="V10">
            <v>9100</v>
          </cell>
          <cell r="W10">
            <v>9100</v>
          </cell>
          <cell r="X10">
            <v>8200</v>
          </cell>
          <cell r="Y10">
            <v>9100</v>
          </cell>
          <cell r="BQ10">
            <v>278550</v>
          </cell>
        </row>
        <row r="11">
          <cell r="B11" t="str">
            <v>VolSwapBasisEPP</v>
          </cell>
          <cell r="C11" t="str">
            <v>Vol</v>
          </cell>
          <cell r="D11" t="str">
            <v>SwapBasis</v>
          </cell>
          <cell r="E11" t="str">
            <v>EPP</v>
          </cell>
          <cell r="H11" t="str">
            <v>Permian (El Paso)</v>
          </cell>
          <cell r="I11" t="str">
            <v>(blank)</v>
          </cell>
          <cell r="J11">
            <v>-2300</v>
          </cell>
          <cell r="K11">
            <v>-2700</v>
          </cell>
          <cell r="L11">
            <v>-2700</v>
          </cell>
          <cell r="M11">
            <v>-1900</v>
          </cell>
          <cell r="N11">
            <v>-500</v>
          </cell>
          <cell r="O11">
            <v>0</v>
          </cell>
          <cell r="P11">
            <v>3300</v>
          </cell>
          <cell r="Q11">
            <v>3900</v>
          </cell>
          <cell r="R11">
            <v>4400</v>
          </cell>
          <cell r="S11">
            <v>3300</v>
          </cell>
          <cell r="T11">
            <v>1400</v>
          </cell>
          <cell r="U11">
            <v>-700</v>
          </cell>
          <cell r="V11">
            <v>-2000</v>
          </cell>
          <cell r="W11">
            <v>-2600</v>
          </cell>
          <cell r="X11">
            <v>-2700</v>
          </cell>
          <cell r="Y11">
            <v>-1600</v>
          </cell>
          <cell r="BQ11">
            <v>-3400</v>
          </cell>
        </row>
        <row r="12">
          <cell r="B12" t="str">
            <v xml:space="preserve">VolSwapBasisPG&amp;E </v>
          </cell>
          <cell r="C12" t="str">
            <v>Vol</v>
          </cell>
          <cell r="D12" t="str">
            <v>SwapBasis</v>
          </cell>
          <cell r="E12" t="str">
            <v xml:space="preserve">PG&amp;E </v>
          </cell>
          <cell r="H12" t="str">
            <v>PG&amp;E City Gate</v>
          </cell>
          <cell r="I12" t="str">
            <v>(blank)</v>
          </cell>
          <cell r="J12">
            <v>24798</v>
          </cell>
          <cell r="K12">
            <v>25740</v>
          </cell>
          <cell r="L12">
            <v>24563</v>
          </cell>
          <cell r="M12">
            <v>31182</v>
          </cell>
          <cell r="N12">
            <v>-825</v>
          </cell>
          <cell r="O12">
            <v>1541</v>
          </cell>
          <cell r="P12">
            <v>100</v>
          </cell>
          <cell r="Q12">
            <v>0</v>
          </cell>
          <cell r="R12">
            <v>0</v>
          </cell>
          <cell r="S12">
            <v>0</v>
          </cell>
          <cell r="T12">
            <v>0</v>
          </cell>
          <cell r="U12">
            <v>12600</v>
          </cell>
          <cell r="V12">
            <v>9200</v>
          </cell>
          <cell r="W12">
            <v>10200</v>
          </cell>
          <cell r="X12">
            <v>8400</v>
          </cell>
          <cell r="Y12">
            <v>20600</v>
          </cell>
          <cell r="Z12">
            <v>0</v>
          </cell>
          <cell r="AA12">
            <v>0</v>
          </cell>
          <cell r="AB12">
            <v>0</v>
          </cell>
          <cell r="AC12">
            <v>0</v>
          </cell>
          <cell r="AD12">
            <v>0</v>
          </cell>
          <cell r="AE12">
            <v>0</v>
          </cell>
          <cell r="AF12">
            <v>0</v>
          </cell>
          <cell r="AG12">
            <v>0</v>
          </cell>
          <cell r="AH12">
            <v>0</v>
          </cell>
          <cell r="AI12">
            <v>0</v>
          </cell>
          <cell r="AJ12">
            <v>0</v>
          </cell>
          <cell r="AK12">
            <v>0</v>
          </cell>
          <cell r="BQ12">
            <v>168099</v>
          </cell>
        </row>
        <row r="13">
          <cell r="B13" t="str">
            <v>VolSwapBasisSanJuan</v>
          </cell>
          <cell r="C13" t="str">
            <v>Vol</v>
          </cell>
          <cell r="D13" t="str">
            <v>SwapBasis</v>
          </cell>
          <cell r="E13" t="str">
            <v>SanJuan</v>
          </cell>
          <cell r="H13" t="str">
            <v>San Juan</v>
          </cell>
          <cell r="I13" t="str">
            <v>(blank)</v>
          </cell>
          <cell r="J13">
            <v>-5400</v>
          </cell>
          <cell r="K13">
            <v>-5200</v>
          </cell>
          <cell r="L13">
            <v>-5300</v>
          </cell>
          <cell r="M13">
            <v>-3600</v>
          </cell>
          <cell r="N13">
            <v>-1000</v>
          </cell>
          <cell r="O13">
            <v>0</v>
          </cell>
          <cell r="P13">
            <v>6400</v>
          </cell>
          <cell r="Q13">
            <v>7700</v>
          </cell>
          <cell r="R13">
            <v>8500</v>
          </cell>
          <cell r="S13">
            <v>6400</v>
          </cell>
          <cell r="T13">
            <v>2700</v>
          </cell>
          <cell r="U13">
            <v>-1400</v>
          </cell>
          <cell r="V13">
            <v>-3800</v>
          </cell>
          <cell r="W13">
            <v>-5100</v>
          </cell>
          <cell r="X13">
            <v>-5300</v>
          </cell>
          <cell r="Y13">
            <v>-3100</v>
          </cell>
          <cell r="BQ13">
            <v>-7500</v>
          </cell>
        </row>
        <row r="14">
          <cell r="B14" t="str">
            <v>VolSwapBasisSocal</v>
          </cell>
          <cell r="C14" t="str">
            <v>Vol</v>
          </cell>
          <cell r="D14" t="str">
            <v>SwapBasis</v>
          </cell>
          <cell r="E14" t="str">
            <v>Socal</v>
          </cell>
          <cell r="H14" t="str">
            <v>Socal Border</v>
          </cell>
          <cell r="I14" t="str">
            <v>(blank)</v>
          </cell>
          <cell r="J14">
            <v>170197</v>
          </cell>
          <cell r="K14">
            <v>162381</v>
          </cell>
          <cell r="L14">
            <v>124390</v>
          </cell>
          <cell r="M14">
            <v>124720</v>
          </cell>
          <cell r="N14">
            <v>111969</v>
          </cell>
          <cell r="O14">
            <v>80361</v>
          </cell>
          <cell r="P14">
            <v>31300</v>
          </cell>
          <cell r="Q14">
            <v>29400</v>
          </cell>
          <cell r="R14">
            <v>28100</v>
          </cell>
          <cell r="S14">
            <v>31300</v>
          </cell>
          <cell r="T14">
            <v>36900</v>
          </cell>
          <cell r="U14">
            <v>39400</v>
          </cell>
          <cell r="V14">
            <v>46640</v>
          </cell>
          <cell r="W14">
            <v>48400</v>
          </cell>
          <cell r="X14">
            <v>52190</v>
          </cell>
          <cell r="Y14">
            <v>42230</v>
          </cell>
          <cell r="Z14">
            <v>2000</v>
          </cell>
          <cell r="AA14">
            <v>2000</v>
          </cell>
          <cell r="AB14">
            <v>-11000</v>
          </cell>
          <cell r="AC14">
            <v>-11000</v>
          </cell>
          <cell r="AD14">
            <v>-11000</v>
          </cell>
          <cell r="AE14">
            <v>-11000</v>
          </cell>
          <cell r="AF14">
            <v>-11000</v>
          </cell>
          <cell r="AG14">
            <v>-15000</v>
          </cell>
          <cell r="AH14">
            <v>-15000</v>
          </cell>
          <cell r="AI14">
            <v>-15000</v>
          </cell>
          <cell r="AJ14">
            <v>-15000</v>
          </cell>
          <cell r="AK14">
            <v>-15000</v>
          </cell>
          <cell r="AL14">
            <v>-15000</v>
          </cell>
          <cell r="AM14">
            <v>-15000</v>
          </cell>
          <cell r="BQ14">
            <v>1003878</v>
          </cell>
        </row>
        <row r="15">
          <cell r="B15" t="str">
            <v>VolSwapBasisTeco</v>
          </cell>
          <cell r="C15" t="str">
            <v>Vol</v>
          </cell>
          <cell r="D15" t="str">
            <v>SwapBasis</v>
          </cell>
          <cell r="E15" t="str">
            <v>Teco</v>
          </cell>
          <cell r="H15" t="str">
            <v>Teco</v>
          </cell>
          <cell r="I15" t="str">
            <v>(blank)</v>
          </cell>
          <cell r="J15">
            <v>34836</v>
          </cell>
          <cell r="K15">
            <v>20377</v>
          </cell>
          <cell r="L15">
            <v>25671</v>
          </cell>
          <cell r="M15">
            <v>23451</v>
          </cell>
          <cell r="N15">
            <v>23179</v>
          </cell>
          <cell r="O15">
            <v>6210</v>
          </cell>
          <cell r="P15">
            <v>6237</v>
          </cell>
          <cell r="Q15">
            <v>6022</v>
          </cell>
          <cell r="R15">
            <v>6042</v>
          </cell>
          <cell r="S15">
            <v>6915</v>
          </cell>
          <cell r="T15">
            <v>5472</v>
          </cell>
          <cell r="U15">
            <v>8071</v>
          </cell>
          <cell r="V15">
            <v>7493</v>
          </cell>
          <cell r="W15">
            <v>6191</v>
          </cell>
          <cell r="X15">
            <v>6190</v>
          </cell>
          <cell r="Y15">
            <v>5345</v>
          </cell>
          <cell r="Z15">
            <v>5238</v>
          </cell>
          <cell r="BQ15">
            <v>202940</v>
          </cell>
        </row>
        <row r="34">
          <cell r="B34" t="str">
            <v>MTMSwapBasisChica</v>
          </cell>
          <cell r="C34" t="str">
            <v>MTM</v>
          </cell>
          <cell r="D34" t="str">
            <v>SwapBasis</v>
          </cell>
          <cell r="E34" t="str">
            <v>Chica</v>
          </cell>
          <cell r="F34" t="str">
            <v>Sum of currentmtmvalue</v>
          </cell>
          <cell r="G34" t="str">
            <v>SWAP GAS BASIS</v>
          </cell>
          <cell r="H34" t="str">
            <v>Chicago CG</v>
          </cell>
          <cell r="I34" t="str">
            <v>(blank)</v>
          </cell>
          <cell r="J34">
            <v>3200</v>
          </cell>
          <cell r="K34">
            <v>4750</v>
          </cell>
          <cell r="L34">
            <v>-1500</v>
          </cell>
          <cell r="M34">
            <v>-2500</v>
          </cell>
          <cell r="N34">
            <v>-2090</v>
          </cell>
          <cell r="O34">
            <v>-1125</v>
          </cell>
          <cell r="P34">
            <v>-1052.4349999999999</v>
          </cell>
          <cell r="Q34">
            <v>-921.43</v>
          </cell>
          <cell r="R34">
            <v>-1188.9449999999999</v>
          </cell>
          <cell r="S34">
            <v>-906.34500000000003</v>
          </cell>
          <cell r="T34">
            <v>-1125</v>
          </cell>
          <cell r="BQ34">
            <v>-4459.1549999999997</v>
          </cell>
        </row>
        <row r="35">
          <cell r="B35" t="str">
            <v>MTMSwapBasisColor</v>
          </cell>
          <cell r="C35" t="str">
            <v>MTM</v>
          </cell>
          <cell r="D35" t="str">
            <v>SwapBasis</v>
          </cell>
          <cell r="E35" t="str">
            <v>Color</v>
          </cell>
          <cell r="H35" t="str">
            <v>Colorado Interstate Gas</v>
          </cell>
          <cell r="I35" t="str">
            <v>(blank)</v>
          </cell>
          <cell r="J35">
            <v>12956.76</v>
          </cell>
          <cell r="K35">
            <v>12153.24</v>
          </cell>
          <cell r="L35">
            <v>10803.24</v>
          </cell>
          <cell r="M35">
            <v>11609.19</v>
          </cell>
          <cell r="BQ35">
            <v>47522.43</v>
          </cell>
        </row>
        <row r="36">
          <cell r="B36" t="str">
            <v>MTMSwapBasisDomin</v>
          </cell>
          <cell r="C36" t="str">
            <v>MTM</v>
          </cell>
          <cell r="D36" t="str">
            <v>SwapBasis</v>
          </cell>
          <cell r="E36" t="str">
            <v>Domin</v>
          </cell>
          <cell r="H36" t="str">
            <v>Dominion</v>
          </cell>
          <cell r="I36" t="str">
            <v>(blank)</v>
          </cell>
          <cell r="J36">
            <v>-3223.76</v>
          </cell>
          <cell r="K36">
            <v>-1755.2850000000001</v>
          </cell>
          <cell r="L36">
            <v>-2531.9319999999998</v>
          </cell>
          <cell r="M36">
            <v>-2131.962</v>
          </cell>
          <cell r="BQ36">
            <v>-9642.9390000000003</v>
          </cell>
        </row>
        <row r="37">
          <cell r="B37" t="str">
            <v>MTMSwapBasisMalin</v>
          </cell>
          <cell r="C37" t="str">
            <v>MTM</v>
          </cell>
          <cell r="D37" t="str">
            <v>SwapBasis</v>
          </cell>
          <cell r="E37" t="str">
            <v>Malin</v>
          </cell>
          <cell r="H37" t="str">
            <v>Malin</v>
          </cell>
          <cell r="I37" t="str">
            <v>(blank)</v>
          </cell>
          <cell r="J37">
            <v>-140640.20000000001</v>
          </cell>
          <cell r="K37">
            <v>-152108.25</v>
          </cell>
          <cell r="L37">
            <v>-139672.70000000001</v>
          </cell>
          <cell r="M37">
            <v>-159046.6</v>
          </cell>
          <cell r="N37">
            <v>-155875.6</v>
          </cell>
          <cell r="O37">
            <v>-48145.5</v>
          </cell>
          <cell r="P37">
            <v>-17546</v>
          </cell>
          <cell r="Q37">
            <v>-17893</v>
          </cell>
          <cell r="R37">
            <v>-17291</v>
          </cell>
          <cell r="S37">
            <v>-18148</v>
          </cell>
          <cell r="T37">
            <v>-21075</v>
          </cell>
          <cell r="U37">
            <v>-18004</v>
          </cell>
          <cell r="V37">
            <v>-18517</v>
          </cell>
          <cell r="W37">
            <v>-18335</v>
          </cell>
          <cell r="X37">
            <v>-16632</v>
          </cell>
          <cell r="Y37">
            <v>-18699</v>
          </cell>
          <cell r="BQ37">
            <v>-977628.85</v>
          </cell>
        </row>
        <row r="38">
          <cell r="B38" t="str">
            <v>MTMSwapBasisEPP</v>
          </cell>
          <cell r="C38" t="str">
            <v>MTM</v>
          </cell>
          <cell r="D38" t="str">
            <v>SwapBasis</v>
          </cell>
          <cell r="E38" t="str">
            <v>EPP</v>
          </cell>
          <cell r="H38" t="str">
            <v>Permian (El Paso)</v>
          </cell>
          <cell r="I38" t="str">
            <v>(blank)</v>
          </cell>
          <cell r="J38">
            <v>-1396.2</v>
          </cell>
          <cell r="K38">
            <v>-1408.5</v>
          </cell>
          <cell r="L38">
            <v>-892.8</v>
          </cell>
          <cell r="M38">
            <v>-872.8</v>
          </cell>
          <cell r="N38">
            <v>-947</v>
          </cell>
          <cell r="O38">
            <v>-1014.5</v>
          </cell>
          <cell r="P38">
            <v>-1249</v>
          </cell>
          <cell r="Q38">
            <v>-1136</v>
          </cell>
          <cell r="R38">
            <v>-1158.5</v>
          </cell>
          <cell r="S38">
            <v>-1131</v>
          </cell>
          <cell r="T38">
            <v>-1121.5</v>
          </cell>
          <cell r="U38">
            <v>-999</v>
          </cell>
          <cell r="V38">
            <v>-940.5</v>
          </cell>
          <cell r="W38">
            <v>-913.5</v>
          </cell>
          <cell r="X38">
            <v>-909</v>
          </cell>
          <cell r="Y38">
            <v>-958.5</v>
          </cell>
          <cell r="BQ38">
            <v>-17048.3</v>
          </cell>
        </row>
        <row r="39">
          <cell r="B39" t="str">
            <v xml:space="preserve">MTMSwapBasisPG&amp;E </v>
          </cell>
          <cell r="C39" t="str">
            <v>MTM</v>
          </cell>
          <cell r="D39" t="str">
            <v>SwapBasis</v>
          </cell>
          <cell r="E39" t="str">
            <v xml:space="preserve">PG&amp;E </v>
          </cell>
          <cell r="H39" t="str">
            <v>PG&amp;E City Gate</v>
          </cell>
          <cell r="I39" t="str">
            <v>(blank)</v>
          </cell>
          <cell r="J39">
            <v>159035.29200000002</v>
          </cell>
          <cell r="K39">
            <v>150560.29999999999</v>
          </cell>
          <cell r="L39">
            <v>134907.182</v>
          </cell>
          <cell r="M39">
            <v>118018.82400000002</v>
          </cell>
          <cell r="N39">
            <v>136889.9</v>
          </cell>
          <cell r="O39">
            <v>10795.81</v>
          </cell>
          <cell r="P39">
            <v>-9253.5</v>
          </cell>
          <cell r="Q39">
            <v>-7066</v>
          </cell>
          <cell r="R39">
            <v>-6996</v>
          </cell>
          <cell r="S39">
            <v>-7105</v>
          </cell>
          <cell r="T39">
            <v>-7077.5</v>
          </cell>
          <cell r="U39">
            <v>-1280.5</v>
          </cell>
          <cell r="V39">
            <v>2950.5</v>
          </cell>
          <cell r="W39">
            <v>472</v>
          </cell>
          <cell r="X39">
            <v>1421.5</v>
          </cell>
          <cell r="Y39">
            <v>-13007.5</v>
          </cell>
          <cell r="Z39">
            <v>10415.5</v>
          </cell>
          <cell r="AA39">
            <v>10357.5</v>
          </cell>
          <cell r="AB39">
            <v>10314</v>
          </cell>
          <cell r="AC39">
            <v>8269.5</v>
          </cell>
          <cell r="AD39">
            <v>8269.5</v>
          </cell>
          <cell r="AE39">
            <v>8269.5</v>
          </cell>
          <cell r="AF39">
            <v>8269.5</v>
          </cell>
          <cell r="AG39">
            <v>8269.5</v>
          </cell>
          <cell r="AH39">
            <v>8269.5</v>
          </cell>
          <cell r="AI39">
            <v>8269.5</v>
          </cell>
          <cell r="AJ39">
            <v>8269.5</v>
          </cell>
          <cell r="AK39">
            <v>8269.5</v>
          </cell>
          <cell r="BQ39">
            <v>768777.80799999996</v>
          </cell>
        </row>
        <row r="40">
          <cell r="B40" t="str">
            <v>MTMSwapBasisSanJuan</v>
          </cell>
          <cell r="C40" t="str">
            <v>MTM</v>
          </cell>
          <cell r="D40" t="str">
            <v>SwapBasis</v>
          </cell>
          <cell r="E40" t="str">
            <v>SanJuan</v>
          </cell>
          <cell r="H40" t="str">
            <v>San Juan</v>
          </cell>
          <cell r="I40" t="str">
            <v>(blank)</v>
          </cell>
          <cell r="J40">
            <v>-1428.1</v>
          </cell>
          <cell r="K40">
            <v>-2135.5</v>
          </cell>
          <cell r="L40">
            <v>-1362.2</v>
          </cell>
          <cell r="M40">
            <v>-1080.7</v>
          </cell>
          <cell r="N40">
            <v>-714.5</v>
          </cell>
          <cell r="O40">
            <v>-570.5</v>
          </cell>
          <cell r="P40">
            <v>-1109</v>
          </cell>
          <cell r="Q40">
            <v>-1231.5</v>
          </cell>
          <cell r="R40">
            <v>-1363.5</v>
          </cell>
          <cell r="S40">
            <v>-1270</v>
          </cell>
          <cell r="T40">
            <v>-892.5</v>
          </cell>
          <cell r="U40">
            <v>-829.5</v>
          </cell>
          <cell r="V40">
            <v>-997.5</v>
          </cell>
          <cell r="W40">
            <v>-1088.5</v>
          </cell>
          <cell r="X40">
            <v>-1102.5</v>
          </cell>
          <cell r="Y40">
            <v>-948.5</v>
          </cell>
          <cell r="BQ40">
            <v>-18124.5</v>
          </cell>
        </row>
        <row r="41">
          <cell r="B41" t="str">
            <v>MTMSwapBasisSocal</v>
          </cell>
          <cell r="C41" t="str">
            <v>MTM</v>
          </cell>
          <cell r="D41" t="str">
            <v>SwapBasis</v>
          </cell>
          <cell r="E41" t="str">
            <v>Socal</v>
          </cell>
          <cell r="H41" t="str">
            <v>Socal Border</v>
          </cell>
          <cell r="I41" t="str">
            <v>(blank)</v>
          </cell>
          <cell r="J41">
            <v>-256409.43200000003</v>
          </cell>
          <cell r="K41">
            <v>-224136.745</v>
          </cell>
          <cell r="L41">
            <v>-154448.79</v>
          </cell>
          <cell r="M41">
            <v>-165012.41</v>
          </cell>
          <cell r="N41">
            <v>-168320.46799999999</v>
          </cell>
          <cell r="O41">
            <v>-144246.91</v>
          </cell>
          <cell r="P41">
            <v>-40752.5</v>
          </cell>
          <cell r="Q41">
            <v>-37319.5</v>
          </cell>
          <cell r="R41">
            <v>-36024</v>
          </cell>
          <cell r="S41">
            <v>-37253</v>
          </cell>
          <cell r="T41">
            <v>-41342.5</v>
          </cell>
          <cell r="U41">
            <v>-46727</v>
          </cell>
          <cell r="V41">
            <v>-53285.2</v>
          </cell>
          <cell r="W41">
            <v>-54019</v>
          </cell>
          <cell r="X41">
            <v>-57848</v>
          </cell>
          <cell r="Y41">
            <v>-40102.9</v>
          </cell>
          <cell r="Z41">
            <v>-15700</v>
          </cell>
          <cell r="AA41">
            <v>-15660</v>
          </cell>
          <cell r="AB41">
            <v>32095</v>
          </cell>
          <cell r="AC41">
            <v>30265</v>
          </cell>
          <cell r="AD41">
            <v>30265</v>
          </cell>
          <cell r="AE41">
            <v>30265</v>
          </cell>
          <cell r="AF41">
            <v>31255</v>
          </cell>
          <cell r="AG41">
            <v>33750</v>
          </cell>
          <cell r="AH41">
            <v>33750</v>
          </cell>
          <cell r="AI41">
            <v>33750</v>
          </cell>
          <cell r="AJ41">
            <v>31500</v>
          </cell>
          <cell r="AK41">
            <v>31500</v>
          </cell>
          <cell r="AL41">
            <v>32400</v>
          </cell>
          <cell r="AM41">
            <v>32400</v>
          </cell>
          <cell r="BQ41">
            <v>-1205413.355</v>
          </cell>
        </row>
        <row r="42">
          <cell r="B42" t="str">
            <v>MTMSwapBasisTeco</v>
          </cell>
          <cell r="C42" t="str">
            <v>MTM</v>
          </cell>
          <cell r="D42" t="str">
            <v>SwapBasis</v>
          </cell>
          <cell r="E42" t="str">
            <v>Teco</v>
          </cell>
          <cell r="H42" t="str">
            <v>Teco</v>
          </cell>
          <cell r="I42" t="str">
            <v>(blank)</v>
          </cell>
          <cell r="J42">
            <v>-12438.456000000002</v>
          </cell>
          <cell r="K42">
            <v>-9833.0150000000012</v>
          </cell>
          <cell r="L42">
            <v>-10148.786</v>
          </cell>
          <cell r="M42">
            <v>-9304.7580000000016</v>
          </cell>
          <cell r="N42">
            <v>-9630.637999999999</v>
          </cell>
          <cell r="O42">
            <v>-527.85</v>
          </cell>
          <cell r="P42">
            <v>-592.51499999999999</v>
          </cell>
          <cell r="Q42">
            <v>-572.09</v>
          </cell>
          <cell r="R42">
            <v>-573.99</v>
          </cell>
          <cell r="S42">
            <v>-656.92499999999995</v>
          </cell>
          <cell r="T42">
            <v>-519.84</v>
          </cell>
          <cell r="U42">
            <v>242.13</v>
          </cell>
          <cell r="V42">
            <v>224.79</v>
          </cell>
          <cell r="W42">
            <v>185.73</v>
          </cell>
          <cell r="X42">
            <v>185.7</v>
          </cell>
          <cell r="Y42">
            <v>160.35</v>
          </cell>
          <cell r="Z42">
            <v>-183.33</v>
          </cell>
          <cell r="BQ42">
            <v>-53983.493000000002</v>
          </cell>
        </row>
      </sheetData>
      <sheetData sheetId="5"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38168</v>
          </cell>
          <cell r="AO1">
            <v>38199</v>
          </cell>
          <cell r="AP1">
            <v>38230</v>
          </cell>
          <cell r="AQ1">
            <v>38260</v>
          </cell>
          <cell r="AR1">
            <v>38291</v>
          </cell>
          <cell r="AS1">
            <v>38321</v>
          </cell>
          <cell r="AT1">
            <v>38352</v>
          </cell>
          <cell r="AU1">
            <v>38383</v>
          </cell>
          <cell r="AV1">
            <v>38411</v>
          </cell>
          <cell r="AW1">
            <v>38442</v>
          </cell>
          <cell r="AX1">
            <v>38472</v>
          </cell>
          <cell r="AY1">
            <v>38503</v>
          </cell>
          <cell r="AZ1">
            <v>38533</v>
          </cell>
          <cell r="BA1">
            <v>38564</v>
          </cell>
          <cell r="BB1">
            <v>38595</v>
          </cell>
          <cell r="BC1">
            <v>38625</v>
          </cell>
          <cell r="BD1">
            <v>38656</v>
          </cell>
          <cell r="BE1">
            <v>38686</v>
          </cell>
          <cell r="BF1">
            <v>38717</v>
          </cell>
          <cell r="BG1">
            <v>38748</v>
          </cell>
          <cell r="BH1">
            <v>38776</v>
          </cell>
          <cell r="BI1">
            <v>38807</v>
          </cell>
          <cell r="BJ1">
            <v>38837</v>
          </cell>
          <cell r="BK1">
            <v>38868</v>
          </cell>
          <cell r="BL1">
            <v>38898</v>
          </cell>
          <cell r="BM1">
            <v>38929</v>
          </cell>
          <cell r="BN1">
            <v>38960</v>
          </cell>
          <cell r="BO1">
            <v>38990</v>
          </cell>
          <cell r="BP1">
            <v>39021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VolSwapFFChica</v>
          </cell>
          <cell r="C7" t="str">
            <v>Vol</v>
          </cell>
          <cell r="D7" t="str">
            <v>SwapFF</v>
          </cell>
          <cell r="E7" t="str">
            <v>Chica</v>
          </cell>
          <cell r="F7" t="str">
            <v>Sum of currentvolume</v>
          </cell>
          <cell r="G7" t="str">
            <v>SWAP GAS FF</v>
          </cell>
          <cell r="H7" t="str">
            <v>Chicago CG</v>
          </cell>
          <cell r="I7" t="str">
            <v>(blank)</v>
          </cell>
          <cell r="J7">
            <v>9300</v>
          </cell>
          <cell r="BQ7">
            <v>9300</v>
          </cell>
        </row>
        <row r="8">
          <cell r="B8" t="str">
            <v>VolSwapFFDomin</v>
          </cell>
          <cell r="C8" t="str">
            <v>Vol</v>
          </cell>
          <cell r="D8" t="str">
            <v>SwapFF</v>
          </cell>
          <cell r="E8" t="str">
            <v>Domin</v>
          </cell>
          <cell r="H8" t="str">
            <v>Dominion</v>
          </cell>
          <cell r="I8" t="str">
            <v>(blank)</v>
          </cell>
          <cell r="P8">
            <v>2620</v>
          </cell>
          <cell r="Q8">
            <v>1997</v>
          </cell>
          <cell r="R8">
            <v>3000</v>
          </cell>
          <cell r="S8">
            <v>7546</v>
          </cell>
          <cell r="T8">
            <v>11747</v>
          </cell>
          <cell r="U8">
            <v>11670</v>
          </cell>
          <cell r="V8">
            <v>11562</v>
          </cell>
          <cell r="W8">
            <v>13850</v>
          </cell>
          <cell r="X8">
            <v>11352</v>
          </cell>
          <cell r="Y8">
            <v>8107</v>
          </cell>
          <cell r="Z8">
            <v>4015</v>
          </cell>
          <cell r="AA8">
            <v>3625</v>
          </cell>
          <cell r="AB8">
            <v>4622</v>
          </cell>
          <cell r="AC8">
            <v>1997</v>
          </cell>
          <cell r="AD8">
            <v>3000</v>
          </cell>
          <cell r="AE8">
            <v>7546</v>
          </cell>
          <cell r="AF8">
            <v>11747</v>
          </cell>
          <cell r="AG8">
            <v>11670</v>
          </cell>
          <cell r="AH8">
            <v>13564</v>
          </cell>
          <cell r="AI8">
            <v>13850</v>
          </cell>
          <cell r="AJ8">
            <v>11352</v>
          </cell>
          <cell r="AK8">
            <v>8107</v>
          </cell>
          <cell r="AL8">
            <v>4015</v>
          </cell>
          <cell r="AM8">
            <v>3625</v>
          </cell>
          <cell r="BQ8">
            <v>186186</v>
          </cell>
        </row>
        <row r="9">
          <cell r="B9" t="str">
            <v>VolSwapFFMalin</v>
          </cell>
          <cell r="C9" t="str">
            <v>Vol</v>
          </cell>
          <cell r="D9" t="str">
            <v>SwapFF</v>
          </cell>
          <cell r="E9" t="str">
            <v>Malin</v>
          </cell>
          <cell r="H9" t="str">
            <v>Malin</v>
          </cell>
          <cell r="I9" t="str">
            <v>(blank)</v>
          </cell>
          <cell r="J9">
            <v>-1000</v>
          </cell>
          <cell r="K9">
            <v>-100</v>
          </cell>
          <cell r="L9">
            <v>-500</v>
          </cell>
          <cell r="M9">
            <v>-1600</v>
          </cell>
          <cell r="N9">
            <v>-4400</v>
          </cell>
          <cell r="O9">
            <v>-6000</v>
          </cell>
          <cell r="P9">
            <v>-7000</v>
          </cell>
          <cell r="Q9">
            <v>-7600</v>
          </cell>
          <cell r="R9">
            <v>-7900</v>
          </cell>
          <cell r="S9">
            <v>-6900</v>
          </cell>
          <cell r="T9">
            <v>-5500</v>
          </cell>
          <cell r="U9">
            <v>-1400</v>
          </cell>
          <cell r="V9">
            <v>-1000</v>
          </cell>
          <cell r="W9">
            <v>-100</v>
          </cell>
          <cell r="X9">
            <v>-500</v>
          </cell>
          <cell r="Y9">
            <v>-1600</v>
          </cell>
          <cell r="BQ9">
            <v>-53100</v>
          </cell>
        </row>
        <row r="10">
          <cell r="B10" t="str">
            <v>VolSwapFFEPP</v>
          </cell>
          <cell r="C10" t="str">
            <v>Vol</v>
          </cell>
          <cell r="D10" t="str">
            <v>SwapFF</v>
          </cell>
          <cell r="E10" t="str">
            <v>EPP</v>
          </cell>
          <cell r="H10" t="str">
            <v>Permian (El Paso)</v>
          </cell>
          <cell r="I10" t="str">
            <v>(blank)</v>
          </cell>
          <cell r="J10">
            <v>2300</v>
          </cell>
          <cell r="K10">
            <v>2700</v>
          </cell>
          <cell r="L10">
            <v>2700</v>
          </cell>
          <cell r="M10">
            <v>1900</v>
          </cell>
          <cell r="N10">
            <v>500</v>
          </cell>
          <cell r="P10">
            <v>-3300</v>
          </cell>
          <cell r="Q10">
            <v>-3900</v>
          </cell>
          <cell r="R10">
            <v>-4400</v>
          </cell>
          <cell r="S10">
            <v>-3300</v>
          </cell>
          <cell r="T10">
            <v>-1400</v>
          </cell>
          <cell r="U10">
            <v>700</v>
          </cell>
          <cell r="V10">
            <v>2000</v>
          </cell>
          <cell r="W10">
            <v>2600</v>
          </cell>
          <cell r="X10">
            <v>2700</v>
          </cell>
          <cell r="Y10">
            <v>1600</v>
          </cell>
          <cell r="BQ10">
            <v>3400</v>
          </cell>
        </row>
        <row r="11">
          <cell r="B11" t="str">
            <v xml:space="preserve">VolSwapFFPG&amp;E </v>
          </cell>
          <cell r="C11" t="str">
            <v>Vol</v>
          </cell>
          <cell r="D11" t="str">
            <v>SwapFF</v>
          </cell>
          <cell r="E11" t="str">
            <v xml:space="preserve">PG&amp;E </v>
          </cell>
          <cell r="H11" t="str">
            <v>PG&amp;E City Gate</v>
          </cell>
          <cell r="I11" t="str">
            <v>(blank)</v>
          </cell>
          <cell r="J11">
            <v>90750</v>
          </cell>
          <cell r="K11">
            <v>94380</v>
          </cell>
          <cell r="L11">
            <v>90630</v>
          </cell>
          <cell r="M11">
            <v>74050</v>
          </cell>
          <cell r="N11">
            <v>104710</v>
          </cell>
          <cell r="O11">
            <v>88400</v>
          </cell>
          <cell r="P11">
            <v>41150</v>
          </cell>
          <cell r="Q11">
            <v>35400</v>
          </cell>
          <cell r="R11">
            <v>36250</v>
          </cell>
          <cell r="S11">
            <v>32900</v>
          </cell>
          <cell r="T11">
            <v>35600</v>
          </cell>
          <cell r="U11">
            <v>21900</v>
          </cell>
          <cell r="V11">
            <v>26300</v>
          </cell>
          <cell r="W11">
            <v>26330</v>
          </cell>
          <cell r="X11">
            <v>23980</v>
          </cell>
          <cell r="Y11">
            <v>6700</v>
          </cell>
          <cell r="Z11">
            <v>7900</v>
          </cell>
          <cell r="AA11">
            <v>6400</v>
          </cell>
          <cell r="AB11">
            <v>4700</v>
          </cell>
          <cell r="AC11">
            <v>3800</v>
          </cell>
          <cell r="AD11">
            <v>3700</v>
          </cell>
          <cell r="AE11">
            <v>3900</v>
          </cell>
          <cell r="AF11">
            <v>4800</v>
          </cell>
          <cell r="AG11">
            <v>6800</v>
          </cell>
          <cell r="AH11">
            <v>6700</v>
          </cell>
          <cell r="AI11">
            <v>7100</v>
          </cell>
          <cell r="AJ11">
            <v>6400</v>
          </cell>
          <cell r="AK11">
            <v>4900</v>
          </cell>
          <cell r="AL11">
            <v>4800</v>
          </cell>
          <cell r="AM11">
            <v>4300</v>
          </cell>
          <cell r="AN11">
            <v>3700</v>
          </cell>
          <cell r="AO11">
            <v>3800</v>
          </cell>
          <cell r="AP11">
            <v>3700</v>
          </cell>
          <cell r="AQ11">
            <v>3900</v>
          </cell>
          <cell r="AR11">
            <v>4800</v>
          </cell>
          <cell r="AS11">
            <v>6800</v>
          </cell>
          <cell r="AT11">
            <v>6700</v>
          </cell>
          <cell r="AU11">
            <v>7100</v>
          </cell>
          <cell r="AV11">
            <v>6400</v>
          </cell>
          <cell r="AW11">
            <v>4900</v>
          </cell>
          <cell r="AX11">
            <v>3200</v>
          </cell>
          <cell r="AY11">
            <v>3200</v>
          </cell>
          <cell r="AZ11">
            <v>3200</v>
          </cell>
          <cell r="BA11">
            <v>3200</v>
          </cell>
          <cell r="BB11">
            <v>3200</v>
          </cell>
          <cell r="BC11">
            <v>3200</v>
          </cell>
          <cell r="BD11">
            <v>3200</v>
          </cell>
          <cell r="BE11">
            <v>3200</v>
          </cell>
          <cell r="BF11">
            <v>3200</v>
          </cell>
          <cell r="BG11">
            <v>3200</v>
          </cell>
          <cell r="BH11">
            <v>3200</v>
          </cell>
          <cell r="BI11">
            <v>3200</v>
          </cell>
          <cell r="BJ11">
            <v>3200</v>
          </cell>
          <cell r="BK11">
            <v>3200</v>
          </cell>
          <cell r="BL11">
            <v>3200</v>
          </cell>
          <cell r="BM11">
            <v>3200</v>
          </cell>
          <cell r="BN11">
            <v>3200</v>
          </cell>
          <cell r="BO11">
            <v>3200</v>
          </cell>
          <cell r="BP11">
            <v>3200</v>
          </cell>
          <cell r="BQ11">
            <v>1018230</v>
          </cell>
        </row>
        <row r="12">
          <cell r="B12" t="str">
            <v>VolSwapFFSanJuan</v>
          </cell>
          <cell r="C12" t="str">
            <v>Vol</v>
          </cell>
          <cell r="D12" t="str">
            <v>SwapFF</v>
          </cell>
          <cell r="E12" t="str">
            <v>SanJuan</v>
          </cell>
          <cell r="H12" t="str">
            <v>San Juan</v>
          </cell>
          <cell r="I12" t="str">
            <v>(blank)</v>
          </cell>
          <cell r="J12">
            <v>4500</v>
          </cell>
          <cell r="K12">
            <v>5200</v>
          </cell>
          <cell r="L12">
            <v>5300</v>
          </cell>
          <cell r="M12">
            <v>3600</v>
          </cell>
          <cell r="N12">
            <v>1000</v>
          </cell>
          <cell r="P12">
            <v>-6400</v>
          </cell>
          <cell r="Q12">
            <v>-7700</v>
          </cell>
          <cell r="R12">
            <v>-8500</v>
          </cell>
          <cell r="S12">
            <v>-6400</v>
          </cell>
          <cell r="T12">
            <v>-2700</v>
          </cell>
          <cell r="U12">
            <v>1400</v>
          </cell>
          <cell r="V12">
            <v>3800</v>
          </cell>
          <cell r="W12">
            <v>5100</v>
          </cell>
          <cell r="X12">
            <v>5300</v>
          </cell>
          <cell r="Y12">
            <v>3100</v>
          </cell>
          <cell r="BQ12">
            <v>6600</v>
          </cell>
        </row>
        <row r="13">
          <cell r="B13" t="str">
            <v>VolSwapFFSocal</v>
          </cell>
          <cell r="C13" t="str">
            <v>Vol</v>
          </cell>
          <cell r="D13" t="str">
            <v>SwapFF</v>
          </cell>
          <cell r="E13" t="str">
            <v>Socal</v>
          </cell>
          <cell r="H13" t="str">
            <v>Socal Border</v>
          </cell>
          <cell r="I13" t="str">
            <v>(blank)</v>
          </cell>
          <cell r="J13">
            <v>720475</v>
          </cell>
          <cell r="K13">
            <v>709275</v>
          </cell>
          <cell r="L13">
            <v>711575</v>
          </cell>
          <cell r="M13">
            <v>731475</v>
          </cell>
          <cell r="N13">
            <v>628375</v>
          </cell>
          <cell r="O13">
            <v>622425</v>
          </cell>
          <cell r="P13">
            <v>617425</v>
          </cell>
          <cell r="Q13">
            <v>571086</v>
          </cell>
          <cell r="R13">
            <v>560404</v>
          </cell>
          <cell r="S13">
            <v>467173</v>
          </cell>
          <cell r="T13">
            <v>440297</v>
          </cell>
          <cell r="U13">
            <v>435677</v>
          </cell>
          <cell r="V13">
            <v>421261</v>
          </cell>
          <cell r="W13">
            <v>413769</v>
          </cell>
          <cell r="X13">
            <v>368096</v>
          </cell>
          <cell r="Y13">
            <v>373203</v>
          </cell>
          <cell r="Z13">
            <v>278935</v>
          </cell>
          <cell r="AA13">
            <v>271352</v>
          </cell>
          <cell r="AB13">
            <v>260112</v>
          </cell>
          <cell r="AC13">
            <v>224300</v>
          </cell>
          <cell r="AD13">
            <v>215800</v>
          </cell>
          <cell r="AE13">
            <v>221700</v>
          </cell>
          <cell r="AF13">
            <v>215800</v>
          </cell>
          <cell r="AG13">
            <v>196200</v>
          </cell>
          <cell r="AH13">
            <v>164800</v>
          </cell>
          <cell r="AI13">
            <v>183500</v>
          </cell>
          <cell r="AJ13">
            <v>177100</v>
          </cell>
          <cell r="AK13">
            <v>181300</v>
          </cell>
          <cell r="AL13">
            <v>152600</v>
          </cell>
          <cell r="AM13">
            <v>154200</v>
          </cell>
          <cell r="AN13">
            <v>114500</v>
          </cell>
          <cell r="AO13">
            <v>86000</v>
          </cell>
          <cell r="AP13">
            <v>35500</v>
          </cell>
          <cell r="AQ13">
            <v>35500</v>
          </cell>
          <cell r="AR13">
            <v>35500</v>
          </cell>
          <cell r="AS13">
            <v>25000</v>
          </cell>
          <cell r="AT13">
            <v>25000</v>
          </cell>
          <cell r="AU13">
            <v>25000</v>
          </cell>
          <cell r="AV13">
            <v>25000</v>
          </cell>
          <cell r="AW13">
            <v>25000</v>
          </cell>
          <cell r="AX13">
            <v>21000</v>
          </cell>
          <cell r="AY13">
            <v>21000</v>
          </cell>
          <cell r="AZ13">
            <v>21000</v>
          </cell>
          <cell r="BA13">
            <v>21000</v>
          </cell>
          <cell r="BB13">
            <v>21000</v>
          </cell>
          <cell r="BC13">
            <v>21000</v>
          </cell>
          <cell r="BD13">
            <v>21000</v>
          </cell>
          <cell r="BE13">
            <v>21000</v>
          </cell>
          <cell r="BF13">
            <v>21000</v>
          </cell>
          <cell r="BG13">
            <v>21000</v>
          </cell>
          <cell r="BH13">
            <v>21000</v>
          </cell>
          <cell r="BI13">
            <v>21000</v>
          </cell>
          <cell r="BJ13">
            <v>5000</v>
          </cell>
          <cell r="BK13">
            <v>5000</v>
          </cell>
          <cell r="BL13">
            <v>5000</v>
          </cell>
          <cell r="BM13">
            <v>5000</v>
          </cell>
          <cell r="BQ13">
            <v>12393690</v>
          </cell>
        </row>
        <row r="34">
          <cell r="B34" t="str">
            <v>MTMSwapFFChica</v>
          </cell>
          <cell r="C34" t="str">
            <v>MTM</v>
          </cell>
          <cell r="D34" t="str">
            <v>SwapFF</v>
          </cell>
          <cell r="E34" t="str">
            <v>Chica</v>
          </cell>
          <cell r="F34" t="str">
            <v>Sum of currentmtmvalue</v>
          </cell>
          <cell r="G34" t="str">
            <v>SWAP GAS FF</v>
          </cell>
          <cell r="H34" t="str">
            <v>Chicago CG</v>
          </cell>
          <cell r="I34" t="str">
            <v>(blank)</v>
          </cell>
          <cell r="J34">
            <v>-29388</v>
          </cell>
          <cell r="BQ34">
            <v>-29388</v>
          </cell>
        </row>
        <row r="35">
          <cell r="B35" t="str">
            <v>MTMSwapFFDomin</v>
          </cell>
          <cell r="C35" t="str">
            <v>MTM</v>
          </cell>
          <cell r="D35" t="str">
            <v>SwapFF</v>
          </cell>
          <cell r="E35" t="str">
            <v>Domin</v>
          </cell>
          <cell r="H35" t="str">
            <v>Dominion</v>
          </cell>
          <cell r="I35" t="str">
            <v>(blank)</v>
          </cell>
          <cell r="P35">
            <v>-639.28</v>
          </cell>
          <cell r="Q35">
            <v>-407.38799999999998</v>
          </cell>
          <cell r="R35">
            <v>-531</v>
          </cell>
          <cell r="S35">
            <v>-1524.2919999999999</v>
          </cell>
          <cell r="T35">
            <v>-2431.6289999999999</v>
          </cell>
          <cell r="U35">
            <v>3711.06</v>
          </cell>
          <cell r="V35">
            <v>5931.3059999999996</v>
          </cell>
          <cell r="W35">
            <v>8005.3</v>
          </cell>
          <cell r="X35">
            <v>5392.2</v>
          </cell>
          <cell r="Y35">
            <v>2480.7420000000002</v>
          </cell>
          <cell r="Z35">
            <v>-670.505</v>
          </cell>
          <cell r="AA35">
            <v>-696</v>
          </cell>
          <cell r="AB35">
            <v>-794.98400000000004</v>
          </cell>
          <cell r="AC35">
            <v>-303.54399999999998</v>
          </cell>
          <cell r="AD35">
            <v>-411</v>
          </cell>
          <cell r="AE35">
            <v>-1109.2619999999999</v>
          </cell>
          <cell r="AF35">
            <v>-1433.134</v>
          </cell>
          <cell r="AG35">
            <v>2252.31</v>
          </cell>
          <cell r="AH35">
            <v>4923.732</v>
          </cell>
          <cell r="AI35">
            <v>6135.55</v>
          </cell>
          <cell r="AJ35">
            <v>-6538.7520000000004</v>
          </cell>
          <cell r="AK35">
            <v>-5739.7560000000003</v>
          </cell>
          <cell r="AL35">
            <v>-3525.17</v>
          </cell>
          <cell r="AM35">
            <v>-3182.75</v>
          </cell>
          <cell r="BQ35">
            <v>8893.7539999999954</v>
          </cell>
        </row>
        <row r="36">
          <cell r="B36" t="str">
            <v>MTMSwapFFMalin</v>
          </cell>
          <cell r="C36" t="str">
            <v>MTM</v>
          </cell>
          <cell r="D36" t="str">
            <v>SwapFF</v>
          </cell>
          <cell r="E36" t="str">
            <v>Malin</v>
          </cell>
          <cell r="H36" t="str">
            <v>Malin</v>
          </cell>
          <cell r="I36" t="str">
            <v>(blank)</v>
          </cell>
          <cell r="J36">
            <v>820</v>
          </cell>
          <cell r="K36">
            <v>90</v>
          </cell>
          <cell r="L36">
            <v>760</v>
          </cell>
          <cell r="M36">
            <v>2016</v>
          </cell>
          <cell r="N36">
            <v>1012</v>
          </cell>
          <cell r="O36">
            <v>924</v>
          </cell>
          <cell r="P36">
            <v>938</v>
          </cell>
          <cell r="Q36">
            <v>790.4</v>
          </cell>
          <cell r="R36">
            <v>608.29999999999995</v>
          </cell>
          <cell r="S36">
            <v>634.79999999999995</v>
          </cell>
          <cell r="T36">
            <v>533.5</v>
          </cell>
          <cell r="U36">
            <v>-578.20000000000005</v>
          </cell>
          <cell r="V36">
            <v>-618</v>
          </cell>
          <cell r="W36">
            <v>-70.3</v>
          </cell>
          <cell r="X36">
            <v>-295</v>
          </cell>
          <cell r="Y36">
            <v>-625.6</v>
          </cell>
          <cell r="BQ36">
            <v>6939.9</v>
          </cell>
        </row>
        <row r="37">
          <cell r="B37" t="str">
            <v>MTMSwapFFEPP</v>
          </cell>
          <cell r="C37" t="str">
            <v>MTM</v>
          </cell>
          <cell r="D37" t="str">
            <v>SwapFF</v>
          </cell>
          <cell r="E37" t="str">
            <v>EPP</v>
          </cell>
          <cell r="H37" t="str">
            <v>Permian (El Paso)</v>
          </cell>
          <cell r="I37" t="str">
            <v>(blank)</v>
          </cell>
          <cell r="J37">
            <v>-2737</v>
          </cell>
          <cell r="K37">
            <v>-2619</v>
          </cell>
          <cell r="L37">
            <v>-4617</v>
          </cell>
          <cell r="M37">
            <v>-2584</v>
          </cell>
          <cell r="N37">
            <v>-180</v>
          </cell>
          <cell r="P37">
            <v>-976.8</v>
          </cell>
          <cell r="Q37">
            <v>-1427.4</v>
          </cell>
          <cell r="R37">
            <v>-1729.2</v>
          </cell>
          <cell r="S37">
            <v>-1247.4000000000001</v>
          </cell>
          <cell r="T37">
            <v>-480.2</v>
          </cell>
          <cell r="U37">
            <v>114.1</v>
          </cell>
          <cell r="V37">
            <v>716</v>
          </cell>
          <cell r="W37">
            <v>1099.8</v>
          </cell>
          <cell r="X37">
            <v>864</v>
          </cell>
          <cell r="Y37">
            <v>241.6</v>
          </cell>
          <cell r="BQ37">
            <v>-15562.5</v>
          </cell>
        </row>
        <row r="38">
          <cell r="B38" t="str">
            <v xml:space="preserve">MTMSwapFFPG&amp;E </v>
          </cell>
          <cell r="C38" t="str">
            <v>MTM</v>
          </cell>
          <cell r="D38" t="str">
            <v>SwapFF</v>
          </cell>
          <cell r="E38" t="str">
            <v xml:space="preserve">PG&amp;E </v>
          </cell>
          <cell r="H38" t="str">
            <v>PG&amp;E City Gate</v>
          </cell>
          <cell r="I38" t="str">
            <v>(blank)</v>
          </cell>
          <cell r="J38">
            <v>-296676</v>
          </cell>
          <cell r="K38">
            <v>-294047.5</v>
          </cell>
          <cell r="L38">
            <v>-353791.9</v>
          </cell>
          <cell r="M38">
            <v>-292503.5</v>
          </cell>
          <cell r="N38">
            <v>-196063.7</v>
          </cell>
          <cell r="O38">
            <v>-210849.1</v>
          </cell>
          <cell r="P38">
            <v>-94664.1</v>
          </cell>
          <cell r="Q38">
            <v>-85005.1</v>
          </cell>
          <cell r="R38">
            <v>-89144.25</v>
          </cell>
          <cell r="S38">
            <v>-74088.800000000003</v>
          </cell>
          <cell r="T38">
            <v>-78348.2</v>
          </cell>
          <cell r="U38">
            <v>-67693.3</v>
          </cell>
          <cell r="V38">
            <v>-67158.600000000006</v>
          </cell>
          <cell r="W38">
            <v>-69183.009999999995</v>
          </cell>
          <cell r="X38">
            <v>-68997</v>
          </cell>
          <cell r="Y38">
            <v>-66266.3</v>
          </cell>
          <cell r="Z38">
            <v>-78926.3</v>
          </cell>
          <cell r="AA38">
            <v>-20040.8</v>
          </cell>
          <cell r="AB38">
            <v>21903.599999999999</v>
          </cell>
          <cell r="AC38">
            <v>33678.400000000001</v>
          </cell>
          <cell r="AD38">
            <v>24850.1</v>
          </cell>
          <cell r="AE38">
            <v>24821.7</v>
          </cell>
          <cell r="AF38">
            <v>35774.400000000001</v>
          </cell>
          <cell r="AG38">
            <v>59325.4</v>
          </cell>
          <cell r="AH38">
            <v>61915.6</v>
          </cell>
          <cell r="AI38">
            <v>55006.8</v>
          </cell>
          <cell r="AJ38">
            <v>52900.6</v>
          </cell>
          <cell r="AK38">
            <v>44897.8</v>
          </cell>
          <cell r="AL38">
            <v>35877.599999999999</v>
          </cell>
          <cell r="AM38">
            <v>31601.599999999999</v>
          </cell>
          <cell r="AN38">
            <v>31916.799999999999</v>
          </cell>
          <cell r="AO38">
            <v>40945.800000000003</v>
          </cell>
          <cell r="AP38">
            <v>32209.1</v>
          </cell>
          <cell r="AQ38">
            <v>32208.6</v>
          </cell>
          <cell r="AR38">
            <v>43171.199999999997</v>
          </cell>
          <cell r="AS38">
            <v>55059</v>
          </cell>
          <cell r="AT38">
            <v>55912.15</v>
          </cell>
          <cell r="AU38">
            <v>48675</v>
          </cell>
          <cell r="AV38">
            <v>50664</v>
          </cell>
          <cell r="AW38">
            <v>43509</v>
          </cell>
          <cell r="AX38">
            <v>768</v>
          </cell>
          <cell r="AY38">
            <v>768</v>
          </cell>
          <cell r="AZ38">
            <v>768</v>
          </cell>
          <cell r="BA38">
            <v>768</v>
          </cell>
          <cell r="BB38">
            <v>768</v>
          </cell>
          <cell r="BC38">
            <v>768</v>
          </cell>
          <cell r="BD38">
            <v>768</v>
          </cell>
          <cell r="BE38">
            <v>768</v>
          </cell>
          <cell r="BF38">
            <v>768</v>
          </cell>
          <cell r="BG38">
            <v>1120</v>
          </cell>
          <cell r="BH38">
            <v>1120</v>
          </cell>
          <cell r="BI38">
            <v>1120</v>
          </cell>
          <cell r="BJ38">
            <v>1120</v>
          </cell>
          <cell r="BK38">
            <v>1120</v>
          </cell>
          <cell r="BL38">
            <v>1120</v>
          </cell>
          <cell r="BM38">
            <v>1120</v>
          </cell>
          <cell r="BN38">
            <v>1120</v>
          </cell>
          <cell r="BO38">
            <v>1120</v>
          </cell>
          <cell r="BP38">
            <v>1120</v>
          </cell>
          <cell r="BQ38">
            <v>-1568511.21</v>
          </cell>
        </row>
        <row r="39">
          <cell r="B39" t="str">
            <v>MTMSwapFFSanJuan</v>
          </cell>
          <cell r="C39" t="str">
            <v>MTM</v>
          </cell>
          <cell r="D39" t="str">
            <v>SwapFF</v>
          </cell>
          <cell r="E39" t="str">
            <v>SanJuan</v>
          </cell>
          <cell r="H39" t="str">
            <v>San Juan</v>
          </cell>
          <cell r="I39" t="str">
            <v>(blank)</v>
          </cell>
          <cell r="J39">
            <v>-5895</v>
          </cell>
          <cell r="K39">
            <v>-4836</v>
          </cell>
          <cell r="L39">
            <v>-8639</v>
          </cell>
          <cell r="M39">
            <v>-4572</v>
          </cell>
          <cell r="N39">
            <v>-300</v>
          </cell>
          <cell r="P39">
            <v>-2470.4</v>
          </cell>
          <cell r="Q39">
            <v>-3203.2</v>
          </cell>
          <cell r="R39">
            <v>-3765.5</v>
          </cell>
          <cell r="S39">
            <v>-2739.2</v>
          </cell>
          <cell r="T39">
            <v>-1277.0999999999999</v>
          </cell>
          <cell r="U39">
            <v>263.2</v>
          </cell>
          <cell r="V39">
            <v>1455.4</v>
          </cell>
          <cell r="W39">
            <v>2284.8000000000002</v>
          </cell>
          <cell r="X39">
            <v>1828.5</v>
          </cell>
          <cell r="Y39">
            <v>545.6</v>
          </cell>
          <cell r="BQ39">
            <v>-31319.9</v>
          </cell>
        </row>
        <row r="40">
          <cell r="B40" t="str">
            <v>MTMSwapFFSocal</v>
          </cell>
          <cell r="C40" t="str">
            <v>MTM</v>
          </cell>
          <cell r="D40" t="str">
            <v>SwapFF</v>
          </cell>
          <cell r="E40" t="str">
            <v>Socal</v>
          </cell>
          <cell r="H40" t="str">
            <v>Socal Border</v>
          </cell>
          <cell r="I40" t="str">
            <v>(blank)</v>
          </cell>
          <cell r="J40">
            <v>-2414918.73</v>
          </cell>
          <cell r="K40">
            <v>-2177681.92</v>
          </cell>
          <cell r="L40">
            <v>-2566053.0299999998</v>
          </cell>
          <cell r="M40">
            <v>-2423273.04</v>
          </cell>
          <cell r="N40">
            <v>-1222366.05</v>
          </cell>
          <cell r="O40">
            <v>-1121439.31</v>
          </cell>
          <cell r="P40">
            <v>-1022076.86</v>
          </cell>
          <cell r="Q40">
            <v>-768059.39399999985</v>
          </cell>
          <cell r="R40">
            <v>-703305.40800000005</v>
          </cell>
          <cell r="S40">
            <v>-695439.39099999995</v>
          </cell>
          <cell r="T40">
            <v>-649280.97900000005</v>
          </cell>
          <cell r="U40">
            <v>-499071.80899999995</v>
          </cell>
          <cell r="V40">
            <v>-384516.33199999994</v>
          </cell>
          <cell r="W40">
            <v>-378809.663</v>
          </cell>
          <cell r="X40">
            <v>-452124.54</v>
          </cell>
          <cell r="Y40">
            <v>-536669.11699999997</v>
          </cell>
          <cell r="Z40">
            <v>-584978.245</v>
          </cell>
          <cell r="AA40">
            <v>-579865.924</v>
          </cell>
          <cell r="AB40">
            <v>-494836.18399999995</v>
          </cell>
          <cell r="AC40">
            <v>-347276.1</v>
          </cell>
          <cell r="AD40">
            <v>-334257.59999999998</v>
          </cell>
          <cell r="AE40">
            <v>-338639.4</v>
          </cell>
          <cell r="AF40">
            <v>-367442.1</v>
          </cell>
          <cell r="AG40">
            <v>-330651.40000000002</v>
          </cell>
          <cell r="AH40">
            <v>-272530.09999999998</v>
          </cell>
          <cell r="AI40">
            <v>-275727.5</v>
          </cell>
          <cell r="AJ40">
            <v>-362636.1</v>
          </cell>
          <cell r="AK40">
            <v>-391724.9</v>
          </cell>
          <cell r="AL40">
            <v>-379338.8</v>
          </cell>
          <cell r="AM40">
            <v>-373675.6</v>
          </cell>
          <cell r="AN40">
            <v>-233461</v>
          </cell>
          <cell r="AO40">
            <v>-163195</v>
          </cell>
          <cell r="AP40">
            <v>-101304.5</v>
          </cell>
          <cell r="AQ40">
            <v>-96508</v>
          </cell>
          <cell r="AR40">
            <v>-102188</v>
          </cell>
          <cell r="AS40">
            <v>-96852.5</v>
          </cell>
          <cell r="AT40">
            <v>-93677.5</v>
          </cell>
          <cell r="AU40">
            <v>-88040</v>
          </cell>
          <cell r="AV40">
            <v>-88040</v>
          </cell>
          <cell r="AW40">
            <v>-88040</v>
          </cell>
          <cell r="AX40">
            <v>-80480</v>
          </cell>
          <cell r="AY40">
            <v>-80480</v>
          </cell>
          <cell r="AZ40">
            <v>-34920</v>
          </cell>
          <cell r="BA40">
            <v>-30720</v>
          </cell>
          <cell r="BB40">
            <v>-30720</v>
          </cell>
          <cell r="BC40">
            <v>-30720</v>
          </cell>
          <cell r="BD40">
            <v>-34290</v>
          </cell>
          <cell r="BE40">
            <v>-33240</v>
          </cell>
          <cell r="BF40">
            <v>-33240</v>
          </cell>
          <cell r="BG40">
            <v>-30930</v>
          </cell>
          <cell r="BH40">
            <v>-30930</v>
          </cell>
          <cell r="BI40">
            <v>-30930</v>
          </cell>
          <cell r="BJ40">
            <v>650</v>
          </cell>
          <cell r="BK40">
            <v>650</v>
          </cell>
          <cell r="BL40">
            <v>650</v>
          </cell>
          <cell r="BM40">
            <v>1650</v>
          </cell>
          <cell r="BQ40">
            <v>-25077972.026000004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row r="6">
          <cell r="B6">
            <v>2003</v>
          </cell>
        </row>
        <row r="7">
          <cell r="B7">
            <v>2002</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row r="6">
          <cell r="D6">
            <v>36526</v>
          </cell>
        </row>
        <row r="18">
          <cell r="D18">
            <v>0.92807424593967525</v>
          </cell>
        </row>
        <row r="19">
          <cell r="D19">
            <v>7.441187116243686E-2</v>
          </cell>
        </row>
      </sheetData>
      <sheetData sheetId="1">
        <row r="9">
          <cell r="B9">
            <v>10</v>
          </cell>
          <cell r="C9">
            <v>2.92E-4</v>
          </cell>
          <cell r="D9">
            <v>1000000</v>
          </cell>
          <cell r="E9">
            <v>474053.34095523861</v>
          </cell>
          <cell r="F9">
            <v>6504941.473846755</v>
          </cell>
          <cell r="G9">
            <v>6287667.0259089377</v>
          </cell>
          <cell r="H9">
            <v>13.263627703243285</v>
          </cell>
        </row>
        <row r="10">
          <cell r="B10">
            <v>11</v>
          </cell>
          <cell r="C10">
            <v>2.9300000000000002E-4</v>
          </cell>
          <cell r="D10">
            <v>999708</v>
          </cell>
          <cell r="E10">
            <v>439828.22958670964</v>
          </cell>
          <cell r="F10">
            <v>6030888.1328915162</v>
          </cell>
          <cell r="G10">
            <v>5829300.194330941</v>
          </cell>
          <cell r="H10">
            <v>13.253583563311794</v>
          </cell>
        </row>
        <row r="11">
          <cell r="B11">
            <v>12</v>
          </cell>
          <cell r="C11">
            <v>2.9799999999999998E-4</v>
          </cell>
          <cell r="D11">
            <v>999415.08555600001</v>
          </cell>
          <cell r="E11">
            <v>408073.65189368057</v>
          </cell>
          <cell r="F11">
            <v>5591059.9033048069</v>
          </cell>
          <cell r="G11">
            <v>5404026.1461868696</v>
          </cell>
          <cell r="H11">
            <v>13.242771546531589</v>
          </cell>
        </row>
        <row r="12">
          <cell r="B12">
            <v>13</v>
          </cell>
          <cell r="C12">
            <v>3.0400000000000002E-4</v>
          </cell>
          <cell r="D12">
            <v>999117.2598605043</v>
          </cell>
          <cell r="E12">
            <v>378609.78742034</v>
          </cell>
          <cell r="F12">
            <v>5182986.251411126</v>
          </cell>
          <cell r="G12">
            <v>5009456.7655101372</v>
          </cell>
          <cell r="H12">
            <v>13.231186651676651</v>
          </cell>
        </row>
        <row r="13">
          <cell r="B13">
            <v>14</v>
          </cell>
          <cell r="C13">
            <v>3.1E-4</v>
          </cell>
          <cell r="D13">
            <v>998813.52821350668</v>
          </cell>
          <cell r="E13">
            <v>351271.17405565124</v>
          </cell>
          <cell r="F13">
            <v>4804376.4639907861</v>
          </cell>
          <cell r="G13">
            <v>4643377.1758819455</v>
          </cell>
          <cell r="H13">
            <v>13.218782293665532</v>
          </cell>
        </row>
        <row r="14">
          <cell r="B14">
            <v>15</v>
          </cell>
          <cell r="C14">
            <v>3.1700000000000001E-4</v>
          </cell>
          <cell r="D14">
            <v>998503.89601976052</v>
          </cell>
          <cell r="E14">
            <v>325904.66820574855</v>
          </cell>
          <cell r="F14">
            <v>4453105.2899351353</v>
          </cell>
          <cell r="G14">
            <v>4303732.3170075007</v>
          </cell>
          <cell r="H14">
            <v>13.20549454139911</v>
          </cell>
        </row>
        <row r="15">
          <cell r="B15">
            <v>16</v>
          </cell>
          <cell r="C15">
            <v>3.2499999999999999E-4</v>
          </cell>
          <cell r="D15">
            <v>998187.37028472219</v>
          </cell>
          <cell r="E15">
            <v>302367.84819111583</v>
          </cell>
          <cell r="F15">
            <v>4127200.621729387</v>
          </cell>
          <cell r="G15">
            <v>3988615.3579751253</v>
          </cell>
          <cell r="H15">
            <v>13.191268125353279</v>
          </cell>
        </row>
        <row r="16">
          <cell r="B16">
            <v>17</v>
          </cell>
          <cell r="C16">
            <v>3.3300000000000002E-4</v>
          </cell>
          <cell r="D16">
            <v>997862.9593893796</v>
          </cell>
          <cell r="E16">
            <v>280528.61126724246</v>
          </cell>
          <cell r="F16">
            <v>3824832.773538271</v>
          </cell>
          <cell r="G16">
            <v>3696257.1600407846</v>
          </cell>
          <cell r="H16">
            <v>13.176043410843347</v>
          </cell>
        </row>
        <row r="17">
          <cell r="B17">
            <v>18</v>
          </cell>
          <cell r="C17">
            <v>3.4299999999999999E-4</v>
          </cell>
          <cell r="D17">
            <v>997530.67102390295</v>
          </cell>
          <cell r="E17">
            <v>260264.68235702129</v>
          </cell>
          <cell r="F17">
            <v>3544304.1622710284</v>
          </cell>
          <cell r="G17">
            <v>3425016.1828573938</v>
          </cell>
          <cell r="H17">
            <v>13.159742427745481</v>
          </cell>
        </row>
        <row r="18">
          <cell r="B18">
            <v>19</v>
          </cell>
          <cell r="C18">
            <v>3.5300000000000002E-4</v>
          </cell>
          <cell r="D18">
            <v>997188.51800374174</v>
          </cell>
          <cell r="E18">
            <v>241462.09890577529</v>
          </cell>
          <cell r="F18">
            <v>3284039.4799140072</v>
          </cell>
          <cell r="G18">
            <v>3173369.3512488604</v>
          </cell>
          <cell r="H18">
            <v>13.142308319315946</v>
          </cell>
        </row>
        <row r="19">
          <cell r="B19">
            <v>20</v>
          </cell>
          <cell r="C19">
            <v>3.6499999999999998E-4</v>
          </cell>
          <cell r="D19">
            <v>996836.51045688638</v>
          </cell>
          <cell r="E19">
            <v>224015.64991634485</v>
          </cell>
          <cell r="F19">
            <v>3042577.381008232</v>
          </cell>
          <cell r="G19">
            <v>2939903.5414632405</v>
          </cell>
          <cell r="H19">
            <v>13.123652488391333</v>
          </cell>
        </row>
        <row r="20">
          <cell r="B20">
            <v>21</v>
          </cell>
          <cell r="C20">
            <v>3.77E-4</v>
          </cell>
          <cell r="D20">
            <v>996472.66513056972</v>
          </cell>
          <cell r="E20">
            <v>207827.27072308623</v>
          </cell>
          <cell r="F20">
            <v>2818561.7310918872</v>
          </cell>
          <cell r="G20">
            <v>2723307.5653438061</v>
          </cell>
          <cell r="H20">
            <v>13.103706534126616</v>
          </cell>
        </row>
        <row r="21">
          <cell r="B21">
            <v>22</v>
          </cell>
          <cell r="C21">
            <v>3.9199999999999999E-4</v>
          </cell>
          <cell r="D21">
            <v>996096.99493581557</v>
          </cell>
          <cell r="E21">
            <v>192806.42212716813</v>
          </cell>
          <cell r="F21">
            <v>2610734.4603688009</v>
          </cell>
          <cell r="G21">
            <v>2522364.8502271823</v>
          </cell>
          <cell r="H21">
            <v>13.082369468811168</v>
          </cell>
        </row>
        <row r="22">
          <cell r="B22">
            <v>23</v>
          </cell>
          <cell r="C22">
            <v>4.08E-4</v>
          </cell>
          <cell r="D22">
            <v>995706.52491380076</v>
          </cell>
          <cell r="E22">
            <v>178868.53086746571</v>
          </cell>
          <cell r="F22">
            <v>2417928.0382416327</v>
          </cell>
          <cell r="G22">
            <v>2335946.6282607107</v>
          </cell>
          <cell r="H22">
            <v>13.059572955242484</v>
          </cell>
        </row>
        <row r="23">
          <cell r="B23">
            <v>24</v>
          </cell>
          <cell r="C23">
            <v>4.2400000000000001E-4</v>
          </cell>
          <cell r="D23">
            <v>995300.276651636</v>
          </cell>
          <cell r="E23">
            <v>165935.54757018265</v>
          </cell>
          <cell r="F23">
            <v>2239059.507374167</v>
          </cell>
          <cell r="G23">
            <v>2163005.7147378335</v>
          </cell>
          <cell r="H23">
            <v>13.0352160607599</v>
          </cell>
        </row>
        <row r="24">
          <cell r="B24">
            <v>25</v>
          </cell>
          <cell r="C24">
            <v>4.44E-4</v>
          </cell>
          <cell r="D24">
            <v>994878.2693343357</v>
          </cell>
          <cell r="E24">
            <v>153935.2119703136</v>
          </cell>
          <cell r="F24">
            <v>2073123.9598039843</v>
          </cell>
          <cell r="G24">
            <v>2002570.3209842572</v>
          </cell>
          <cell r="H24">
            <v>13.009176362913333</v>
          </cell>
        </row>
        <row r="25">
          <cell r="B25">
            <v>26</v>
          </cell>
          <cell r="C25">
            <v>4.64E-4</v>
          </cell>
          <cell r="D25">
            <v>994436.54338275129</v>
          </cell>
          <cell r="E25">
            <v>142799.87446514971</v>
          </cell>
          <cell r="F25">
            <v>1919188.7478336706</v>
          </cell>
          <cell r="G25">
            <v>1853738.805370477</v>
          </cell>
          <cell r="H25">
            <v>12.981375595136686</v>
          </cell>
        </row>
        <row r="26">
          <cell r="B26">
            <v>27</v>
          </cell>
          <cell r="C26">
            <v>4.8799999999999999E-4</v>
          </cell>
          <cell r="D26">
            <v>993975.12482662173</v>
          </cell>
          <cell r="E26">
            <v>132467.39241150618</v>
          </cell>
          <cell r="F26">
            <v>1776388.873368521</v>
          </cell>
          <cell r="G26">
            <v>1715674.6518465807</v>
          </cell>
          <cell r="H26">
            <v>12.951675281090203</v>
          </cell>
        </row>
        <row r="27">
          <cell r="B27">
            <v>28</v>
          </cell>
          <cell r="C27">
            <v>5.13E-4</v>
          </cell>
          <cell r="D27">
            <v>993490.06496570632</v>
          </cell>
          <cell r="E27">
            <v>122879.58081114557</v>
          </cell>
          <cell r="F27">
            <v>1643921.4809570147</v>
          </cell>
          <cell r="G27">
            <v>1587601.6730852397</v>
          </cell>
          <cell r="H27">
            <v>12.919979565402611</v>
          </cell>
        </row>
        <row r="28">
          <cell r="B28">
            <v>29</v>
          </cell>
          <cell r="C28">
            <v>5.4199999999999995E-4</v>
          </cell>
          <cell r="D28">
            <v>992980.40456237888</v>
          </cell>
          <cell r="E28">
            <v>113982.87107767003</v>
          </cell>
          <cell r="F28">
            <v>1521041.9001458692</v>
          </cell>
          <cell r="G28">
            <v>1468799.7509019373</v>
          </cell>
          <cell r="H28">
            <v>12.886144532199667</v>
          </cell>
        </row>
        <row r="29">
          <cell r="B29">
            <v>30</v>
          </cell>
          <cell r="C29">
            <v>5.7200000000000003E-4</v>
          </cell>
          <cell r="D29">
            <v>992442.20918310608</v>
          </cell>
          <cell r="E29">
            <v>105727.23189006586</v>
          </cell>
          <cell r="F29">
            <v>1407059.0290681992</v>
          </cell>
          <cell r="G29">
            <v>1358600.7144519191</v>
          </cell>
          <cell r="H29">
            <v>12.850054713099638</v>
          </cell>
        </row>
        <row r="30">
          <cell r="B30">
            <v>31</v>
          </cell>
          <cell r="C30">
            <v>6.0700000000000001E-4</v>
          </cell>
          <cell r="D30">
            <v>991874.53223945329</v>
          </cell>
          <cell r="E30">
            <v>98066.594815243385</v>
          </cell>
          <cell r="F30">
            <v>1301331.7971781334</v>
          </cell>
          <cell r="G30">
            <v>1256384.6078878136</v>
          </cell>
          <cell r="H30">
            <v>12.811545157194775</v>
          </cell>
        </row>
        <row r="31">
          <cell r="B31">
            <v>32</v>
          </cell>
          <cell r="C31">
            <v>6.4499999999999996E-4</v>
          </cell>
          <cell r="D31">
            <v>991272.46439838386</v>
          </cell>
          <cell r="E31">
            <v>90957.836094840401</v>
          </cell>
          <cell r="F31">
            <v>1203265.2023628901</v>
          </cell>
          <cell r="G31">
            <v>1161576.194152755</v>
          </cell>
          <cell r="H31">
            <v>12.770490636360307</v>
          </cell>
        </row>
        <row r="32">
          <cell r="B32">
            <v>33</v>
          </cell>
          <cell r="C32">
            <v>6.87E-4</v>
          </cell>
          <cell r="D32">
            <v>990633.09365884692</v>
          </cell>
          <cell r="E32">
            <v>84361.177067804398</v>
          </cell>
          <cell r="F32">
            <v>1112307.3662680497</v>
          </cell>
          <cell r="G32">
            <v>1073641.8267786393</v>
          </cell>
          <cell r="H32">
            <v>12.726728859125698</v>
          </cell>
        </row>
        <row r="33">
          <cell r="B33">
            <v>34</v>
          </cell>
          <cell r="C33">
            <v>7.3399999999999995E-4</v>
          </cell>
          <cell r="D33">
            <v>989952.52872350335</v>
          </cell>
          <cell r="E33">
            <v>78239.648203395671</v>
          </cell>
          <cell r="F33">
            <v>1027946.1892002452</v>
          </cell>
          <cell r="G33">
            <v>992086.35044035548</v>
          </cell>
          <cell r="H33">
            <v>12.680097280873229</v>
          </cell>
        </row>
        <row r="34">
          <cell r="B34">
            <v>35</v>
          </cell>
          <cell r="C34">
            <v>7.85E-4</v>
          </cell>
          <cell r="D34">
            <v>989225.90356742032</v>
          </cell>
          <cell r="E34">
            <v>72558.905152310326</v>
          </cell>
          <cell r="F34">
            <v>949706.54099684954</v>
          </cell>
          <cell r="G34">
            <v>916450.37613537395</v>
          </cell>
          <cell r="H34">
            <v>12.630432807821846</v>
          </cell>
        </row>
        <row r="35">
          <cell r="B35">
            <v>36</v>
          </cell>
          <cell r="C35">
            <v>8.5999999999999998E-4</v>
          </cell>
          <cell r="D35">
            <v>988449.36123311985</v>
          </cell>
          <cell r="E35">
            <v>67287.189245258254</v>
          </cell>
          <cell r="F35">
            <v>877147.63584453927</v>
          </cell>
          <cell r="G35">
            <v>846307.67410712922</v>
          </cell>
          <cell r="H35">
            <v>12.577545348526632</v>
          </cell>
        </row>
        <row r="36">
          <cell r="B36">
            <v>37</v>
          </cell>
          <cell r="C36">
            <v>9.0700000000000004E-4</v>
          </cell>
          <cell r="D36">
            <v>987599.29478245939</v>
          </cell>
          <cell r="E36">
            <v>62393.802563811914</v>
          </cell>
          <cell r="F36">
            <v>809860.44659928104</v>
          </cell>
          <cell r="G36">
            <v>781263.28709086729</v>
          </cell>
          <cell r="H36">
            <v>12.521488593227623</v>
          </cell>
        </row>
        <row r="37">
          <cell r="B37">
            <v>38</v>
          </cell>
          <cell r="C37">
            <v>9.6599999999999995E-4</v>
          </cell>
          <cell r="D37">
            <v>986703.5422220917</v>
          </cell>
          <cell r="E37">
            <v>57853.560450010707</v>
          </cell>
          <cell r="F37">
            <v>747466.64403546916</v>
          </cell>
          <cell r="G37">
            <v>720950.4288292143</v>
          </cell>
          <cell r="H37">
            <v>12.461643211262045</v>
          </cell>
        </row>
        <row r="38">
          <cell r="B38">
            <v>39</v>
          </cell>
          <cell r="C38">
            <v>1.039E-3</v>
          </cell>
          <cell r="D38">
            <v>985750.38660030509</v>
          </cell>
          <cell r="E38">
            <v>53640.532631662194</v>
          </cell>
          <cell r="F38">
            <v>689613.08358545846</v>
          </cell>
          <cell r="G38">
            <v>665027.83946261334</v>
          </cell>
          <cell r="H38">
            <v>12.397860476688665</v>
          </cell>
        </row>
        <row r="39">
          <cell r="B39">
            <v>40</v>
          </cell>
          <cell r="C39">
            <v>1.1280000000000001E-3</v>
          </cell>
          <cell r="D39">
            <v>984726.19194862735</v>
          </cell>
          <cell r="E39">
            <v>49730.672963580415</v>
          </cell>
          <cell r="F39">
            <v>635972.55095379625</v>
          </cell>
          <cell r="G39">
            <v>613179.32584548858</v>
          </cell>
          <cell r="H39">
            <v>12.33000257797722</v>
          </cell>
        </row>
        <row r="40">
          <cell r="B40">
            <v>41</v>
          </cell>
          <cell r="C40">
            <v>1.238E-3</v>
          </cell>
          <cell r="D40">
            <v>983615.42080410931</v>
          </cell>
          <cell r="E40">
            <v>46101.695373064962</v>
          </cell>
          <cell r="F40">
            <v>586241.87799021578</v>
          </cell>
          <cell r="G40">
            <v>565111.93427756103</v>
          </cell>
          <cell r="H40">
            <v>12.257942570323111</v>
          </cell>
        </row>
        <row r="41">
          <cell r="B41">
            <v>42</v>
          </cell>
          <cell r="C41">
            <v>1.3699999999999999E-3</v>
          </cell>
          <cell r="D41">
            <v>982397.7049131539</v>
          </cell>
          <cell r="E41">
            <v>42732.827354239555</v>
          </cell>
          <cell r="F41">
            <v>540140.18261715083</v>
          </cell>
          <cell r="G41">
            <v>520554.30341312435</v>
          </cell>
          <cell r="H41">
            <v>12.181602193038129</v>
          </cell>
        </row>
        <row r="42">
          <cell r="B42">
            <v>43</v>
          </cell>
          <cell r="C42">
            <v>1.5269999999999999E-3</v>
          </cell>
          <cell r="D42">
            <v>981051.82005742285</v>
          </cell>
          <cell r="E42">
            <v>39604.903369618791</v>
          </cell>
          <cell r="F42">
            <v>497407.3552629113</v>
          </cell>
          <cell r="G42">
            <v>479255.10788516933</v>
          </cell>
          <cell r="H42">
            <v>12.100903350588892</v>
          </cell>
        </row>
        <row r="43">
          <cell r="B43">
            <v>44</v>
          </cell>
          <cell r="C43">
            <v>1.7149999999999999E-3</v>
          </cell>
          <cell r="D43">
            <v>979553.75392819522</v>
          </cell>
          <cell r="E43">
            <v>36700.163974174837</v>
          </cell>
          <cell r="F43">
            <v>457802.45189329248</v>
          </cell>
          <cell r="G43">
            <v>440981.54340512899</v>
          </cell>
          <cell r="H43">
            <v>12.015792183256696</v>
          </cell>
        </row>
        <row r="44">
          <cell r="B44">
            <v>45</v>
          </cell>
          <cell r="C44">
            <v>1.9319999999999999E-3</v>
          </cell>
          <cell r="D44">
            <v>977873.81924020837</v>
          </cell>
          <cell r="E44">
            <v>34002.063288129124</v>
          </cell>
          <cell r="F44">
            <v>421102.28791911766</v>
          </cell>
          <cell r="G44">
            <v>405518.00891205849</v>
          </cell>
          <cell r="H44">
            <v>11.926276516685204</v>
          </cell>
        </row>
        <row r="45">
          <cell r="B45">
            <v>46</v>
          </cell>
          <cell r="C45">
            <v>2.183E-3</v>
          </cell>
          <cell r="D45">
            <v>975984.56702143629</v>
          </cell>
          <cell r="E45">
            <v>31495.47220589927</v>
          </cell>
          <cell r="F45">
            <v>387100.22463098855</v>
          </cell>
          <cell r="G45">
            <v>372664.79986995138</v>
          </cell>
          <cell r="H45">
            <v>11.83232934034719</v>
          </cell>
        </row>
        <row r="46">
          <cell r="B46">
            <v>47</v>
          </cell>
          <cell r="C46">
            <v>2.4710000000000001E-3</v>
          </cell>
          <cell r="D46">
            <v>973853.99271162844</v>
          </cell>
          <cell r="E46">
            <v>29166.327229766863</v>
          </cell>
          <cell r="F46">
            <v>355604.7524250893</v>
          </cell>
          <cell r="G46">
            <v>342236.85244477948</v>
          </cell>
          <cell r="H46">
            <v>11.733971499006428</v>
          </cell>
        </row>
        <row r="47">
          <cell r="B47">
            <v>48</v>
          </cell>
          <cell r="C47">
            <v>2.7899999999999999E-3</v>
          </cell>
          <cell r="D47">
            <v>971447.59949563805</v>
          </cell>
          <cell r="E47">
            <v>27001.630844716576</v>
          </cell>
          <cell r="F47">
            <v>326438.42519532243</v>
          </cell>
          <cell r="G47">
            <v>314062.67772482731</v>
          </cell>
          <cell r="H47">
            <v>11.631248480173936</v>
          </cell>
        </row>
        <row r="48">
          <cell r="B48">
            <v>49</v>
          </cell>
          <cell r="C48">
            <v>3.1380000000000002E-3</v>
          </cell>
          <cell r="D48">
            <v>968737.26069304522</v>
          </cell>
          <cell r="E48">
            <v>24989.602129614683</v>
          </cell>
          <cell r="F48">
            <v>299436.79435060587</v>
          </cell>
          <cell r="G48">
            <v>287983.22670786578</v>
          </cell>
          <cell r="H48">
            <v>11.524122121439563</v>
          </cell>
        </row>
        <row r="49">
          <cell r="B49">
            <v>50</v>
          </cell>
          <cell r="C49">
            <v>3.5130000000000001E-3</v>
          </cell>
          <cell r="D49">
            <v>965697.36316899047</v>
          </cell>
          <cell r="E49">
            <v>23119.429009867243</v>
          </cell>
          <cell r="F49">
            <v>274447.19222099119</v>
          </cell>
          <cell r="G49">
            <v>263850.78725813539</v>
          </cell>
          <cell r="H49">
            <v>11.412513135403358</v>
          </cell>
        </row>
        <row r="50">
          <cell r="B50">
            <v>51</v>
          </cell>
          <cell r="C50">
            <v>3.9090000000000001E-3</v>
          </cell>
          <cell r="D50">
            <v>962304.86833217787</v>
          </cell>
          <cell r="E50">
            <v>21381.1697965249</v>
          </cell>
          <cell r="F50">
            <v>251327.76321112394</v>
          </cell>
          <cell r="G50">
            <v>241528.06038771669</v>
          </cell>
          <cell r="H50">
            <v>11.296297755746387</v>
          </cell>
        </row>
        <row r="51">
          <cell r="B51">
            <v>52</v>
          </cell>
          <cell r="C51">
            <v>4.3239999999999997E-3</v>
          </cell>
          <cell r="D51">
            <v>958543.21860186732</v>
          </cell>
          <cell r="E51">
            <v>19765.745525559432</v>
          </cell>
          <cell r="F51">
            <v>229946.59341459905</v>
          </cell>
          <cell r="G51">
            <v>220887.29338205096</v>
          </cell>
          <cell r="H51">
            <v>11.175257371214141</v>
          </cell>
        </row>
        <row r="52">
          <cell r="B52">
            <v>53</v>
          </cell>
          <cell r="C52">
            <v>4.7549999999999997E-3</v>
          </cell>
          <cell r="D52">
            <v>954398.47772463283</v>
          </cell>
          <cell r="E52">
            <v>18264.759574855605</v>
          </cell>
          <cell r="F52">
            <v>210180.84788903961</v>
          </cell>
          <cell r="G52">
            <v>201809.49975056411</v>
          </cell>
          <cell r="H52">
            <v>11.049118874161778</v>
          </cell>
        </row>
        <row r="53">
          <cell r="B53">
            <v>54</v>
          </cell>
          <cell r="C53">
            <v>5.1999999999999998E-3</v>
          </cell>
          <cell r="D53">
            <v>949860.3129630523</v>
          </cell>
          <cell r="E53">
            <v>16870.45071283264</v>
          </cell>
          <cell r="F53">
            <v>191916.08831418399</v>
          </cell>
          <cell r="G53">
            <v>184183.79840413568</v>
          </cell>
          <cell r="H53">
            <v>10.917538691721782</v>
          </cell>
        </row>
        <row r="54">
          <cell r="B54">
            <v>55</v>
          </cell>
          <cell r="C54">
            <v>5.6600000000000001E-3</v>
          </cell>
          <cell r="D54">
            <v>944921.03933564445</v>
          </cell>
          <cell r="E54">
            <v>15575.614263689942</v>
          </cell>
          <cell r="F54">
            <v>175045.63760135134</v>
          </cell>
          <cell r="G54">
            <v>167906.81439716011</v>
          </cell>
          <cell r="H54">
            <v>10.780108672091764</v>
          </cell>
        </row>
        <row r="55">
          <cell r="B55">
            <v>56</v>
          </cell>
          <cell r="C55">
            <v>6.1310000000000002E-3</v>
          </cell>
          <cell r="D55">
            <v>939572.78625300468</v>
          </cell>
          <cell r="E55">
            <v>14373.509315041725</v>
          </cell>
          <cell r="F55">
            <v>159470.02333766141</v>
          </cell>
          <cell r="G55">
            <v>152882.16490160063</v>
          </cell>
          <cell r="H55">
            <v>10.636384027776089</v>
          </cell>
        </row>
        <row r="56">
          <cell r="B56">
            <v>57</v>
          </cell>
          <cell r="C56">
            <v>6.6179999999999998E-3</v>
          </cell>
          <cell r="D56">
            <v>933812.26550048753</v>
          </cell>
          <cell r="E56">
            <v>13257.898217569564</v>
          </cell>
          <cell r="F56">
            <v>145096.51402261967</v>
          </cell>
          <cell r="G56">
            <v>139019.97733956695</v>
          </cell>
          <cell r="H56">
            <v>10.485823247257668</v>
          </cell>
        </row>
        <row r="57">
          <cell r="B57">
            <v>58</v>
          </cell>
          <cell r="C57">
            <v>7.1390000000000004E-3</v>
          </cell>
          <cell r="D57">
            <v>927632.29592740524</v>
          </cell>
          <cell r="E57">
            <v>12222.883941685093</v>
          </cell>
          <cell r="F57">
            <v>131838.6158050501</v>
          </cell>
          <cell r="G57">
            <v>126236.4606651111</v>
          </cell>
          <cell r="H57">
            <v>10.327878532380767</v>
          </cell>
        </row>
        <row r="58">
          <cell r="B58">
            <v>59</v>
          </cell>
          <cell r="C58">
            <v>7.7190000000000002E-3</v>
          </cell>
          <cell r="D58">
            <v>921009.92896677949</v>
          </cell>
          <cell r="E58">
            <v>11262.760810418007</v>
          </cell>
          <cell r="F58">
            <v>119615.731863365</v>
          </cell>
          <cell r="G58">
            <v>114453.63315859008</v>
          </cell>
          <cell r="H58">
            <v>10.162129435681608</v>
          </cell>
        </row>
        <row r="59">
          <cell r="B59">
            <v>60</v>
          </cell>
          <cell r="C59">
            <v>8.3840000000000008E-3</v>
          </cell>
          <cell r="D59">
            <v>913900.65332508495</v>
          </cell>
          <cell r="E59">
            <v>10371.994022944215</v>
          </cell>
          <cell r="F59">
            <v>108352.97105294699</v>
          </cell>
          <cell r="G59">
            <v>103599.14045909756</v>
          </cell>
          <cell r="H59">
            <v>9.9883532742038454</v>
          </cell>
        </row>
        <row r="60">
          <cell r="B60">
            <v>61</v>
          </cell>
          <cell r="C60">
            <v>9.1579999999999995E-3</v>
          </cell>
          <cell r="D60">
            <v>906238.51024760748</v>
          </cell>
          <cell r="E60">
            <v>9545.2763109567095</v>
          </cell>
          <cell r="F60">
            <v>97980.977030002774</v>
          </cell>
          <cell r="G60">
            <v>93606.058720814282</v>
          </cell>
          <cell r="H60">
            <v>9.8065321182339122</v>
          </cell>
        </row>
        <row r="61">
          <cell r="B61">
            <v>62</v>
          </cell>
          <cell r="C61">
            <v>1.0064E-2</v>
          </cell>
          <cell r="D61">
            <v>897939.17797075992</v>
          </cell>
          <cell r="E61">
            <v>8777.5969099776976</v>
          </cell>
          <cell r="F61">
            <v>88435.700719046057</v>
          </cell>
          <cell r="G61">
            <v>84412.635468639608</v>
          </cell>
          <cell r="H61">
            <v>9.6168275137681256</v>
          </cell>
        </row>
        <row r="62">
          <cell r="B62">
            <v>63</v>
          </cell>
          <cell r="C62">
            <v>1.1133000000000001E-2</v>
          </cell>
          <cell r="D62">
            <v>888902.31808366219</v>
          </cell>
          <cell r="E62">
            <v>8064.2776563115403</v>
          </cell>
          <cell r="F62">
            <v>79658.103809068358</v>
          </cell>
          <cell r="G62">
            <v>75961.976549925574</v>
          </cell>
          <cell r="H62">
            <v>9.41956363450279</v>
          </cell>
        </row>
        <row r="63">
          <cell r="B63">
            <v>64</v>
          </cell>
          <cell r="C63">
            <v>1.2390999999999999E-2</v>
          </cell>
          <cell r="D63">
            <v>879006.16857643682</v>
          </cell>
          <cell r="E63">
            <v>7400.926267437424</v>
          </cell>
          <cell r="F63">
            <v>71593.826152756825</v>
          </cell>
          <cell r="G63">
            <v>68201.73494684801</v>
          </cell>
          <cell r="H63">
            <v>9.2152971779926816</v>
          </cell>
        </row>
        <row r="64">
          <cell r="B64">
            <v>65</v>
          </cell>
          <cell r="C64">
            <v>1.3868E-2</v>
          </cell>
          <cell r="D64">
            <v>868114.40314160613</v>
          </cell>
          <cell r="E64">
            <v>6783.5001299838568</v>
          </cell>
          <cell r="F64">
            <v>64192.899885319406</v>
          </cell>
          <cell r="G64">
            <v>61083.795659076808</v>
          </cell>
          <cell r="H64">
            <v>9.0047607412992221</v>
          </cell>
        </row>
        <row r="65">
          <cell r="B65">
            <v>66</v>
          </cell>
          <cell r="C65">
            <v>1.5592E-2</v>
          </cell>
          <cell r="D65">
            <v>856075.39259883831</v>
          </cell>
          <cell r="E65">
            <v>6208.2845013282986</v>
          </cell>
          <cell r="F65">
            <v>57409.399755335551</v>
          </cell>
          <cell r="G65">
            <v>54563.936025560084</v>
          </cell>
          <cell r="H65">
            <v>8.7888910396883091</v>
          </cell>
        </row>
        <row r="66">
          <cell r="B66">
            <v>67</v>
          </cell>
          <cell r="C66">
            <v>1.7579000000000001E-2</v>
          </cell>
          <cell r="D66">
            <v>842727.46507743723</v>
          </cell>
          <cell r="E66">
            <v>5671.9117674093623</v>
          </cell>
          <cell r="F66">
            <v>51201.115254007251</v>
          </cell>
          <cell r="G66">
            <v>48601.489027277959</v>
          </cell>
          <cell r="H66">
            <v>8.568802023074598</v>
          </cell>
        </row>
        <row r="67">
          <cell r="B67">
            <v>68</v>
          </cell>
          <cell r="C67">
            <v>1.9803999999999999E-2</v>
          </cell>
          <cell r="D67">
            <v>827913.15896884096</v>
          </cell>
          <cell r="E67">
            <v>5171.4201674710666</v>
          </cell>
          <cell r="F67">
            <v>45529.203486597886</v>
          </cell>
          <cell r="G67">
            <v>43158.969243173648</v>
          </cell>
          <cell r="H67">
            <v>8.3456705983105781</v>
          </cell>
        </row>
        <row r="68">
          <cell r="B68">
            <v>69</v>
          </cell>
          <cell r="C68">
            <v>2.2228999999999999E-2</v>
          </cell>
          <cell r="D68">
            <v>811517.166768622</v>
          </cell>
          <cell r="E68">
            <v>4704.4133294426638</v>
          </cell>
          <cell r="F68">
            <v>40357.783319126822</v>
          </cell>
          <cell r="G68">
            <v>38201.593876465602</v>
          </cell>
          <cell r="H68">
            <v>8.1203736154262156</v>
          </cell>
        </row>
        <row r="69">
          <cell r="B69">
            <v>70</v>
          </cell>
          <cell r="C69">
            <v>2.4816999999999999E-2</v>
          </cell>
          <cell r="D69">
            <v>793477.9516685222</v>
          </cell>
          <cell r="E69">
            <v>4268.9920422668047</v>
          </cell>
          <cell r="F69">
            <v>35653.369989684157</v>
          </cell>
          <cell r="G69">
            <v>33696.74863697854</v>
          </cell>
          <cell r="H69">
            <v>7.8933734950430603</v>
          </cell>
        </row>
        <row r="70">
          <cell r="B70">
            <v>71</v>
          </cell>
          <cell r="C70">
            <v>2.7529999999999999E-2</v>
          </cell>
          <cell r="D70">
            <v>773786.20934196445</v>
          </cell>
          <cell r="E70">
            <v>3863.6180665929187</v>
          </cell>
          <cell r="F70">
            <v>31384.37794741735</v>
          </cell>
          <cell r="G70">
            <v>29613.553000228931</v>
          </cell>
          <cell r="H70">
            <v>7.6647206038000686</v>
          </cell>
        </row>
        <row r="71">
          <cell r="B71">
            <v>72</v>
          </cell>
          <cell r="C71">
            <v>3.0353999999999999E-2</v>
          </cell>
          <cell r="D71">
            <v>752483.87499878008</v>
          </cell>
          <cell r="E71">
            <v>3487.0094303662322</v>
          </cell>
          <cell r="F71">
            <v>27520.759880824429</v>
          </cell>
          <cell r="G71">
            <v>25922.547225239905</v>
          </cell>
          <cell r="H71">
            <v>7.4340341610482312</v>
          </cell>
        </row>
        <row r="72">
          <cell r="B72">
            <v>73</v>
          </cell>
          <cell r="C72">
            <v>3.3369999999999997E-2</v>
          </cell>
          <cell r="D72">
            <v>729642.97945706709</v>
          </cell>
          <cell r="E72">
            <v>3137.9719221502514</v>
          </cell>
          <cell r="F72">
            <v>24033.750450458196</v>
          </cell>
          <cell r="G72">
            <v>22595.513319472662</v>
          </cell>
          <cell r="H72">
            <v>7.2006741551687954</v>
          </cell>
        </row>
        <row r="73">
          <cell r="B73">
            <v>74</v>
          </cell>
          <cell r="C73">
            <v>3.6679999999999997E-2</v>
          </cell>
          <cell r="D73">
            <v>705294.79323258472</v>
          </cell>
          <cell r="E73">
            <v>2815.0884446478863</v>
          </cell>
          <cell r="F73">
            <v>20895.778528307943</v>
          </cell>
          <cell r="G73">
            <v>19605.529657844327</v>
          </cell>
          <cell r="H73">
            <v>6.9644453605423413</v>
          </cell>
        </row>
        <row r="74">
          <cell r="B74">
            <v>75</v>
          </cell>
          <cell r="C74">
            <v>4.0388E-2</v>
          </cell>
          <cell r="D74">
            <v>679424.58021681348</v>
          </cell>
          <cell r="E74">
            <v>2516.7805109032038</v>
          </cell>
          <cell r="F74">
            <v>18080.690083660058</v>
          </cell>
          <cell r="G74">
            <v>16927.165682829422</v>
          </cell>
          <cell r="H74">
            <v>6.7257218535734467</v>
          </cell>
        </row>
        <row r="75">
          <cell r="B75">
            <v>76</v>
          </cell>
          <cell r="C75">
            <v>4.4596999999999998E-2</v>
          </cell>
          <cell r="D75">
            <v>651983.98027101683</v>
          </cell>
          <cell r="E75">
            <v>2241.4225332982323</v>
          </cell>
          <cell r="F75">
            <v>15563.909572756853</v>
          </cell>
          <cell r="G75">
            <v>14536.59091166183</v>
          </cell>
          <cell r="H75">
            <v>6.4854308795902806</v>
          </cell>
        </row>
        <row r="76">
          <cell r="B76">
            <v>77</v>
          </cell>
          <cell r="C76">
            <v>4.9388000000000001E-2</v>
          </cell>
          <cell r="D76">
            <v>622907.45070287026</v>
          </cell>
          <cell r="E76">
            <v>1987.4355569194724</v>
          </cell>
          <cell r="F76">
            <v>13322.48703945862</v>
          </cell>
          <cell r="G76">
            <v>12411.579075870528</v>
          </cell>
          <cell r="H76">
            <v>6.2450221506092456</v>
          </cell>
        </row>
        <row r="77">
          <cell r="B77">
            <v>78</v>
          </cell>
          <cell r="C77">
            <v>5.4758000000000001E-2</v>
          </cell>
          <cell r="D77">
            <v>592143.29752755689</v>
          </cell>
          <cell r="E77">
            <v>1753.3921945562261</v>
          </cell>
          <cell r="F77">
            <v>11335.051482539147</v>
          </cell>
          <cell r="G77">
            <v>10531.413393367544</v>
          </cell>
          <cell r="H77">
            <v>6.0063079019426038</v>
          </cell>
        </row>
        <row r="78">
          <cell r="B78">
            <v>79</v>
          </cell>
          <cell r="C78">
            <v>6.0678000000000003E-2</v>
          </cell>
          <cell r="D78">
            <v>559718.714841543</v>
          </cell>
          <cell r="E78">
            <v>1538.1716424749109</v>
          </cell>
          <cell r="F78">
            <v>9581.6592879829204</v>
          </cell>
          <cell r="G78">
            <v>8876.6639518485863</v>
          </cell>
          <cell r="H78">
            <v>5.7709189967681862</v>
          </cell>
        </row>
        <row r="79">
          <cell r="B79">
            <v>80</v>
          </cell>
          <cell r="C79">
            <v>6.7125000000000004E-2</v>
          </cell>
          <cell r="D79">
            <v>525756.10266238789</v>
          </cell>
          <cell r="E79">
            <v>1340.9173675664208</v>
          </cell>
          <cell r="F79">
            <v>8043.4876455080093</v>
          </cell>
          <cell r="G79">
            <v>7428.9005187067332</v>
          </cell>
          <cell r="H79">
            <v>5.5401628007765744</v>
          </cell>
        </row>
        <row r="80">
          <cell r="B80">
            <v>81</v>
          </cell>
          <cell r="C80">
            <v>7.4069999999999997E-2</v>
          </cell>
          <cell r="D80">
            <v>490464.7242711751</v>
          </cell>
          <cell r="E80">
            <v>1160.9357673025754</v>
          </cell>
          <cell r="F80">
            <v>6702.5702779415888</v>
          </cell>
          <cell r="G80">
            <v>6170.4747179279084</v>
          </cell>
          <cell r="H80">
            <v>5.3150870975962388</v>
          </cell>
        </row>
        <row r="81">
          <cell r="B81">
            <v>82</v>
          </cell>
          <cell r="C81">
            <v>8.1484000000000001E-2</v>
          </cell>
          <cell r="D81">
            <v>454136.00214440917</v>
          </cell>
          <cell r="E81">
            <v>997.62900697770181</v>
          </cell>
          <cell r="F81">
            <v>5541.6345106390136</v>
          </cell>
          <cell r="G81">
            <v>5084.3878824409003</v>
          </cell>
          <cell r="H81">
            <v>5.096471580997787</v>
          </cell>
        </row>
        <row r="82">
          <cell r="B82">
            <v>83</v>
          </cell>
          <cell r="C82">
            <v>8.9319999999999997E-2</v>
          </cell>
          <cell r="D82">
            <v>417131.18414567411</v>
          </cell>
          <cell r="E82">
            <v>850.4298886061539</v>
          </cell>
          <cell r="F82">
            <v>4544.0055036613121</v>
          </cell>
          <cell r="G82">
            <v>4154.2251380501584</v>
          </cell>
          <cell r="H82">
            <v>4.8848531709755543</v>
          </cell>
        </row>
        <row r="83">
          <cell r="B83">
            <v>84</v>
          </cell>
          <cell r="C83">
            <v>9.7525000000000001E-2</v>
          </cell>
          <cell r="D83">
            <v>379873.02677778254</v>
          </cell>
          <cell r="E83">
            <v>718.76518882213691</v>
          </cell>
          <cell r="F83">
            <v>3693.5756150551579</v>
          </cell>
          <cell r="G83">
            <v>3364.1415701783453</v>
          </cell>
          <cell r="H83">
            <v>4.6804458848254322</v>
          </cell>
        </row>
        <row r="84">
          <cell r="B84">
            <v>85</v>
          </cell>
          <cell r="C84">
            <v>0.106047</v>
          </cell>
          <cell r="D84">
            <v>342825.90984127932</v>
          </cell>
          <cell r="E84">
            <v>602.0117065264576</v>
          </cell>
          <cell r="F84">
            <v>2974.8104262330207</v>
          </cell>
          <cell r="G84">
            <v>2698.8883940750611</v>
          </cell>
          <cell r="H84">
            <v>4.4831161334841063</v>
          </cell>
        </row>
        <row r="85">
          <cell r="B85">
            <v>86</v>
          </cell>
          <cell r="C85">
            <v>0.11483599999999999</v>
          </cell>
          <cell r="D85">
            <v>306470.25058034115</v>
          </cell>
          <cell r="E85">
            <v>499.46187571642344</v>
          </cell>
          <cell r="F85">
            <v>2372.7987197065631</v>
          </cell>
          <cell r="G85">
            <v>2143.8786933365359</v>
          </cell>
          <cell r="H85">
            <v>4.2923770513242401</v>
          </cell>
        </row>
        <row r="86">
          <cell r="B86">
            <v>87</v>
          </cell>
          <cell r="C86">
            <v>0.12417</v>
          </cell>
          <cell r="D86">
            <v>271276.4328846971</v>
          </cell>
          <cell r="E86">
            <v>410.30688794120869</v>
          </cell>
          <cell r="F86">
            <v>1873.3368439901396</v>
          </cell>
          <cell r="G86">
            <v>1685.279520350419</v>
          </cell>
          <cell r="H86">
            <v>4.1073634634958802</v>
          </cell>
        </row>
        <row r="87">
          <cell r="B87">
            <v>88</v>
          </cell>
          <cell r="C87">
            <v>0.13386999999999999</v>
          </cell>
          <cell r="D87">
            <v>237592.03821340427</v>
          </cell>
          <cell r="E87">
            <v>333.51190873832837</v>
          </cell>
          <cell r="F87">
            <v>1463.0299560489309</v>
          </cell>
          <cell r="G87">
            <v>1310.1703312105303</v>
          </cell>
          <cell r="H87">
            <v>3.9284064433167898</v>
          </cell>
        </row>
        <row r="88">
          <cell r="B88">
            <v>89</v>
          </cell>
          <cell r="C88">
            <v>0.14407300000000001</v>
          </cell>
          <cell r="D88">
            <v>205785.59205777585</v>
          </cell>
          <cell r="E88">
            <v>268.08786033923752</v>
          </cell>
          <cell r="F88">
            <v>1129.5180473106025</v>
          </cell>
          <cell r="G88">
            <v>1006.6444446551186</v>
          </cell>
          <cell r="H88">
            <v>3.7549049904061822</v>
          </cell>
        </row>
        <row r="89">
          <cell r="B89">
            <v>90</v>
          </cell>
          <cell r="C89">
            <v>0.154859</v>
          </cell>
          <cell r="D89">
            <v>176137.44445323592</v>
          </cell>
          <cell r="E89">
            <v>212.95929284137594</v>
          </cell>
          <cell r="F89">
            <v>861.43018697136483</v>
          </cell>
          <cell r="G89">
            <v>763.82384441906754</v>
          </cell>
          <cell r="H89">
            <v>3.5867129075602562</v>
          </cell>
        </row>
        <row r="90">
          <cell r="B90">
            <v>91</v>
          </cell>
          <cell r="C90">
            <v>0.16630700000000001</v>
          </cell>
          <cell r="D90">
            <v>148860.97594265227</v>
          </cell>
          <cell r="E90">
            <v>167.03538720301933</v>
          </cell>
          <cell r="F90">
            <v>648.47089412998889</v>
          </cell>
          <cell r="G90">
            <v>571.91300832860497</v>
          </cell>
          <cell r="H90">
            <v>3.4239032692724352</v>
          </cell>
        </row>
        <row r="91">
          <cell r="B91">
            <v>92</v>
          </cell>
          <cell r="C91">
            <v>0.17821400000000001</v>
          </cell>
          <cell r="D91">
            <v>124104.35361655759</v>
          </cell>
          <cell r="E91">
            <v>129.24012349275804</v>
          </cell>
          <cell r="F91">
            <v>481.43550692696954</v>
          </cell>
          <cell r="G91">
            <v>422.20045032612211</v>
          </cell>
          <cell r="H91">
            <v>3.2667908302469244</v>
          </cell>
        </row>
        <row r="92">
          <cell r="B92">
            <v>93</v>
          </cell>
          <cell r="C92">
            <v>0.19045999999999999</v>
          </cell>
          <cell r="D92">
            <v>101987.2203411364</v>
          </cell>
          <cell r="E92">
            <v>98.568653479925459</v>
          </cell>
          <cell r="F92">
            <v>352.19538343421152</v>
          </cell>
          <cell r="G92">
            <v>307.01808392257902</v>
          </cell>
          <cell r="H92">
            <v>3.1147639039738579</v>
          </cell>
        </row>
        <row r="93">
          <cell r="B93">
            <v>94</v>
          </cell>
          <cell r="C93">
            <v>0.20300699999999999</v>
          </cell>
          <cell r="D93">
            <v>82562.73435496357</v>
          </cell>
          <cell r="E93">
            <v>74.055932935627737</v>
          </cell>
          <cell r="F93">
            <v>253.62672995428605</v>
          </cell>
          <cell r="G93">
            <v>219.68442735879</v>
          </cell>
          <cell r="H93">
            <v>2.9664662728609219</v>
          </cell>
        </row>
        <row r="94">
          <cell r="B94">
            <v>95</v>
          </cell>
          <cell r="C94">
            <v>0.21790399999999999</v>
          </cell>
          <cell r="D94">
            <v>65801.921341765483</v>
          </cell>
          <cell r="E94">
            <v>54.776853975094909</v>
          </cell>
          <cell r="F94">
            <v>179.57079701865831</v>
          </cell>
          <cell r="G94">
            <v>154.4647389467398</v>
          </cell>
          <cell r="H94">
            <v>2.8198906606971157</v>
          </cell>
        </row>
        <row r="95">
          <cell r="B95">
            <v>96</v>
          </cell>
          <cell r="C95">
            <v>0.23408599999999999</v>
          </cell>
          <cell r="D95">
            <v>51463.419473709415</v>
          </cell>
          <cell r="E95">
            <v>39.759404535040211</v>
          </cell>
          <cell r="F95">
            <v>124.79394304356339</v>
          </cell>
          <cell r="G95">
            <v>106.57088263166996</v>
          </cell>
          <cell r="H95">
            <v>2.6803943338172576</v>
          </cell>
        </row>
        <row r="96">
          <cell r="B96">
            <v>97</v>
          </cell>
          <cell r="C96">
            <v>0.24843599999999999</v>
          </cell>
          <cell r="D96">
            <v>39416.553462786673</v>
          </cell>
          <cell r="E96">
            <v>28.261981034849921</v>
          </cell>
          <cell r="F96">
            <v>85.034538508523184</v>
          </cell>
          <cell r="G96">
            <v>72.081130534216967</v>
          </cell>
          <cell r="H96">
            <v>2.55046277348122</v>
          </cell>
        </row>
        <row r="97">
          <cell r="B97">
            <v>98</v>
          </cell>
          <cell r="C97">
            <v>0.26395400000000002</v>
          </cell>
          <cell r="D97">
            <v>29624.062586705804</v>
          </cell>
          <cell r="E97">
            <v>19.71293504823754</v>
          </cell>
          <cell r="F97">
            <v>56.77255747367326</v>
          </cell>
          <cell r="G97">
            <v>47.73746224323105</v>
          </cell>
          <cell r="H97">
            <v>2.4216313870267165</v>
          </cell>
        </row>
        <row r="98">
          <cell r="B98">
            <v>99</v>
          </cell>
          <cell r="C98">
            <v>0.28080300000000002</v>
          </cell>
          <cell r="D98">
            <v>21804.672770694458</v>
          </cell>
          <cell r="E98">
            <v>13.46601112808821</v>
          </cell>
          <cell r="F98">
            <v>37.05962242543572</v>
          </cell>
          <cell r="G98">
            <v>30.887700658395289</v>
          </cell>
          <cell r="H98">
            <v>2.293752794691212</v>
          </cell>
        </row>
        <row r="99">
          <cell r="B99">
            <v>100</v>
          </cell>
          <cell r="C99">
            <v>0.29915399999999998</v>
          </cell>
          <cell r="D99">
            <v>15681.855242665142</v>
          </cell>
          <cell r="E99">
            <v>8.9881343900581516</v>
          </cell>
          <cell r="F99">
            <v>23.593611297347508</v>
          </cell>
          <cell r="G99">
            <v>19.474049701904189</v>
          </cell>
          <cell r="H99">
            <v>2.1666398005179577</v>
          </cell>
        </row>
        <row r="100">
          <cell r="B100">
            <v>101</v>
          </cell>
          <cell r="C100">
            <v>0.319185</v>
          </cell>
          <cell r="D100">
            <v>10990.565519400896</v>
          </cell>
          <cell r="E100">
            <v>5.8462162735356813</v>
          </cell>
          <cell r="F100">
            <v>14.605476907289354</v>
          </cell>
          <cell r="G100">
            <v>11.925961115252168</v>
          </cell>
          <cell r="H100">
            <v>2.0399452495861174</v>
          </cell>
        </row>
        <row r="101">
          <cell r="B101">
            <v>102</v>
          </cell>
          <cell r="C101">
            <v>0.341086</v>
          </cell>
          <cell r="D101">
            <v>7482.5418640909202</v>
          </cell>
          <cell r="E101">
            <v>3.6939134406192062</v>
          </cell>
          <cell r="F101">
            <v>8.7592606337536729</v>
          </cell>
          <cell r="G101">
            <v>7.0662169734698699</v>
          </cell>
          <cell r="H101">
            <v>1.9129351802800687</v>
          </cell>
        </row>
        <row r="102">
          <cell r="B102">
            <v>103</v>
          </cell>
          <cell r="C102">
            <v>0.36505199999999999</v>
          </cell>
          <cell r="D102">
            <v>4930.3515898356045</v>
          </cell>
          <cell r="E102">
            <v>2.2589060610785747</v>
          </cell>
          <cell r="F102">
            <v>5.0653471931344676</v>
          </cell>
          <cell r="G102">
            <v>4.0300152484734539</v>
          </cell>
          <cell r="H102">
            <v>1.7840561490853746</v>
          </cell>
        </row>
        <row r="103">
          <cell r="B103">
            <v>104</v>
          </cell>
          <cell r="C103">
            <v>0.39310200000000001</v>
          </cell>
          <cell r="D103">
            <v>3130.5168812629377</v>
          </cell>
          <cell r="E103">
            <v>1.3311256479533355</v>
          </cell>
          <cell r="F103">
            <v>2.8064411320558933</v>
          </cell>
          <cell r="G103">
            <v>2.196341876743948</v>
          </cell>
          <cell r="H103">
            <v>1.6499883990072015</v>
          </cell>
        </row>
        <row r="104">
          <cell r="B104">
            <v>105</v>
          </cell>
          <cell r="C104">
            <v>0.427255</v>
          </cell>
          <cell r="D104">
            <v>1899.9044342047141</v>
          </cell>
          <cell r="E104">
            <v>0.74975173409891727</v>
          </cell>
          <cell r="F104">
            <v>1.4753154841025578</v>
          </cell>
          <cell r="G104">
            <v>1.131679272640554</v>
          </cell>
          <cell r="H104">
            <v>1.5094053420238542</v>
          </cell>
        </row>
        <row r="105">
          <cell r="B105">
            <v>106</v>
          </cell>
          <cell r="C105">
            <v>0.46953099999999998</v>
          </cell>
          <cell r="D105">
            <v>1088.160765168579</v>
          </cell>
          <cell r="E105">
            <v>0.39853044728212006</v>
          </cell>
          <cell r="F105">
            <v>0.7255637500036406</v>
          </cell>
          <cell r="G105">
            <v>0.5429039616660023</v>
          </cell>
          <cell r="H105">
            <v>1.362264703659342</v>
          </cell>
        </row>
        <row r="106">
          <cell r="B106">
            <v>107</v>
          </cell>
          <cell r="C106">
            <v>0.52194499999999999</v>
          </cell>
          <cell r="D106">
            <v>577.23555293821107</v>
          </cell>
          <cell r="E106">
            <v>0.1962023645840362</v>
          </cell>
          <cell r="F106">
            <v>0.32703330272152054</v>
          </cell>
          <cell r="G106">
            <v>0.2371072189538373</v>
          </cell>
          <cell r="H106">
            <v>1.2084829836608875</v>
          </cell>
        </row>
        <row r="107">
          <cell r="B107">
            <v>108</v>
          </cell>
          <cell r="C107">
            <v>0.58651799999999998</v>
          </cell>
          <cell r="D107">
            <v>275.95034225987649</v>
          </cell>
          <cell r="E107">
            <v>8.7049207796957254E-2</v>
          </cell>
          <cell r="F107">
            <v>0.13083093813748436</v>
          </cell>
          <cell r="G107">
            <v>9.093338456387895E-2</v>
          </cell>
          <cell r="H107">
            <v>1.0446204723193067</v>
          </cell>
        </row>
        <row r="108">
          <cell r="B108">
            <v>109</v>
          </cell>
          <cell r="C108">
            <v>0.66526799999999997</v>
          </cell>
          <cell r="D108">
            <v>114.10049941829826</v>
          </cell>
          <cell r="E108">
            <v>3.3404436694479338E-2</v>
          </cell>
          <cell r="F108">
            <v>4.3781730340527097E-2</v>
          </cell>
          <cell r="G108">
            <v>2.8471363522224069E-2</v>
          </cell>
          <cell r="H108">
            <v>0.85232281515854613</v>
          </cell>
        </row>
        <row r="109">
          <cell r="B109">
            <v>110</v>
          </cell>
          <cell r="C109">
            <v>0.76021499999999997</v>
          </cell>
          <cell r="D109">
            <v>38.193088371285818</v>
          </cell>
          <cell r="E109">
            <v>1.0377293646047758E-2</v>
          </cell>
          <cell r="F109">
            <v>1.0377293646047758E-2</v>
          </cell>
          <cell r="G109">
            <v>5.621034058275869E-3</v>
          </cell>
          <cell r="H109">
            <v>0.54166666666666663</v>
          </cell>
        </row>
      </sheetData>
      <sheetData sheetId="2"/>
      <sheetData sheetId="3"/>
      <sheetData sheetId="4"/>
      <sheetData sheetId="5"/>
      <sheetData sheetId="6"/>
      <sheetData sheetId="7"/>
      <sheetData sheetId="8"/>
      <sheetData sheetId="9"/>
      <sheetData sheetId="10"/>
      <sheetData sheetId="11"/>
      <sheetData sheetId="12"/>
      <sheetData sheetId="13">
        <row r="52">
          <cell r="E52">
            <v>2315632</v>
          </cell>
          <cell r="I52">
            <v>2260824</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row r="16">
          <cell r="D16">
            <v>5.5E-2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61">
          <cell r="G461">
            <v>0</v>
          </cell>
          <cell r="H461">
            <v>0</v>
          </cell>
          <cell r="I461">
            <v>33480.398999999998</v>
          </cell>
          <cell r="J461">
            <v>34821.898000000001</v>
          </cell>
          <cell r="L461">
            <v>0</v>
          </cell>
          <cell r="M461">
            <v>33480.398999999998</v>
          </cell>
          <cell r="N461">
            <v>34821.898000000001</v>
          </cell>
        </row>
        <row r="463">
          <cell r="G463">
            <v>0</v>
          </cell>
          <cell r="H463">
            <v>0</v>
          </cell>
          <cell r="I463">
            <v>21802.706999999999</v>
          </cell>
          <cell r="J463">
            <v>23807.432000000001</v>
          </cell>
          <cell r="L463">
            <v>0</v>
          </cell>
          <cell r="M463">
            <v>21802.706999999999</v>
          </cell>
          <cell r="N463">
            <v>23807.432000000001</v>
          </cell>
        </row>
        <row r="464">
          <cell r="G464">
            <v>0</v>
          </cell>
          <cell r="H464">
            <v>0</v>
          </cell>
          <cell r="I464">
            <v>0</v>
          </cell>
          <cell r="J464">
            <v>0</v>
          </cell>
          <cell r="L464">
            <v>0</v>
          </cell>
          <cell r="M464">
            <v>0</v>
          </cell>
          <cell r="N464">
            <v>0</v>
          </cell>
        </row>
        <row r="465">
          <cell r="G465" t="str">
            <v>______</v>
          </cell>
          <cell r="H465" t="str">
            <v>______</v>
          </cell>
          <cell r="I465" t="str">
            <v>______</v>
          </cell>
          <cell r="J465" t="str">
            <v>______</v>
          </cell>
          <cell r="L465" t="str">
            <v>______</v>
          </cell>
          <cell r="M465" t="str">
            <v>______</v>
          </cell>
          <cell r="N465" t="str">
            <v>______</v>
          </cell>
        </row>
        <row r="466">
          <cell r="G466">
            <v>0</v>
          </cell>
          <cell r="H466">
            <v>0</v>
          </cell>
          <cell r="I466">
            <v>11677.691999999999</v>
          </cell>
          <cell r="J466">
            <v>11014.466</v>
          </cell>
          <cell r="L466">
            <v>0</v>
          </cell>
          <cell r="M466">
            <v>11677.691999999999</v>
          </cell>
          <cell r="N466">
            <v>11014.466</v>
          </cell>
        </row>
        <row r="468">
          <cell r="G468">
            <v>0</v>
          </cell>
          <cell r="H468">
            <v>0</v>
          </cell>
          <cell r="I468">
            <v>1181.8440000000001</v>
          </cell>
          <cell r="J468">
            <v>1328.3879999999999</v>
          </cell>
          <cell r="L468">
            <v>0</v>
          </cell>
          <cell r="M468">
            <v>1181.8440000000001</v>
          </cell>
          <cell r="N468">
            <v>1328.3879999999999</v>
          </cell>
        </row>
        <row r="469">
          <cell r="G469">
            <v>0</v>
          </cell>
          <cell r="H469">
            <v>0</v>
          </cell>
          <cell r="I469">
            <v>0</v>
          </cell>
          <cell r="J469">
            <v>0</v>
          </cell>
          <cell r="L469">
            <v>0</v>
          </cell>
          <cell r="M469">
            <v>0</v>
          </cell>
          <cell r="N469">
            <v>0</v>
          </cell>
        </row>
        <row r="470">
          <cell r="G470" t="str">
            <v>______</v>
          </cell>
          <cell r="H470" t="str">
            <v>______</v>
          </cell>
          <cell r="I470" t="str">
            <v>______</v>
          </cell>
          <cell r="J470" t="str">
            <v>______</v>
          </cell>
          <cell r="L470" t="str">
            <v>______</v>
          </cell>
          <cell r="M470" t="str">
            <v>______</v>
          </cell>
          <cell r="N470" t="str">
            <v>______</v>
          </cell>
        </row>
        <row r="471">
          <cell r="G471">
            <v>0</v>
          </cell>
          <cell r="H471">
            <v>0</v>
          </cell>
          <cell r="I471">
            <v>10495.847999999998</v>
          </cell>
          <cell r="J471">
            <v>9686.0780000000013</v>
          </cell>
          <cell r="L471">
            <v>0</v>
          </cell>
          <cell r="M471">
            <v>10495.847999999998</v>
          </cell>
          <cell r="N471">
            <v>9686.0780000000013</v>
          </cell>
        </row>
        <row r="473">
          <cell r="G473">
            <v>0</v>
          </cell>
          <cell r="H473">
            <v>0</v>
          </cell>
          <cell r="I473">
            <v>0</v>
          </cell>
          <cell r="J473">
            <v>0</v>
          </cell>
          <cell r="L473">
            <v>0</v>
          </cell>
          <cell r="M473">
            <v>0</v>
          </cell>
          <cell r="N473">
            <v>0</v>
          </cell>
        </row>
        <row r="474">
          <cell r="G474">
            <v>0</v>
          </cell>
          <cell r="H474">
            <v>0</v>
          </cell>
          <cell r="I474">
            <v>0</v>
          </cell>
          <cell r="J474">
            <v>0</v>
          </cell>
          <cell r="L474">
            <v>0</v>
          </cell>
          <cell r="M474">
            <v>0</v>
          </cell>
          <cell r="N474">
            <v>0</v>
          </cell>
        </row>
        <row r="475">
          <cell r="G475">
            <v>0</v>
          </cell>
          <cell r="H475">
            <v>0</v>
          </cell>
          <cell r="I475">
            <v>0</v>
          </cell>
          <cell r="J475">
            <v>0</v>
          </cell>
          <cell r="L475">
            <v>0</v>
          </cell>
          <cell r="M475">
            <v>0</v>
          </cell>
          <cell r="N475">
            <v>0</v>
          </cell>
        </row>
        <row r="477">
          <cell r="G477">
            <v>0</v>
          </cell>
          <cell r="H477">
            <v>0</v>
          </cell>
          <cell r="I477">
            <v>10495.847999999998</v>
          </cell>
          <cell r="J477">
            <v>9686.0780000000013</v>
          </cell>
          <cell r="L477">
            <v>0</v>
          </cell>
          <cell r="M477">
            <v>10495.847999999998</v>
          </cell>
          <cell r="N477">
            <v>9686.0780000000013</v>
          </cell>
        </row>
        <row r="480">
          <cell r="G480">
            <v>0</v>
          </cell>
          <cell r="H480">
            <v>0</v>
          </cell>
          <cell r="I480">
            <v>1398.5070000000001</v>
          </cell>
          <cell r="J480">
            <v>1452.394</v>
          </cell>
          <cell r="L480">
            <v>0</v>
          </cell>
          <cell r="M480">
            <v>1398.5070000000001</v>
          </cell>
          <cell r="N480">
            <v>1452.394</v>
          </cell>
        </row>
        <row r="481">
          <cell r="G481" t="str">
            <v>______</v>
          </cell>
          <cell r="H481" t="str">
            <v>______</v>
          </cell>
          <cell r="I481" t="str">
            <v>______</v>
          </cell>
          <cell r="J481" t="str">
            <v>______</v>
          </cell>
          <cell r="L481" t="str">
            <v>______</v>
          </cell>
          <cell r="M481" t="str">
            <v>______</v>
          </cell>
          <cell r="N481" t="str">
            <v>______</v>
          </cell>
        </row>
        <row r="482">
          <cell r="G482">
            <v>0</v>
          </cell>
          <cell r="H482">
            <v>0</v>
          </cell>
          <cell r="I482">
            <v>9097.3409999999985</v>
          </cell>
          <cell r="J482">
            <v>8233.6840000000011</v>
          </cell>
          <cell r="L482">
            <v>0</v>
          </cell>
          <cell r="M482">
            <v>9097.3409999999985</v>
          </cell>
          <cell r="N482">
            <v>8233.6840000000011</v>
          </cell>
        </row>
        <row r="484">
          <cell r="G484">
            <v>0</v>
          </cell>
          <cell r="H484">
            <v>0</v>
          </cell>
          <cell r="I484">
            <v>0</v>
          </cell>
          <cell r="J484">
            <v>0</v>
          </cell>
          <cell r="L484">
            <v>0</v>
          </cell>
          <cell r="M484">
            <v>0</v>
          </cell>
          <cell r="N484">
            <v>0</v>
          </cell>
        </row>
        <row r="485">
          <cell r="G485">
            <v>0</v>
          </cell>
          <cell r="H485">
            <v>0</v>
          </cell>
          <cell r="I485">
            <v>108.267</v>
          </cell>
          <cell r="J485">
            <v>111.08199999999999</v>
          </cell>
          <cell r="L485">
            <v>0</v>
          </cell>
          <cell r="M485">
            <v>108.267</v>
          </cell>
          <cell r="N485">
            <v>111.08199999999999</v>
          </cell>
        </row>
        <row r="486">
          <cell r="G486" t="str">
            <v>______</v>
          </cell>
          <cell r="H486" t="str">
            <v>______</v>
          </cell>
          <cell r="I486" t="str">
            <v>______</v>
          </cell>
          <cell r="J486" t="str">
            <v>______</v>
          </cell>
          <cell r="L486" t="str">
            <v>______</v>
          </cell>
          <cell r="M486" t="str">
            <v>______</v>
          </cell>
          <cell r="N486" t="str">
            <v>______</v>
          </cell>
        </row>
        <row r="487">
          <cell r="G487">
            <v>0</v>
          </cell>
          <cell r="H487">
            <v>0</v>
          </cell>
          <cell r="I487">
            <v>8989.0739999999987</v>
          </cell>
          <cell r="J487">
            <v>8122.6020000000008</v>
          </cell>
          <cell r="L487">
            <v>0</v>
          </cell>
          <cell r="M487">
            <v>8989.0739999999987</v>
          </cell>
          <cell r="N487">
            <v>8122.6020000000008</v>
          </cell>
        </row>
        <row r="490">
          <cell r="G490">
            <v>0</v>
          </cell>
          <cell r="H490">
            <v>0</v>
          </cell>
          <cell r="I490">
            <v>1522.14</v>
          </cell>
          <cell r="J490">
            <v>3232.6390000000001</v>
          </cell>
          <cell r="L490">
            <v>0</v>
          </cell>
          <cell r="M490">
            <v>1522.14</v>
          </cell>
          <cell r="N490">
            <v>3232.6390000000001</v>
          </cell>
        </row>
        <row r="510">
          <cell r="G510" t="str">
            <v>______</v>
          </cell>
          <cell r="H510" t="str">
            <v>______</v>
          </cell>
          <cell r="I510" t="str">
            <v>______</v>
          </cell>
          <cell r="J510" t="str">
            <v>______</v>
          </cell>
          <cell r="L510" t="str">
            <v>______</v>
          </cell>
          <cell r="M510" t="str">
            <v>______</v>
          </cell>
          <cell r="N510" t="str">
            <v>______</v>
          </cell>
        </row>
        <row r="511">
          <cell r="G511">
            <v>0</v>
          </cell>
          <cell r="H511">
            <v>0</v>
          </cell>
          <cell r="I511">
            <v>1522.14</v>
          </cell>
          <cell r="J511">
            <v>3232.6390000000001</v>
          </cell>
          <cell r="L511">
            <v>0</v>
          </cell>
          <cell r="M511">
            <v>1522.14</v>
          </cell>
          <cell r="N511">
            <v>3232.6390000000001</v>
          </cell>
        </row>
        <row r="512">
          <cell r="G512">
            <v>0</v>
          </cell>
          <cell r="H512">
            <v>0</v>
          </cell>
          <cell r="I512">
            <v>1522.14</v>
          </cell>
          <cell r="J512">
            <v>3232.6390000000001</v>
          </cell>
          <cell r="L512">
            <v>0</v>
          </cell>
          <cell r="M512">
            <v>1522.14</v>
          </cell>
          <cell r="N512">
            <v>3232.6390000000001</v>
          </cell>
        </row>
        <row r="514">
          <cell r="G514">
            <v>0</v>
          </cell>
          <cell r="H514">
            <v>0</v>
          </cell>
          <cell r="I514">
            <v>389.32600000000002</v>
          </cell>
          <cell r="J514">
            <v>49.253999999999998</v>
          </cell>
          <cell r="L514">
            <v>0</v>
          </cell>
          <cell r="M514">
            <v>389.32600000000002</v>
          </cell>
          <cell r="N514">
            <v>49.253999999999998</v>
          </cell>
        </row>
        <row r="515">
          <cell r="G515">
            <v>0</v>
          </cell>
          <cell r="H515">
            <v>0</v>
          </cell>
          <cell r="I515">
            <v>2766.8510000000001</v>
          </cell>
          <cell r="J515">
            <v>3414.6979999999999</v>
          </cell>
          <cell r="L515">
            <v>0</v>
          </cell>
          <cell r="M515">
            <v>2766.8510000000001</v>
          </cell>
          <cell r="N515">
            <v>3414.6979999999999</v>
          </cell>
        </row>
        <row r="516">
          <cell r="G516">
            <v>0</v>
          </cell>
          <cell r="H516">
            <v>0</v>
          </cell>
          <cell r="I516">
            <v>-371.13499999999999</v>
          </cell>
          <cell r="J516">
            <v>-423.15300000000002</v>
          </cell>
          <cell r="L516">
            <v>0</v>
          </cell>
          <cell r="M516">
            <v>-371.13499999999999</v>
          </cell>
          <cell r="N516">
            <v>-423.15300000000002</v>
          </cell>
        </row>
        <row r="517">
          <cell r="G517">
            <v>0</v>
          </cell>
          <cell r="H517">
            <v>0</v>
          </cell>
          <cell r="I517">
            <v>-244.965</v>
          </cell>
          <cell r="J517">
            <v>-2400.663</v>
          </cell>
          <cell r="L517">
            <v>0</v>
          </cell>
          <cell r="M517">
            <v>-244.965</v>
          </cell>
          <cell r="N517">
            <v>-2400.663</v>
          </cell>
        </row>
        <row r="518">
          <cell r="G518">
            <v>0</v>
          </cell>
          <cell r="H518">
            <v>0</v>
          </cell>
          <cell r="I518">
            <v>0</v>
          </cell>
          <cell r="J518">
            <v>0</v>
          </cell>
          <cell r="L518">
            <v>0</v>
          </cell>
          <cell r="M518">
            <v>0</v>
          </cell>
          <cell r="N518">
            <v>0</v>
          </cell>
        </row>
        <row r="519">
          <cell r="G519" t="str">
            <v>______</v>
          </cell>
          <cell r="H519" t="str">
            <v>______</v>
          </cell>
          <cell r="I519" t="str">
            <v>______</v>
          </cell>
          <cell r="J519" t="str">
            <v>______</v>
          </cell>
          <cell r="L519" t="str">
            <v>______</v>
          </cell>
          <cell r="M519" t="str">
            <v>______</v>
          </cell>
          <cell r="N519" t="str">
            <v>______</v>
          </cell>
        </row>
        <row r="520">
          <cell r="G520">
            <v>0</v>
          </cell>
          <cell r="H520">
            <v>0</v>
          </cell>
          <cell r="I520">
            <v>10007.010999999999</v>
          </cell>
          <cell r="J520">
            <v>5530.0990000000002</v>
          </cell>
          <cell r="L520">
            <v>0</v>
          </cell>
          <cell r="M520">
            <v>10007.010999999999</v>
          </cell>
          <cell r="N520">
            <v>5530.0990000000002</v>
          </cell>
        </row>
        <row r="522">
          <cell r="G522">
            <v>1996</v>
          </cell>
          <cell r="H522">
            <v>1997</v>
          </cell>
          <cell r="I522">
            <v>1998</v>
          </cell>
          <cell r="J522">
            <v>1999</v>
          </cell>
          <cell r="L522">
            <v>1998</v>
          </cell>
          <cell r="M522">
            <v>1999</v>
          </cell>
          <cell r="N522">
            <v>2000</v>
          </cell>
        </row>
        <row r="525">
          <cell r="G525">
            <v>0</v>
          </cell>
          <cell r="H525">
            <v>0</v>
          </cell>
          <cell r="I525">
            <v>1521.6320000000001</v>
          </cell>
          <cell r="J525">
            <v>1120.03</v>
          </cell>
          <cell r="L525">
            <v>0</v>
          </cell>
          <cell r="M525">
            <v>1521.6320000000001</v>
          </cell>
          <cell r="N525">
            <v>1120.03</v>
          </cell>
        </row>
        <row r="526">
          <cell r="G526">
            <v>0</v>
          </cell>
          <cell r="H526">
            <v>0</v>
          </cell>
          <cell r="I526">
            <v>0</v>
          </cell>
          <cell r="J526">
            <v>0</v>
          </cell>
          <cell r="L526">
            <v>0</v>
          </cell>
          <cell r="M526">
            <v>0</v>
          </cell>
          <cell r="N526">
            <v>0</v>
          </cell>
        </row>
        <row r="527">
          <cell r="G527" t="str">
            <v>______</v>
          </cell>
          <cell r="H527" t="str">
            <v>______</v>
          </cell>
          <cell r="I527" t="str">
            <v>______</v>
          </cell>
          <cell r="J527" t="str">
            <v>______</v>
          </cell>
          <cell r="L527" t="str">
            <v>______</v>
          </cell>
          <cell r="M527" t="str">
            <v>______</v>
          </cell>
          <cell r="N527" t="str">
            <v>______</v>
          </cell>
        </row>
        <row r="528">
          <cell r="G528">
            <v>0</v>
          </cell>
          <cell r="H528">
            <v>0</v>
          </cell>
          <cell r="I528">
            <v>1521.6320000000001</v>
          </cell>
          <cell r="J528">
            <v>1120.03</v>
          </cell>
          <cell r="L528">
            <v>0</v>
          </cell>
          <cell r="M528">
            <v>1521.6320000000001</v>
          </cell>
          <cell r="N528">
            <v>1120.03</v>
          </cell>
        </row>
        <row r="529">
          <cell r="G529" t="str">
            <v>______</v>
          </cell>
          <cell r="H529" t="str">
            <v>______</v>
          </cell>
          <cell r="I529" t="str">
            <v>______</v>
          </cell>
          <cell r="J529" t="str">
            <v>______</v>
          </cell>
          <cell r="L529" t="str">
            <v>______</v>
          </cell>
          <cell r="M529" t="str">
            <v>______</v>
          </cell>
          <cell r="N529" t="str">
            <v>______</v>
          </cell>
        </row>
        <row r="530">
          <cell r="G530">
            <v>0</v>
          </cell>
          <cell r="H530">
            <v>0</v>
          </cell>
          <cell r="I530">
            <v>8485.378999999999</v>
          </cell>
          <cell r="J530">
            <v>4410.0690000000004</v>
          </cell>
          <cell r="L530">
            <v>0</v>
          </cell>
          <cell r="M530">
            <v>8485.378999999999</v>
          </cell>
          <cell r="N530">
            <v>4410.0690000000004</v>
          </cell>
        </row>
        <row r="532">
          <cell r="G532">
            <v>0</v>
          </cell>
          <cell r="H532">
            <v>0</v>
          </cell>
          <cell r="I532">
            <v>4033.7379999999994</v>
          </cell>
          <cell r="J532">
            <v>7905.8410000000003</v>
          </cell>
          <cell r="L532">
            <v>0</v>
          </cell>
          <cell r="M532">
            <v>4033.7379999999994</v>
          </cell>
          <cell r="N532">
            <v>7905.8410000000003</v>
          </cell>
        </row>
        <row r="533">
          <cell r="G533">
            <v>0</v>
          </cell>
          <cell r="H533">
            <v>0</v>
          </cell>
          <cell r="I533">
            <v>0</v>
          </cell>
          <cell r="J533">
            <v>0</v>
          </cell>
          <cell r="L533">
            <v>0</v>
          </cell>
          <cell r="M533">
            <v>0</v>
          </cell>
          <cell r="N533">
            <v>0</v>
          </cell>
        </row>
        <row r="534">
          <cell r="G534">
            <v>0</v>
          </cell>
          <cell r="H534">
            <v>0</v>
          </cell>
          <cell r="I534">
            <v>0</v>
          </cell>
          <cell r="J534">
            <v>0</v>
          </cell>
          <cell r="L534">
            <v>0</v>
          </cell>
          <cell r="M534">
            <v>0</v>
          </cell>
          <cell r="N534">
            <v>0</v>
          </cell>
        </row>
        <row r="535">
          <cell r="G535">
            <v>0</v>
          </cell>
          <cell r="H535">
            <v>0</v>
          </cell>
          <cell r="I535">
            <v>37.545999999999999</v>
          </cell>
          <cell r="J535">
            <v>462.97</v>
          </cell>
          <cell r="L535">
            <v>0</v>
          </cell>
          <cell r="M535">
            <v>37.545999999999999</v>
          </cell>
          <cell r="N535">
            <v>462.97</v>
          </cell>
        </row>
        <row r="536">
          <cell r="G536">
            <v>0</v>
          </cell>
          <cell r="H536">
            <v>0</v>
          </cell>
          <cell r="I536">
            <v>0</v>
          </cell>
          <cell r="J536">
            <v>0</v>
          </cell>
          <cell r="L536">
            <v>0</v>
          </cell>
          <cell r="M536">
            <v>0</v>
          </cell>
          <cell r="N536">
            <v>0</v>
          </cell>
        </row>
        <row r="537">
          <cell r="G537">
            <v>0</v>
          </cell>
          <cell r="H537">
            <v>0</v>
          </cell>
          <cell r="I537">
            <v>0</v>
          </cell>
          <cell r="J537">
            <v>0</v>
          </cell>
          <cell r="L537">
            <v>0</v>
          </cell>
          <cell r="M537">
            <v>0</v>
          </cell>
          <cell r="N537">
            <v>0</v>
          </cell>
        </row>
        <row r="538">
          <cell r="G538" t="str">
            <v>______</v>
          </cell>
          <cell r="H538" t="str">
            <v>______</v>
          </cell>
          <cell r="I538" t="str">
            <v>______</v>
          </cell>
          <cell r="J538" t="str">
            <v>______</v>
          </cell>
          <cell r="L538" t="str">
            <v>______</v>
          </cell>
          <cell r="M538" t="str">
            <v>______</v>
          </cell>
          <cell r="N538" t="str">
            <v>______</v>
          </cell>
        </row>
        <row r="539">
          <cell r="G539">
            <v>0</v>
          </cell>
          <cell r="H539">
            <v>0</v>
          </cell>
          <cell r="I539">
            <v>12556.662999999999</v>
          </cell>
          <cell r="J539">
            <v>12778.880000000001</v>
          </cell>
          <cell r="L539">
            <v>0</v>
          </cell>
          <cell r="M539">
            <v>12556.662999999999</v>
          </cell>
          <cell r="N539">
            <v>12778.880000000001</v>
          </cell>
        </row>
        <row r="548">
          <cell r="G548">
            <v>0</v>
          </cell>
          <cell r="H548">
            <v>0</v>
          </cell>
          <cell r="I548">
            <v>12556.662999999999</v>
          </cell>
          <cell r="J548">
            <v>12778.880000000001</v>
          </cell>
          <cell r="L548">
            <v>0</v>
          </cell>
          <cell r="M548">
            <v>12556.662999999999</v>
          </cell>
          <cell r="N548">
            <v>12778.880000000001</v>
          </cell>
        </row>
        <row r="550">
          <cell r="G550">
            <v>0</v>
          </cell>
          <cell r="H550">
            <v>0</v>
          </cell>
          <cell r="I550">
            <v>1398.5070000000001</v>
          </cell>
          <cell r="J550">
            <v>1452.394</v>
          </cell>
          <cell r="L550">
            <v>0</v>
          </cell>
          <cell r="M550">
            <v>1398.5070000000001</v>
          </cell>
          <cell r="N550">
            <v>1452.394</v>
          </cell>
        </row>
        <row r="551">
          <cell r="G551">
            <v>0</v>
          </cell>
          <cell r="H551">
            <v>0</v>
          </cell>
          <cell r="I551">
            <v>108.267</v>
          </cell>
          <cell r="J551">
            <v>111.08199999999999</v>
          </cell>
          <cell r="L551">
            <v>0</v>
          </cell>
          <cell r="M551">
            <v>108.267</v>
          </cell>
          <cell r="N551">
            <v>111.08199999999999</v>
          </cell>
        </row>
        <row r="552">
          <cell r="G552">
            <v>0</v>
          </cell>
          <cell r="H552">
            <v>0</v>
          </cell>
          <cell r="I552">
            <v>0</v>
          </cell>
          <cell r="J552">
            <v>0</v>
          </cell>
          <cell r="L552">
            <v>0</v>
          </cell>
          <cell r="M552">
            <v>0</v>
          </cell>
          <cell r="N552">
            <v>0</v>
          </cell>
        </row>
        <row r="553">
          <cell r="G553">
            <v>0</v>
          </cell>
          <cell r="H553">
            <v>0</v>
          </cell>
          <cell r="I553">
            <v>-4033.7379999999994</v>
          </cell>
          <cell r="J553">
            <v>-7905.8410000000003</v>
          </cell>
          <cell r="L553">
            <v>0</v>
          </cell>
          <cell r="M553">
            <v>-4033.7379999999994</v>
          </cell>
          <cell r="N553">
            <v>-7905.8410000000003</v>
          </cell>
        </row>
        <row r="554">
          <cell r="G554">
            <v>0</v>
          </cell>
          <cell r="H554">
            <v>0</v>
          </cell>
          <cell r="I554">
            <v>0</v>
          </cell>
          <cell r="J554">
            <v>0</v>
          </cell>
          <cell r="L554">
            <v>0</v>
          </cell>
          <cell r="M554">
            <v>0</v>
          </cell>
          <cell r="N554">
            <v>0</v>
          </cell>
        </row>
        <row r="555">
          <cell r="G555">
            <v>0</v>
          </cell>
          <cell r="H555">
            <v>0</v>
          </cell>
          <cell r="I555">
            <v>0</v>
          </cell>
          <cell r="J555">
            <v>0</v>
          </cell>
          <cell r="L555">
            <v>0</v>
          </cell>
          <cell r="M555">
            <v>0</v>
          </cell>
          <cell r="N555">
            <v>0</v>
          </cell>
        </row>
        <row r="556">
          <cell r="G556">
            <v>0</v>
          </cell>
          <cell r="H556">
            <v>0</v>
          </cell>
          <cell r="I556">
            <v>-37.545999999999999</v>
          </cell>
          <cell r="J556">
            <v>-462.97</v>
          </cell>
          <cell r="L556">
            <v>0</v>
          </cell>
          <cell r="M556">
            <v>-37.545999999999999</v>
          </cell>
          <cell r="N556">
            <v>-462.97</v>
          </cell>
        </row>
        <row r="557">
          <cell r="G557">
            <v>0</v>
          </cell>
          <cell r="H557">
            <v>0</v>
          </cell>
          <cell r="I557">
            <v>0</v>
          </cell>
          <cell r="J557">
            <v>0</v>
          </cell>
          <cell r="L557">
            <v>0</v>
          </cell>
          <cell r="M557">
            <v>0</v>
          </cell>
          <cell r="N557">
            <v>0</v>
          </cell>
        </row>
        <row r="558">
          <cell r="G558">
            <v>0</v>
          </cell>
          <cell r="H558">
            <v>0</v>
          </cell>
          <cell r="I558">
            <v>0</v>
          </cell>
          <cell r="J558">
            <v>0</v>
          </cell>
          <cell r="L558">
            <v>0</v>
          </cell>
          <cell r="M558">
            <v>0</v>
          </cell>
          <cell r="N558">
            <v>0</v>
          </cell>
        </row>
        <row r="559">
          <cell r="G559">
            <v>0</v>
          </cell>
          <cell r="H559">
            <v>0</v>
          </cell>
          <cell r="I559">
            <v>0</v>
          </cell>
          <cell r="J559">
            <v>0</v>
          </cell>
          <cell r="L559">
            <v>0</v>
          </cell>
          <cell r="M559">
            <v>0</v>
          </cell>
          <cell r="N559">
            <v>0</v>
          </cell>
        </row>
        <row r="560">
          <cell r="G560">
            <v>0</v>
          </cell>
          <cell r="H560">
            <v>0</v>
          </cell>
          <cell r="I560">
            <v>0</v>
          </cell>
          <cell r="J560">
            <v>0</v>
          </cell>
          <cell r="L560">
            <v>0</v>
          </cell>
          <cell r="M560">
            <v>0</v>
          </cell>
          <cell r="N560">
            <v>0</v>
          </cell>
        </row>
        <row r="561">
          <cell r="G561" t="str">
            <v>______</v>
          </cell>
          <cell r="H561" t="str">
            <v>______</v>
          </cell>
          <cell r="I561" t="str">
            <v>______</v>
          </cell>
          <cell r="J561" t="str">
            <v>______</v>
          </cell>
          <cell r="L561" t="str">
            <v>______</v>
          </cell>
          <cell r="M561" t="str">
            <v>______</v>
          </cell>
          <cell r="N561" t="str">
            <v>______</v>
          </cell>
        </row>
        <row r="562">
          <cell r="G562">
            <v>0</v>
          </cell>
          <cell r="H562">
            <v>0</v>
          </cell>
          <cell r="I562">
            <v>9992.1529999999984</v>
          </cell>
          <cell r="J562">
            <v>5973.545000000001</v>
          </cell>
          <cell r="L562">
            <v>0</v>
          </cell>
          <cell r="M562">
            <v>9992.1529999999984</v>
          </cell>
          <cell r="N562">
            <v>5973.545000000001</v>
          </cell>
        </row>
        <row r="565">
          <cell r="H565">
            <v>0</v>
          </cell>
          <cell r="I565">
            <v>-7357.5629999999992</v>
          </cell>
          <cell r="J565">
            <v>-763.41900000000078</v>
          </cell>
          <cell r="M565">
            <v>0</v>
          </cell>
          <cell r="N565">
            <v>0</v>
          </cell>
        </row>
        <row r="566">
          <cell r="H566">
            <v>0</v>
          </cell>
          <cell r="I566">
            <v>-2576.0410000000002</v>
          </cell>
          <cell r="J566">
            <v>-250.13499999999976</v>
          </cell>
          <cell r="M566">
            <v>0</v>
          </cell>
          <cell r="N566">
            <v>0</v>
          </cell>
        </row>
        <row r="567">
          <cell r="H567">
            <v>0</v>
          </cell>
          <cell r="I567">
            <v>-55.136000000000003</v>
          </cell>
          <cell r="J567">
            <v>-466.80199999999996</v>
          </cell>
          <cell r="M567">
            <v>0</v>
          </cell>
          <cell r="N567">
            <v>0</v>
          </cell>
        </row>
        <row r="568">
          <cell r="H568">
            <v>0</v>
          </cell>
          <cell r="I568">
            <v>-63.673000000000002</v>
          </cell>
          <cell r="J568">
            <v>-575.22199999999998</v>
          </cell>
          <cell r="M568">
            <v>0</v>
          </cell>
          <cell r="N568">
            <v>0</v>
          </cell>
        </row>
        <row r="569">
          <cell r="H569">
            <v>0</v>
          </cell>
          <cell r="I569">
            <v>-684.44299999999998</v>
          </cell>
          <cell r="J569">
            <v>-138.71100000000001</v>
          </cell>
          <cell r="M569">
            <v>0</v>
          </cell>
          <cell r="N569">
            <v>0</v>
          </cell>
        </row>
        <row r="570">
          <cell r="H570">
            <v>0</v>
          </cell>
          <cell r="I570">
            <v>0</v>
          </cell>
          <cell r="J570">
            <v>0</v>
          </cell>
          <cell r="M570">
            <v>0</v>
          </cell>
          <cell r="N570">
            <v>0</v>
          </cell>
        </row>
        <row r="571">
          <cell r="H571">
            <v>0</v>
          </cell>
          <cell r="I571">
            <v>2167.5430000000001</v>
          </cell>
          <cell r="J571">
            <v>45.423999999999523</v>
          </cell>
          <cell r="M571">
            <v>0</v>
          </cell>
          <cell r="N571">
            <v>0</v>
          </cell>
        </row>
        <row r="572">
          <cell r="H572">
            <v>0</v>
          </cell>
          <cell r="I572">
            <v>1045.2950000000001</v>
          </cell>
          <cell r="J572">
            <v>-414.57000000000005</v>
          </cell>
          <cell r="M572">
            <v>0</v>
          </cell>
          <cell r="N572">
            <v>0</v>
          </cell>
        </row>
        <row r="573">
          <cell r="H573">
            <v>0</v>
          </cell>
          <cell r="I573">
            <v>49.213999999999999</v>
          </cell>
          <cell r="J573">
            <v>698.55700000000002</v>
          </cell>
          <cell r="M573">
            <v>0</v>
          </cell>
          <cell r="N573">
            <v>0</v>
          </cell>
        </row>
        <row r="574">
          <cell r="H574">
            <v>0</v>
          </cell>
          <cell r="I574">
            <v>0</v>
          </cell>
          <cell r="J574">
            <v>2520.8310000000001</v>
          </cell>
          <cell r="M574">
            <v>0</v>
          </cell>
          <cell r="N574">
            <v>0</v>
          </cell>
        </row>
        <row r="575">
          <cell r="H575">
            <v>0</v>
          </cell>
          <cell r="I575">
            <v>158.45400000000001</v>
          </cell>
          <cell r="J575">
            <v>95.913999999999987</v>
          </cell>
          <cell r="M575">
            <v>0</v>
          </cell>
          <cell r="N575">
            <v>0</v>
          </cell>
        </row>
        <row r="576">
          <cell r="H576">
            <v>0</v>
          </cell>
          <cell r="I576">
            <v>1420.1220000000001</v>
          </cell>
          <cell r="J576">
            <v>29.888999999999896</v>
          </cell>
          <cell r="M576">
            <v>0</v>
          </cell>
          <cell r="N576">
            <v>0</v>
          </cell>
        </row>
        <row r="577">
          <cell r="H577">
            <v>0</v>
          </cell>
          <cell r="I577">
            <v>950.69299999999998</v>
          </cell>
          <cell r="J577">
            <v>-227.41499999999996</v>
          </cell>
          <cell r="M577">
            <v>0</v>
          </cell>
          <cell r="N577">
            <v>0</v>
          </cell>
        </row>
        <row r="578">
          <cell r="H578">
            <v>0</v>
          </cell>
          <cell r="I578">
            <v>151.14599999999999</v>
          </cell>
          <cell r="J578">
            <v>434.75900000000001</v>
          </cell>
          <cell r="M578">
            <v>0</v>
          </cell>
          <cell r="N578">
            <v>0</v>
          </cell>
        </row>
        <row r="579">
          <cell r="H579" t="str">
            <v>______</v>
          </cell>
          <cell r="I579" t="str">
            <v>______</v>
          </cell>
          <cell r="J579" t="str">
            <v>______</v>
          </cell>
          <cell r="M579" t="str">
            <v>______</v>
          </cell>
          <cell r="N579" t="str">
            <v>______</v>
          </cell>
        </row>
        <row r="580">
          <cell r="H580">
            <v>0</v>
          </cell>
          <cell r="I580">
            <v>-4794.3890000000001</v>
          </cell>
          <cell r="J580">
            <v>989.09999999999877</v>
          </cell>
          <cell r="M580">
            <v>0</v>
          </cell>
          <cell r="N580">
            <v>0</v>
          </cell>
        </row>
        <row r="581">
          <cell r="H581" t="str">
            <v>______</v>
          </cell>
          <cell r="I581" t="str">
            <v>______</v>
          </cell>
          <cell r="J581" t="str">
            <v>______</v>
          </cell>
          <cell r="M581" t="str">
            <v>______</v>
          </cell>
          <cell r="N581" t="str">
            <v>______</v>
          </cell>
        </row>
        <row r="582">
          <cell r="H582">
            <v>0</v>
          </cell>
          <cell r="I582">
            <v>5197.7639999999983</v>
          </cell>
          <cell r="J582">
            <v>6962.6449999999995</v>
          </cell>
          <cell r="M582">
            <v>9992.1529999999984</v>
          </cell>
          <cell r="N582">
            <v>5973.545000000001</v>
          </cell>
        </row>
        <row r="584">
          <cell r="H584">
            <v>0</v>
          </cell>
          <cell r="I584">
            <v>0</v>
          </cell>
          <cell r="J584">
            <v>0</v>
          </cell>
          <cell r="M584">
            <v>0</v>
          </cell>
          <cell r="N584">
            <v>0</v>
          </cell>
        </row>
        <row r="585">
          <cell r="H585">
            <v>0</v>
          </cell>
          <cell r="I585">
            <v>0</v>
          </cell>
          <cell r="J585">
            <v>0</v>
          </cell>
          <cell r="M585">
            <v>0</v>
          </cell>
          <cell r="N585">
            <v>0</v>
          </cell>
        </row>
        <row r="586">
          <cell r="H586" t="str">
            <v>______</v>
          </cell>
          <cell r="I586" t="str">
            <v>______</v>
          </cell>
          <cell r="J586" t="str">
            <v>______</v>
          </cell>
          <cell r="M586" t="str">
            <v>______</v>
          </cell>
          <cell r="N586" t="str">
            <v>______</v>
          </cell>
        </row>
        <row r="587">
          <cell r="H587">
            <v>0</v>
          </cell>
          <cell r="I587">
            <v>5197.7639999999983</v>
          </cell>
          <cell r="J587">
            <v>6962.6449999999995</v>
          </cell>
          <cell r="M587">
            <v>9992.1529999999984</v>
          </cell>
          <cell r="N587">
            <v>5973.545000000001</v>
          </cell>
        </row>
        <row r="590">
          <cell r="H590">
            <v>0</v>
          </cell>
          <cell r="I590">
            <v>0</v>
          </cell>
          <cell r="J590">
            <v>0</v>
          </cell>
          <cell r="M590">
            <v>0</v>
          </cell>
          <cell r="N590">
            <v>0</v>
          </cell>
        </row>
        <row r="591">
          <cell r="H591">
            <v>0</v>
          </cell>
          <cell r="I591">
            <v>0</v>
          </cell>
          <cell r="J591">
            <v>0</v>
          </cell>
          <cell r="M591">
            <v>0</v>
          </cell>
          <cell r="N591">
            <v>0</v>
          </cell>
        </row>
        <row r="593">
          <cell r="H593">
            <v>0</v>
          </cell>
          <cell r="I593">
            <v>-1136.989</v>
          </cell>
          <cell r="J593">
            <v>-11.363000000000056</v>
          </cell>
          <cell r="M593">
            <v>0</v>
          </cell>
          <cell r="N593">
            <v>0</v>
          </cell>
        </row>
        <row r="594">
          <cell r="H594">
            <v>0</v>
          </cell>
          <cell r="I594">
            <v>-176.63200000000001</v>
          </cell>
          <cell r="J594">
            <v>36.621000000000009</v>
          </cell>
          <cell r="M594">
            <v>0</v>
          </cell>
          <cell r="N594">
            <v>0</v>
          </cell>
        </row>
        <row r="595">
          <cell r="H595">
            <v>0</v>
          </cell>
          <cell r="I595">
            <v>3116.3029999999999</v>
          </cell>
          <cell r="J595">
            <v>-379.88400000000001</v>
          </cell>
          <cell r="M595">
            <v>0</v>
          </cell>
          <cell r="N595">
            <v>0</v>
          </cell>
        </row>
        <row r="596">
          <cell r="H596">
            <v>0</v>
          </cell>
          <cell r="I596">
            <v>0</v>
          </cell>
          <cell r="J596">
            <v>0</v>
          </cell>
          <cell r="M596">
            <v>0</v>
          </cell>
          <cell r="N596">
            <v>0</v>
          </cell>
        </row>
        <row r="597">
          <cell r="H597">
            <v>0</v>
          </cell>
          <cell r="I597">
            <v>-315.77699999999999</v>
          </cell>
          <cell r="J597">
            <v>102.87099999999998</v>
          </cell>
          <cell r="M597">
            <v>0</v>
          </cell>
          <cell r="N597">
            <v>0</v>
          </cell>
        </row>
        <row r="598">
          <cell r="H598">
            <v>0</v>
          </cell>
          <cell r="I598">
            <v>-65483.093000000008</v>
          </cell>
          <cell r="J598">
            <v>-6731.1749999999884</v>
          </cell>
          <cell r="M598">
            <v>4033.7379999999994</v>
          </cell>
          <cell r="N598">
            <v>7905.8410000000003</v>
          </cell>
        </row>
        <row r="599">
          <cell r="H599">
            <v>0</v>
          </cell>
          <cell r="I599">
            <v>15102.003000000001</v>
          </cell>
          <cell r="J599">
            <v>1843.2749999999978</v>
          </cell>
          <cell r="M599">
            <v>0</v>
          </cell>
          <cell r="N599">
            <v>0</v>
          </cell>
        </row>
        <row r="600">
          <cell r="H600">
            <v>0</v>
          </cell>
          <cell r="I600">
            <v>1901.1970000000001</v>
          </cell>
          <cell r="J600">
            <v>159.98599999999988</v>
          </cell>
          <cell r="M600">
            <v>0</v>
          </cell>
          <cell r="N600">
            <v>0</v>
          </cell>
        </row>
        <row r="601">
          <cell r="H601">
            <v>0</v>
          </cell>
          <cell r="I601">
            <v>0</v>
          </cell>
          <cell r="J601">
            <v>0</v>
          </cell>
          <cell r="M601">
            <v>0</v>
          </cell>
          <cell r="N601">
            <v>0</v>
          </cell>
        </row>
        <row r="602">
          <cell r="H602">
            <v>0</v>
          </cell>
          <cell r="I602">
            <v>0</v>
          </cell>
          <cell r="J602">
            <v>0</v>
          </cell>
          <cell r="M602">
            <v>0</v>
          </cell>
          <cell r="N602">
            <v>0</v>
          </cell>
        </row>
        <row r="603">
          <cell r="H603">
            <v>0</v>
          </cell>
          <cell r="I603">
            <v>0</v>
          </cell>
          <cell r="J603">
            <v>0</v>
          </cell>
          <cell r="M603">
            <v>0</v>
          </cell>
          <cell r="N603">
            <v>0</v>
          </cell>
        </row>
        <row r="604">
          <cell r="H604">
            <v>0</v>
          </cell>
          <cell r="I604">
            <v>0</v>
          </cell>
          <cell r="J604">
            <v>0</v>
          </cell>
          <cell r="M604">
            <v>0</v>
          </cell>
          <cell r="N604">
            <v>0</v>
          </cell>
        </row>
        <row r="605">
          <cell r="H605">
            <v>0</v>
          </cell>
          <cell r="I605">
            <v>0</v>
          </cell>
          <cell r="J605">
            <v>0</v>
          </cell>
          <cell r="M605">
            <v>0</v>
          </cell>
          <cell r="N605">
            <v>0</v>
          </cell>
        </row>
        <row r="606">
          <cell r="H606">
            <v>0</v>
          </cell>
          <cell r="I606">
            <v>0</v>
          </cell>
          <cell r="J606">
            <v>0</v>
          </cell>
          <cell r="M606">
            <v>0</v>
          </cell>
          <cell r="N606">
            <v>0</v>
          </cell>
        </row>
        <row r="608">
          <cell r="H608">
            <v>0</v>
          </cell>
          <cell r="I608">
            <v>-41795.224000000017</v>
          </cell>
          <cell r="J608">
            <v>1982.9760000000088</v>
          </cell>
          <cell r="M608">
            <v>14025.890999999998</v>
          </cell>
          <cell r="N608">
            <v>13879.386000000002</v>
          </cell>
        </row>
        <row r="614">
          <cell r="H614">
            <v>0</v>
          </cell>
          <cell r="I614">
            <v>0</v>
          </cell>
          <cell r="J614">
            <v>0</v>
          </cell>
          <cell r="M614">
            <v>0</v>
          </cell>
          <cell r="N614">
            <v>0</v>
          </cell>
        </row>
        <row r="632">
          <cell r="H632" t="str">
            <v>______</v>
          </cell>
          <cell r="I632" t="str">
            <v>______</v>
          </cell>
          <cell r="J632" t="str">
            <v>______</v>
          </cell>
          <cell r="M632" t="str">
            <v>______</v>
          </cell>
          <cell r="N632" t="str">
            <v>______</v>
          </cell>
        </row>
        <row r="633">
          <cell r="H633">
            <v>0</v>
          </cell>
          <cell r="I633">
            <v>0</v>
          </cell>
          <cell r="J633">
            <v>0</v>
          </cell>
          <cell r="M633">
            <v>0</v>
          </cell>
          <cell r="N633">
            <v>0</v>
          </cell>
        </row>
        <row r="635">
          <cell r="H635">
            <v>0</v>
          </cell>
          <cell r="I635">
            <v>0</v>
          </cell>
          <cell r="J635">
            <v>0</v>
          </cell>
          <cell r="M635">
            <v>0</v>
          </cell>
          <cell r="N635">
            <v>0</v>
          </cell>
        </row>
        <row r="636">
          <cell r="H636">
            <v>0</v>
          </cell>
          <cell r="I636">
            <v>0</v>
          </cell>
          <cell r="J636">
            <v>0</v>
          </cell>
          <cell r="M636">
            <v>0</v>
          </cell>
          <cell r="N636">
            <v>0</v>
          </cell>
        </row>
        <row r="637">
          <cell r="H637" t="str">
            <v>______</v>
          </cell>
          <cell r="I637" t="str">
            <v>______</v>
          </cell>
          <cell r="J637" t="str">
            <v>______</v>
          </cell>
          <cell r="M637" t="str">
            <v>______</v>
          </cell>
          <cell r="N637" t="str">
            <v>______</v>
          </cell>
        </row>
        <row r="665">
          <cell r="H665">
            <v>0</v>
          </cell>
          <cell r="I665">
            <v>-41795.224000000017</v>
          </cell>
          <cell r="J665">
            <v>1982.9760000000088</v>
          </cell>
          <cell r="M665">
            <v>14025.890999999998</v>
          </cell>
          <cell r="N665">
            <v>13879.386000000002</v>
          </cell>
        </row>
        <row r="667">
          <cell r="H667">
            <v>0</v>
          </cell>
          <cell r="I667">
            <v>806.38800000000003</v>
          </cell>
          <cell r="J667">
            <v>-133.94299999999998</v>
          </cell>
          <cell r="M667">
            <v>0</v>
          </cell>
          <cell r="N667">
            <v>0</v>
          </cell>
        </row>
        <row r="676">
          <cell r="G676">
            <v>0</v>
          </cell>
          <cell r="H676">
            <v>0</v>
          </cell>
          <cell r="I676">
            <v>806.38800000000003</v>
          </cell>
          <cell r="J676">
            <v>672.44500000000005</v>
          </cell>
          <cell r="L676">
            <v>0</v>
          </cell>
          <cell r="M676">
            <v>0</v>
          </cell>
          <cell r="N676">
            <v>0</v>
          </cell>
        </row>
        <row r="677">
          <cell r="G677">
            <v>0</v>
          </cell>
          <cell r="H677">
            <v>0</v>
          </cell>
          <cell r="I677">
            <v>7357.5629999999992</v>
          </cell>
          <cell r="J677">
            <v>8120.982</v>
          </cell>
          <cell r="L677">
            <v>0</v>
          </cell>
          <cell r="M677">
            <v>0</v>
          </cell>
          <cell r="N677">
            <v>0</v>
          </cell>
        </row>
        <row r="678">
          <cell r="G678">
            <v>0</v>
          </cell>
          <cell r="H678">
            <v>0</v>
          </cell>
          <cell r="I678">
            <v>2576.0410000000002</v>
          </cell>
          <cell r="J678">
            <v>2826.1759999999999</v>
          </cell>
          <cell r="L678">
            <v>0</v>
          </cell>
          <cell r="M678">
            <v>0</v>
          </cell>
          <cell r="N678">
            <v>0</v>
          </cell>
        </row>
        <row r="679">
          <cell r="G679">
            <v>0</v>
          </cell>
          <cell r="H679">
            <v>0</v>
          </cell>
          <cell r="I679">
            <v>55.136000000000003</v>
          </cell>
          <cell r="J679">
            <v>521.93799999999999</v>
          </cell>
          <cell r="L679">
            <v>0</v>
          </cell>
          <cell r="M679">
            <v>0</v>
          </cell>
          <cell r="N679">
            <v>0</v>
          </cell>
        </row>
        <row r="680">
          <cell r="G680">
            <v>0</v>
          </cell>
          <cell r="H680">
            <v>0</v>
          </cell>
          <cell r="I680">
            <v>63.673000000000002</v>
          </cell>
          <cell r="J680">
            <v>638.89499999999998</v>
          </cell>
          <cell r="L680">
            <v>0</v>
          </cell>
          <cell r="M680">
            <v>0</v>
          </cell>
          <cell r="N680">
            <v>0</v>
          </cell>
        </row>
        <row r="681">
          <cell r="G681">
            <v>0</v>
          </cell>
          <cell r="H681">
            <v>0</v>
          </cell>
          <cell r="I681">
            <v>684.44299999999998</v>
          </cell>
          <cell r="J681">
            <v>823.154</v>
          </cell>
          <cell r="L681">
            <v>0</v>
          </cell>
          <cell r="M681">
            <v>0</v>
          </cell>
          <cell r="N681">
            <v>0</v>
          </cell>
        </row>
        <row r="682">
          <cell r="G682">
            <v>0</v>
          </cell>
          <cell r="H682">
            <v>0</v>
          </cell>
          <cell r="I682">
            <v>0</v>
          </cell>
          <cell r="J682">
            <v>0</v>
          </cell>
          <cell r="L682">
            <v>0</v>
          </cell>
          <cell r="M682">
            <v>0</v>
          </cell>
          <cell r="N682">
            <v>0</v>
          </cell>
        </row>
        <row r="683">
          <cell r="G683" t="str">
            <v>______</v>
          </cell>
          <cell r="H683" t="str">
            <v>______</v>
          </cell>
          <cell r="I683" t="str">
            <v>______</v>
          </cell>
          <cell r="J683" t="str">
            <v>______</v>
          </cell>
          <cell r="L683" t="str">
            <v>______</v>
          </cell>
          <cell r="M683" t="str">
            <v>______</v>
          </cell>
          <cell r="N683" t="str">
            <v>______</v>
          </cell>
        </row>
        <row r="684">
          <cell r="G684">
            <v>0</v>
          </cell>
          <cell r="H684">
            <v>0</v>
          </cell>
          <cell r="I684">
            <v>11543.243999999999</v>
          </cell>
          <cell r="J684">
            <v>13603.59</v>
          </cell>
          <cell r="L684">
            <v>0</v>
          </cell>
          <cell r="M684">
            <v>0</v>
          </cell>
          <cell r="N684">
            <v>0</v>
          </cell>
        </row>
        <row r="686">
          <cell r="G686">
            <v>0</v>
          </cell>
          <cell r="H686">
            <v>0</v>
          </cell>
          <cell r="I686">
            <v>36953.792000000001</v>
          </cell>
          <cell r="J686">
            <v>39822.54</v>
          </cell>
          <cell r="L686">
            <v>0</v>
          </cell>
          <cell r="M686">
            <v>0</v>
          </cell>
          <cell r="N686">
            <v>0</v>
          </cell>
        </row>
        <row r="688">
          <cell r="G688">
            <v>0</v>
          </cell>
          <cell r="H688">
            <v>0</v>
          </cell>
          <cell r="I688">
            <v>1136.989</v>
          </cell>
          <cell r="J688">
            <v>1148.3520000000001</v>
          </cell>
          <cell r="L688">
            <v>0</v>
          </cell>
          <cell r="M688">
            <v>0</v>
          </cell>
          <cell r="N688">
            <v>0</v>
          </cell>
        </row>
        <row r="689">
          <cell r="G689">
            <v>0</v>
          </cell>
          <cell r="H689">
            <v>0</v>
          </cell>
          <cell r="I689">
            <v>176.63200000000001</v>
          </cell>
          <cell r="J689">
            <v>140.011</v>
          </cell>
          <cell r="L689">
            <v>0</v>
          </cell>
          <cell r="M689">
            <v>0</v>
          </cell>
          <cell r="N689">
            <v>0</v>
          </cell>
        </row>
        <row r="690">
          <cell r="G690">
            <v>0</v>
          </cell>
          <cell r="H690">
            <v>0</v>
          </cell>
          <cell r="I690">
            <v>-3116.3029999999999</v>
          </cell>
          <cell r="J690">
            <v>-2736.4189999999999</v>
          </cell>
          <cell r="L690">
            <v>0</v>
          </cell>
          <cell r="M690">
            <v>0</v>
          </cell>
          <cell r="N690">
            <v>0</v>
          </cell>
        </row>
        <row r="691">
          <cell r="G691">
            <v>0</v>
          </cell>
          <cell r="H691">
            <v>0</v>
          </cell>
          <cell r="I691">
            <v>0</v>
          </cell>
          <cell r="J691">
            <v>0</v>
          </cell>
          <cell r="L691">
            <v>0</v>
          </cell>
          <cell r="M691">
            <v>0</v>
          </cell>
          <cell r="N691">
            <v>0</v>
          </cell>
        </row>
        <row r="692">
          <cell r="G692">
            <v>0</v>
          </cell>
          <cell r="H692">
            <v>0</v>
          </cell>
          <cell r="I692">
            <v>315.77699999999999</v>
          </cell>
          <cell r="J692">
            <v>212.90600000000001</v>
          </cell>
          <cell r="L692">
            <v>0</v>
          </cell>
          <cell r="M692">
            <v>0</v>
          </cell>
          <cell r="N692">
            <v>0</v>
          </cell>
        </row>
        <row r="693">
          <cell r="G693">
            <v>0</v>
          </cell>
          <cell r="H693">
            <v>0</v>
          </cell>
          <cell r="I693">
            <v>4764.9049999999997</v>
          </cell>
          <cell r="J693">
            <v>4893.8429999999998</v>
          </cell>
          <cell r="L693">
            <v>0</v>
          </cell>
          <cell r="M693">
            <v>0</v>
          </cell>
          <cell r="N693">
            <v>0</v>
          </cell>
        </row>
        <row r="694">
          <cell r="G694">
            <v>0</v>
          </cell>
          <cell r="H694">
            <v>0</v>
          </cell>
          <cell r="I694">
            <v>69516.831000000006</v>
          </cell>
          <cell r="J694">
            <v>84153.846999999994</v>
          </cell>
          <cell r="L694">
            <v>0</v>
          </cell>
          <cell r="M694">
            <v>0</v>
          </cell>
          <cell r="N694">
            <v>0</v>
          </cell>
        </row>
        <row r="696">
          <cell r="G696">
            <v>0</v>
          </cell>
          <cell r="H696">
            <v>0</v>
          </cell>
          <cell r="I696">
            <v>121291.867</v>
          </cell>
          <cell r="J696">
            <v>141238.66999999998</v>
          </cell>
          <cell r="L696">
            <v>0</v>
          </cell>
          <cell r="M696">
            <v>0</v>
          </cell>
          <cell r="N696">
            <v>0</v>
          </cell>
        </row>
        <row r="699">
          <cell r="G699">
            <v>0</v>
          </cell>
          <cell r="H699">
            <v>0</v>
          </cell>
          <cell r="I699">
            <v>2167.5430000000001</v>
          </cell>
          <cell r="J699">
            <v>2212.9669999999996</v>
          </cell>
          <cell r="L699">
            <v>0</v>
          </cell>
          <cell r="M699">
            <v>0</v>
          </cell>
          <cell r="N699">
            <v>0</v>
          </cell>
        </row>
        <row r="700">
          <cell r="G700">
            <v>0</v>
          </cell>
          <cell r="H700">
            <v>0</v>
          </cell>
          <cell r="I700">
            <v>1045.2950000000001</v>
          </cell>
          <cell r="J700">
            <v>630.72500000000002</v>
          </cell>
          <cell r="L700">
            <v>0</v>
          </cell>
          <cell r="M700">
            <v>0</v>
          </cell>
          <cell r="N700">
            <v>0</v>
          </cell>
        </row>
        <row r="701">
          <cell r="G701">
            <v>0</v>
          </cell>
          <cell r="H701">
            <v>0</v>
          </cell>
          <cell r="I701">
            <v>49.213999999999999</v>
          </cell>
          <cell r="J701">
            <v>747.77099999999996</v>
          </cell>
          <cell r="L701">
            <v>0</v>
          </cell>
          <cell r="M701">
            <v>0</v>
          </cell>
          <cell r="N701">
            <v>0</v>
          </cell>
        </row>
        <row r="702">
          <cell r="G702">
            <v>0</v>
          </cell>
          <cell r="H702">
            <v>0</v>
          </cell>
          <cell r="I702">
            <v>0</v>
          </cell>
          <cell r="J702">
            <v>2520.8310000000001</v>
          </cell>
          <cell r="L702">
            <v>0</v>
          </cell>
          <cell r="M702">
            <v>0</v>
          </cell>
          <cell r="N702">
            <v>0</v>
          </cell>
        </row>
        <row r="703">
          <cell r="G703">
            <v>0</v>
          </cell>
          <cell r="H703">
            <v>0</v>
          </cell>
          <cell r="I703">
            <v>158.45400000000001</v>
          </cell>
          <cell r="J703">
            <v>254.36799999999999</v>
          </cell>
          <cell r="L703">
            <v>0</v>
          </cell>
          <cell r="M703">
            <v>0</v>
          </cell>
          <cell r="N703">
            <v>0</v>
          </cell>
        </row>
        <row r="704">
          <cell r="G704">
            <v>0</v>
          </cell>
          <cell r="H704">
            <v>0</v>
          </cell>
          <cell r="I704">
            <v>1420.1220000000001</v>
          </cell>
          <cell r="J704">
            <v>1450.011</v>
          </cell>
          <cell r="L704">
            <v>0</v>
          </cell>
          <cell r="M704">
            <v>0</v>
          </cell>
          <cell r="N704">
            <v>0</v>
          </cell>
        </row>
        <row r="705">
          <cell r="G705">
            <v>0</v>
          </cell>
          <cell r="H705">
            <v>0</v>
          </cell>
          <cell r="I705">
            <v>950.69299999999998</v>
          </cell>
          <cell r="J705">
            <v>723.27800000000002</v>
          </cell>
          <cell r="L705">
            <v>0</v>
          </cell>
          <cell r="M705">
            <v>0</v>
          </cell>
          <cell r="N705">
            <v>0</v>
          </cell>
        </row>
        <row r="706">
          <cell r="G706">
            <v>0</v>
          </cell>
          <cell r="H706">
            <v>0</v>
          </cell>
          <cell r="I706">
            <v>151.14599999999999</v>
          </cell>
          <cell r="J706">
            <v>585.90499999999997</v>
          </cell>
          <cell r="L706">
            <v>0</v>
          </cell>
          <cell r="M706">
            <v>0</v>
          </cell>
          <cell r="N706">
            <v>0</v>
          </cell>
        </row>
        <row r="707">
          <cell r="G707" t="str">
            <v>______</v>
          </cell>
          <cell r="H707" t="str">
            <v>______</v>
          </cell>
          <cell r="I707" t="str">
            <v>______</v>
          </cell>
          <cell r="J707" t="str">
            <v>______</v>
          </cell>
          <cell r="L707" t="str">
            <v>______</v>
          </cell>
          <cell r="M707" t="str">
            <v>______</v>
          </cell>
          <cell r="N707" t="str">
            <v>______</v>
          </cell>
        </row>
        <row r="708">
          <cell r="G708">
            <v>0</v>
          </cell>
          <cell r="H708">
            <v>0</v>
          </cell>
          <cell r="I708">
            <v>5942.4670000000006</v>
          </cell>
          <cell r="J708">
            <v>9125.8560000000016</v>
          </cell>
          <cell r="L708">
            <v>0</v>
          </cell>
          <cell r="M708">
            <v>0</v>
          </cell>
          <cell r="N708">
            <v>0</v>
          </cell>
        </row>
        <row r="710">
          <cell r="G710">
            <v>0</v>
          </cell>
          <cell r="H710">
            <v>0</v>
          </cell>
          <cell r="I710">
            <v>15102.003000000001</v>
          </cell>
          <cell r="J710">
            <v>16945.277999999998</v>
          </cell>
          <cell r="L710">
            <v>0</v>
          </cell>
          <cell r="M710">
            <v>0</v>
          </cell>
          <cell r="N710">
            <v>0</v>
          </cell>
        </row>
        <row r="711">
          <cell r="G711">
            <v>0</v>
          </cell>
          <cell r="H711">
            <v>0</v>
          </cell>
          <cell r="I711">
            <v>1901.1970000000001</v>
          </cell>
          <cell r="J711">
            <v>2061.183</v>
          </cell>
          <cell r="L711">
            <v>0</v>
          </cell>
          <cell r="M711">
            <v>0</v>
          </cell>
          <cell r="N711">
            <v>0</v>
          </cell>
        </row>
        <row r="712">
          <cell r="G712">
            <v>0</v>
          </cell>
          <cell r="H712">
            <v>0</v>
          </cell>
          <cell r="I712">
            <v>0</v>
          </cell>
          <cell r="J712">
            <v>0</v>
          </cell>
          <cell r="L712">
            <v>0</v>
          </cell>
          <cell r="M712">
            <v>0</v>
          </cell>
          <cell r="N712">
            <v>0</v>
          </cell>
        </row>
        <row r="713">
          <cell r="G713">
            <v>0</v>
          </cell>
          <cell r="H713">
            <v>0</v>
          </cell>
          <cell r="I713">
            <v>0</v>
          </cell>
          <cell r="J713">
            <v>0</v>
          </cell>
          <cell r="L713">
            <v>0</v>
          </cell>
          <cell r="M713">
            <v>0</v>
          </cell>
          <cell r="N713">
            <v>0</v>
          </cell>
        </row>
        <row r="714">
          <cell r="G714">
            <v>0</v>
          </cell>
          <cell r="H714">
            <v>0</v>
          </cell>
          <cell r="I714">
            <v>0</v>
          </cell>
          <cell r="J714">
            <v>0</v>
          </cell>
          <cell r="L714">
            <v>0</v>
          </cell>
          <cell r="M714">
            <v>0</v>
          </cell>
          <cell r="N714">
            <v>0</v>
          </cell>
        </row>
        <row r="717">
          <cell r="G717">
            <v>0</v>
          </cell>
          <cell r="H717">
            <v>0</v>
          </cell>
          <cell r="I717">
            <v>9448.2000000000007</v>
          </cell>
          <cell r="J717">
            <v>10601.400000000001</v>
          </cell>
          <cell r="L717">
            <v>0</v>
          </cell>
          <cell r="M717">
            <v>0</v>
          </cell>
          <cell r="N717">
            <v>0</v>
          </cell>
        </row>
        <row r="718">
          <cell r="G718">
            <v>0</v>
          </cell>
          <cell r="H718">
            <v>0</v>
          </cell>
          <cell r="I718">
            <v>0</v>
          </cell>
          <cell r="J718">
            <v>0</v>
          </cell>
          <cell r="L718">
            <v>0</v>
          </cell>
          <cell r="M718">
            <v>0</v>
          </cell>
          <cell r="N718">
            <v>0</v>
          </cell>
        </row>
        <row r="719">
          <cell r="G719">
            <v>0</v>
          </cell>
          <cell r="H719">
            <v>0</v>
          </cell>
          <cell r="I719">
            <v>8909.1370000000006</v>
          </cell>
          <cell r="J719">
            <v>7734.3729999999996</v>
          </cell>
          <cell r="L719">
            <v>0</v>
          </cell>
          <cell r="M719">
            <v>0</v>
          </cell>
          <cell r="N719">
            <v>0</v>
          </cell>
        </row>
        <row r="720">
          <cell r="G720">
            <v>0</v>
          </cell>
          <cell r="H720">
            <v>0</v>
          </cell>
          <cell r="I720">
            <v>0</v>
          </cell>
          <cell r="J720">
            <v>4826.84</v>
          </cell>
          <cell r="L720">
            <v>0</v>
          </cell>
          <cell r="M720">
            <v>0</v>
          </cell>
          <cell r="N720">
            <v>0</v>
          </cell>
        </row>
        <row r="721">
          <cell r="G721">
            <v>0</v>
          </cell>
          <cell r="H721">
            <v>0</v>
          </cell>
          <cell r="I721">
            <v>0</v>
          </cell>
          <cell r="J721">
            <v>0</v>
          </cell>
          <cell r="L721">
            <v>0</v>
          </cell>
          <cell r="M721">
            <v>0</v>
          </cell>
          <cell r="N721">
            <v>0</v>
          </cell>
        </row>
        <row r="722">
          <cell r="G722">
            <v>0</v>
          </cell>
          <cell r="H722">
            <v>0</v>
          </cell>
          <cell r="I722">
            <v>0</v>
          </cell>
          <cell r="J722">
            <v>0</v>
          </cell>
          <cell r="L722">
            <v>0</v>
          </cell>
          <cell r="M722">
            <v>0</v>
          </cell>
          <cell r="N722">
            <v>0</v>
          </cell>
        </row>
        <row r="723">
          <cell r="G723">
            <v>0</v>
          </cell>
          <cell r="H723">
            <v>0</v>
          </cell>
          <cell r="I723">
            <v>0</v>
          </cell>
          <cell r="J723">
            <v>0</v>
          </cell>
          <cell r="L723">
            <v>0</v>
          </cell>
          <cell r="M723">
            <v>0</v>
          </cell>
          <cell r="N723">
            <v>0</v>
          </cell>
        </row>
        <row r="724">
          <cell r="G724">
            <v>0</v>
          </cell>
          <cell r="H724">
            <v>0</v>
          </cell>
          <cell r="I724">
            <v>0</v>
          </cell>
          <cell r="J724">
            <v>0</v>
          </cell>
          <cell r="L724">
            <v>0</v>
          </cell>
          <cell r="M724">
            <v>0</v>
          </cell>
          <cell r="N724">
            <v>0</v>
          </cell>
        </row>
        <row r="725">
          <cell r="G725">
            <v>0</v>
          </cell>
          <cell r="H725">
            <v>0</v>
          </cell>
          <cell r="I725">
            <v>0</v>
          </cell>
          <cell r="J725">
            <v>0</v>
          </cell>
          <cell r="L725">
            <v>0</v>
          </cell>
          <cell r="M725">
            <v>0</v>
          </cell>
          <cell r="N725">
            <v>0</v>
          </cell>
        </row>
        <row r="726">
          <cell r="G726">
            <v>0</v>
          </cell>
          <cell r="H726">
            <v>0</v>
          </cell>
          <cell r="I726">
            <v>0</v>
          </cell>
          <cell r="J726">
            <v>0</v>
          </cell>
          <cell r="L726">
            <v>0</v>
          </cell>
          <cell r="M726">
            <v>0</v>
          </cell>
          <cell r="N726">
            <v>0</v>
          </cell>
        </row>
        <row r="727">
          <cell r="G727">
            <v>0</v>
          </cell>
          <cell r="H727">
            <v>0</v>
          </cell>
          <cell r="I727">
            <v>0</v>
          </cell>
          <cell r="J727">
            <v>0</v>
          </cell>
          <cell r="L727">
            <v>0</v>
          </cell>
          <cell r="M727">
            <v>0</v>
          </cell>
          <cell r="N727">
            <v>0</v>
          </cell>
        </row>
        <row r="728">
          <cell r="G728">
            <v>0</v>
          </cell>
          <cell r="H728">
            <v>0</v>
          </cell>
          <cell r="I728">
            <v>0</v>
          </cell>
          <cell r="J728">
            <v>0</v>
          </cell>
          <cell r="L728">
            <v>0</v>
          </cell>
          <cell r="M728">
            <v>0</v>
          </cell>
          <cell r="N728">
            <v>0</v>
          </cell>
        </row>
        <row r="729">
          <cell r="G729">
            <v>0</v>
          </cell>
          <cell r="H729">
            <v>0</v>
          </cell>
          <cell r="I729">
            <v>0</v>
          </cell>
          <cell r="J729">
            <v>0</v>
          </cell>
          <cell r="L729">
            <v>0</v>
          </cell>
          <cell r="M729">
            <v>0</v>
          </cell>
          <cell r="N729">
            <v>0</v>
          </cell>
        </row>
        <row r="730">
          <cell r="G730">
            <v>0</v>
          </cell>
          <cell r="H730">
            <v>0</v>
          </cell>
          <cell r="I730">
            <v>0</v>
          </cell>
          <cell r="J730">
            <v>0</v>
          </cell>
          <cell r="L730">
            <v>0</v>
          </cell>
          <cell r="M730">
            <v>0</v>
          </cell>
          <cell r="N730">
            <v>0</v>
          </cell>
        </row>
        <row r="731">
          <cell r="G731">
            <v>0</v>
          </cell>
          <cell r="H731">
            <v>0</v>
          </cell>
          <cell r="I731">
            <v>0</v>
          </cell>
          <cell r="J731">
            <v>0</v>
          </cell>
          <cell r="L731">
            <v>0</v>
          </cell>
          <cell r="M731">
            <v>0</v>
          </cell>
          <cell r="N731">
            <v>0</v>
          </cell>
        </row>
        <row r="732">
          <cell r="G732">
            <v>0</v>
          </cell>
          <cell r="H732">
            <v>0</v>
          </cell>
          <cell r="I732">
            <v>0</v>
          </cell>
          <cell r="J732">
            <v>0</v>
          </cell>
          <cell r="L732">
            <v>0</v>
          </cell>
          <cell r="M732">
            <v>0</v>
          </cell>
          <cell r="N732">
            <v>0</v>
          </cell>
        </row>
        <row r="733">
          <cell r="G733">
            <v>0</v>
          </cell>
          <cell r="H733">
            <v>0</v>
          </cell>
          <cell r="I733">
            <v>0</v>
          </cell>
          <cell r="J733">
            <v>0</v>
          </cell>
          <cell r="L733">
            <v>0</v>
          </cell>
          <cell r="M733">
            <v>0</v>
          </cell>
          <cell r="N733">
            <v>0</v>
          </cell>
        </row>
        <row r="734">
          <cell r="G734">
            <v>0</v>
          </cell>
          <cell r="H734">
            <v>0</v>
          </cell>
          <cell r="I734">
            <v>0</v>
          </cell>
          <cell r="J734">
            <v>0</v>
          </cell>
          <cell r="L734">
            <v>0</v>
          </cell>
          <cell r="M734">
            <v>0</v>
          </cell>
          <cell r="N734">
            <v>0</v>
          </cell>
        </row>
        <row r="735">
          <cell r="G735" t="str">
            <v>______</v>
          </cell>
          <cell r="H735" t="str">
            <v>______</v>
          </cell>
          <cell r="I735" t="str">
            <v>______</v>
          </cell>
          <cell r="J735" t="str">
            <v>______</v>
          </cell>
          <cell r="L735" t="str">
            <v>______</v>
          </cell>
          <cell r="M735" t="str">
            <v>______</v>
          </cell>
          <cell r="N735" t="str">
            <v>______</v>
          </cell>
        </row>
        <row r="736">
          <cell r="G736">
            <v>0</v>
          </cell>
          <cell r="H736">
            <v>0</v>
          </cell>
          <cell r="I736">
            <v>18357.337</v>
          </cell>
          <cell r="J736">
            <v>23162.613000000001</v>
          </cell>
          <cell r="L736">
            <v>0</v>
          </cell>
          <cell r="M736">
            <v>0</v>
          </cell>
          <cell r="N736">
            <v>0</v>
          </cell>
        </row>
        <row r="738">
          <cell r="G738">
            <v>0</v>
          </cell>
          <cell r="H738">
            <v>0</v>
          </cell>
          <cell r="I738">
            <v>0</v>
          </cell>
          <cell r="J738">
            <v>0</v>
          </cell>
          <cell r="L738">
            <v>0</v>
          </cell>
          <cell r="M738">
            <v>0</v>
          </cell>
          <cell r="N738">
            <v>0</v>
          </cell>
        </row>
        <row r="740">
          <cell r="G740">
            <v>0</v>
          </cell>
          <cell r="H740">
            <v>0</v>
          </cell>
          <cell r="I740">
            <v>41303.004000000001</v>
          </cell>
          <cell r="J740">
            <v>51294.93</v>
          </cell>
          <cell r="L740">
            <v>0</v>
          </cell>
          <cell r="M740">
            <v>0</v>
          </cell>
          <cell r="N740">
            <v>0</v>
          </cell>
        </row>
        <row r="742">
          <cell r="G742">
            <v>1996</v>
          </cell>
          <cell r="H742">
            <v>1997</v>
          </cell>
          <cell r="I742">
            <v>1998</v>
          </cell>
          <cell r="J742">
            <v>1999</v>
          </cell>
          <cell r="L742">
            <v>1998</v>
          </cell>
          <cell r="M742">
            <v>1999</v>
          </cell>
          <cell r="N742">
            <v>2000</v>
          </cell>
        </row>
        <row r="745">
          <cell r="G745">
            <v>0</v>
          </cell>
          <cell r="H745">
            <v>0</v>
          </cell>
          <cell r="I745">
            <v>0</v>
          </cell>
          <cell r="J745">
            <v>0</v>
          </cell>
          <cell r="L745">
            <v>0</v>
          </cell>
          <cell r="M745">
            <v>0</v>
          </cell>
          <cell r="N745">
            <v>0</v>
          </cell>
        </row>
        <row r="746">
          <cell r="G746">
            <v>0</v>
          </cell>
          <cell r="H746">
            <v>0</v>
          </cell>
          <cell r="I746">
            <v>0</v>
          </cell>
          <cell r="J746">
            <v>0</v>
          </cell>
          <cell r="L746">
            <v>0</v>
          </cell>
          <cell r="M746">
            <v>0</v>
          </cell>
          <cell r="N746">
            <v>0</v>
          </cell>
        </row>
        <row r="747">
          <cell r="G747">
            <v>0</v>
          </cell>
          <cell r="H747">
            <v>0</v>
          </cell>
          <cell r="I747">
            <v>22753.388999999996</v>
          </cell>
          <cell r="J747">
            <v>23575.857</v>
          </cell>
          <cell r="L747">
            <v>0</v>
          </cell>
          <cell r="M747">
            <v>0</v>
          </cell>
          <cell r="N747">
            <v>0</v>
          </cell>
        </row>
        <row r="748">
          <cell r="G748">
            <v>0</v>
          </cell>
          <cell r="H748">
            <v>0</v>
          </cell>
          <cell r="I748">
            <v>57235.474000000002</v>
          </cell>
          <cell r="J748">
            <v>66367.883000000002</v>
          </cell>
          <cell r="L748">
            <v>0</v>
          </cell>
          <cell r="M748">
            <v>0</v>
          </cell>
          <cell r="N748">
            <v>0</v>
          </cell>
        </row>
        <row r="749">
          <cell r="G749">
            <v>0</v>
          </cell>
          <cell r="H749">
            <v>0</v>
          </cell>
          <cell r="I749">
            <v>0</v>
          </cell>
          <cell r="J749">
            <v>0</v>
          </cell>
          <cell r="L749">
            <v>0</v>
          </cell>
          <cell r="M749">
            <v>0</v>
          </cell>
          <cell r="N749">
            <v>0</v>
          </cell>
        </row>
        <row r="750">
          <cell r="G750">
            <v>0</v>
          </cell>
          <cell r="H750">
            <v>0</v>
          </cell>
          <cell r="I750">
            <v>0</v>
          </cell>
          <cell r="J750">
            <v>0</v>
          </cell>
          <cell r="L750">
            <v>0</v>
          </cell>
          <cell r="M750">
            <v>0</v>
          </cell>
          <cell r="N750">
            <v>0</v>
          </cell>
        </row>
        <row r="751">
          <cell r="G751">
            <v>0</v>
          </cell>
          <cell r="H751">
            <v>0</v>
          </cell>
          <cell r="I751">
            <v>0</v>
          </cell>
          <cell r="J751">
            <v>0</v>
          </cell>
          <cell r="L751">
            <v>0</v>
          </cell>
          <cell r="M751">
            <v>0</v>
          </cell>
          <cell r="N751">
            <v>0</v>
          </cell>
        </row>
        <row r="753">
          <cell r="G753">
            <v>0</v>
          </cell>
          <cell r="H753">
            <v>0</v>
          </cell>
          <cell r="I753">
            <v>79988.862999999998</v>
          </cell>
          <cell r="J753">
            <v>89943.74</v>
          </cell>
          <cell r="L753">
            <v>0</v>
          </cell>
          <cell r="M753">
            <v>0</v>
          </cell>
          <cell r="N753">
            <v>0</v>
          </cell>
        </row>
        <row r="755">
          <cell r="G755">
            <v>0</v>
          </cell>
          <cell r="H755">
            <v>0</v>
          </cell>
          <cell r="I755">
            <v>121291.867</v>
          </cell>
          <cell r="J755">
            <v>141238.67000000001</v>
          </cell>
          <cell r="L755">
            <v>0</v>
          </cell>
          <cell r="M755">
            <v>0</v>
          </cell>
          <cell r="N755">
            <v>0</v>
          </cell>
        </row>
        <row r="757">
          <cell r="G757">
            <v>0</v>
          </cell>
          <cell r="H757">
            <v>0</v>
          </cell>
          <cell r="I757">
            <v>0</v>
          </cell>
          <cell r="J757">
            <v>0</v>
          </cell>
          <cell r="L757">
            <v>0</v>
          </cell>
          <cell r="M757">
            <v>0</v>
          </cell>
          <cell r="N757">
            <v>0</v>
          </cell>
        </row>
        <row r="837">
          <cell r="L837">
            <v>0</v>
          </cell>
          <cell r="M837">
            <v>0</v>
          </cell>
          <cell r="N837">
            <v>0</v>
          </cell>
        </row>
        <row r="838">
          <cell r="L838">
            <v>0</v>
          </cell>
          <cell r="M838">
            <v>0</v>
          </cell>
          <cell r="N838">
            <v>0</v>
          </cell>
        </row>
        <row r="840">
          <cell r="G840">
            <v>0</v>
          </cell>
          <cell r="H840">
            <v>6416.5503355704705</v>
          </cell>
          <cell r="I840">
            <v>4195.1859999999997</v>
          </cell>
          <cell r="J840">
            <v>4860.1379999999999</v>
          </cell>
          <cell r="L840">
            <v>0</v>
          </cell>
          <cell r="M840">
            <v>0</v>
          </cell>
          <cell r="N840">
            <v>0</v>
          </cell>
        </row>
        <row r="1266">
          <cell r="H1266">
            <v>0</v>
          </cell>
          <cell r="I1266">
            <v>0</v>
          </cell>
          <cell r="J1266">
            <v>0</v>
          </cell>
          <cell r="M1266">
            <v>0</v>
          </cell>
          <cell r="N1266">
            <v>0</v>
          </cell>
        </row>
        <row r="1267">
          <cell r="G1267">
            <v>0</v>
          </cell>
          <cell r="H1267">
            <v>0</v>
          </cell>
          <cell r="I1267">
            <v>0</v>
          </cell>
          <cell r="J1267">
            <v>0</v>
          </cell>
        </row>
        <row r="1454">
          <cell r="G1454">
            <v>0</v>
          </cell>
          <cell r="H1454">
            <v>0</v>
          </cell>
          <cell r="I1454">
            <v>0</v>
          </cell>
          <cell r="J1454">
            <v>0</v>
          </cell>
          <cell r="L1454">
            <v>0</v>
          </cell>
          <cell r="M1454">
            <v>0</v>
          </cell>
          <cell r="N1454">
            <v>0</v>
          </cell>
        </row>
        <row r="1455">
          <cell r="G1455">
            <v>0</v>
          </cell>
          <cell r="H1455">
            <v>0</v>
          </cell>
          <cell r="I1455">
            <v>0</v>
          </cell>
          <cell r="J1455">
            <v>0</v>
          </cell>
          <cell r="L1455">
            <v>0</v>
          </cell>
          <cell r="M1455">
            <v>0</v>
          </cell>
          <cell r="N1455">
            <v>0</v>
          </cell>
        </row>
        <row r="1456">
          <cell r="G1456">
            <v>0</v>
          </cell>
          <cell r="H1456">
            <v>0</v>
          </cell>
          <cell r="I1456">
            <v>0</v>
          </cell>
          <cell r="J1456">
            <v>0</v>
          </cell>
          <cell r="L1456">
            <v>0</v>
          </cell>
          <cell r="M1456">
            <v>0</v>
          </cell>
          <cell r="N1456">
            <v>0</v>
          </cell>
        </row>
        <row r="1457">
          <cell r="G1457">
            <v>0</v>
          </cell>
          <cell r="H1457">
            <v>0</v>
          </cell>
          <cell r="I1457">
            <v>0</v>
          </cell>
          <cell r="J1457">
            <v>0</v>
          </cell>
          <cell r="L1457">
            <v>0</v>
          </cell>
          <cell r="M1457">
            <v>0</v>
          </cell>
          <cell r="N1457">
            <v>0</v>
          </cell>
        </row>
        <row r="1458">
          <cell r="G1458">
            <v>0</v>
          </cell>
          <cell r="H1458">
            <v>0</v>
          </cell>
          <cell r="I1458">
            <v>0</v>
          </cell>
          <cell r="J1458">
            <v>0</v>
          </cell>
          <cell r="L1458">
            <v>0</v>
          </cell>
          <cell r="M1458">
            <v>0</v>
          </cell>
          <cell r="N1458">
            <v>0</v>
          </cell>
        </row>
        <row r="1459">
          <cell r="G1459">
            <v>0</v>
          </cell>
          <cell r="H1459">
            <v>0</v>
          </cell>
          <cell r="I1459">
            <v>0</v>
          </cell>
          <cell r="J1459">
            <v>0</v>
          </cell>
        </row>
        <row r="1460">
          <cell r="G1460">
            <v>0</v>
          </cell>
          <cell r="H1460">
            <v>0</v>
          </cell>
          <cell r="I1460">
            <v>0</v>
          </cell>
          <cell r="J1460">
            <v>0</v>
          </cell>
        </row>
        <row r="1461">
          <cell r="G1461">
            <v>0</v>
          </cell>
          <cell r="H1461">
            <v>0</v>
          </cell>
          <cell r="I1461">
            <v>0</v>
          </cell>
          <cell r="J1461">
            <v>0</v>
          </cell>
        </row>
        <row r="1462">
          <cell r="J1462">
            <v>0</v>
          </cell>
        </row>
        <row r="1463">
          <cell r="J1463">
            <v>0</v>
          </cell>
        </row>
        <row r="1464">
          <cell r="J1464">
            <v>0</v>
          </cell>
        </row>
        <row r="1465">
          <cell r="J1465">
            <v>0</v>
          </cell>
        </row>
        <row r="1468">
          <cell r="G1468">
            <v>0</v>
          </cell>
          <cell r="H1468">
            <v>0</v>
          </cell>
          <cell r="I1468">
            <v>0</v>
          </cell>
          <cell r="J1468">
            <v>0</v>
          </cell>
          <cell r="L1468">
            <v>0</v>
          </cell>
          <cell r="M1468">
            <v>0</v>
          </cell>
          <cell r="N1468">
            <v>0</v>
          </cell>
        </row>
        <row r="1469">
          <cell r="G1469">
            <v>0</v>
          </cell>
          <cell r="H1469">
            <v>0</v>
          </cell>
          <cell r="I1469">
            <v>0</v>
          </cell>
          <cell r="J1469">
            <v>0</v>
          </cell>
          <cell r="L1469">
            <v>0</v>
          </cell>
          <cell r="M1469">
            <v>0</v>
          </cell>
          <cell r="N1469">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row r="5">
          <cell r="A5" t="str">
            <v>Chicago CGPHY GAS SPOTFixed PriceSum of currentmtmvalue</v>
          </cell>
          <cell r="B5" t="str">
            <v>Chicago CG</v>
          </cell>
          <cell r="C5" t="str">
            <v>PHY GAS SPOT</v>
          </cell>
          <cell r="D5" t="str">
            <v>Fixed Price</v>
          </cell>
          <cell r="E5" t="str">
            <v>Chicago CG</v>
          </cell>
          <cell r="F5" t="str">
            <v>PHY GAS SPOT</v>
          </cell>
          <cell r="G5" t="str">
            <v>Fixed Price</v>
          </cell>
          <cell r="H5" t="str">
            <v>Sum of currentmtmvalue</v>
          </cell>
          <cell r="I5">
            <v>720</v>
          </cell>
          <cell r="J5">
            <v>17718.674999999999</v>
          </cell>
          <cell r="K5">
            <v>-28778.5</v>
          </cell>
          <cell r="BO5">
            <v>-10339.825000000001</v>
          </cell>
        </row>
        <row r="6">
          <cell r="A6" t="str">
            <v>Chicago CGPHY GAS SPOTFixed PriceSum of currentvolume</v>
          </cell>
          <cell r="B6" t="str">
            <v>Chicago CG</v>
          </cell>
          <cell r="C6" t="str">
            <v>PHY GAS SPOT</v>
          </cell>
          <cell r="D6" t="str">
            <v>Fixed Price</v>
          </cell>
          <cell r="H6" t="str">
            <v>Sum of currentvolume</v>
          </cell>
          <cell r="I6">
            <v>6000</v>
          </cell>
          <cell r="J6">
            <v>-106160</v>
          </cell>
          <cell r="K6">
            <v>128600</v>
          </cell>
          <cell r="BO6">
            <v>28440</v>
          </cell>
        </row>
        <row r="7">
          <cell r="A7" t="str">
            <v>Chicago CGPHY GAS SPOTGDD-CHISum of currentmtmvalue</v>
          </cell>
          <cell r="B7" t="str">
            <v>Chicago CG</v>
          </cell>
          <cell r="C7" t="str">
            <v>PHY GAS SPOT</v>
          </cell>
          <cell r="D7" t="str">
            <v>GDD-CHI</v>
          </cell>
          <cell r="G7" t="str">
            <v>GDD-CHI</v>
          </cell>
          <cell r="H7" t="str">
            <v>Sum of currentmtmvalue</v>
          </cell>
          <cell r="I7">
            <v>-30504.91</v>
          </cell>
          <cell r="BO7">
            <v>-30504.91</v>
          </cell>
        </row>
        <row r="8">
          <cell r="A8" t="str">
            <v>Chicago CGPHY GAS SPOTGDD-CHISum of currentvolume</v>
          </cell>
          <cell r="B8" t="str">
            <v>Chicago CG</v>
          </cell>
          <cell r="C8" t="str">
            <v>PHY GAS SPOT</v>
          </cell>
          <cell r="D8" t="str">
            <v>GDD-CHI</v>
          </cell>
          <cell r="H8" t="str">
            <v>Sum of currentvolume</v>
          </cell>
          <cell r="I8">
            <v>-47000</v>
          </cell>
          <cell r="BO8">
            <v>-47000</v>
          </cell>
        </row>
        <row r="9">
          <cell r="A9" t="str">
            <v>Chicago CGPHY GAS SPOTNGI-CHISum of currentmtmvalue</v>
          </cell>
          <cell r="B9" t="str">
            <v>Chicago CG</v>
          </cell>
          <cell r="C9" t="str">
            <v>PHY GAS SPOT</v>
          </cell>
          <cell r="D9" t="str">
            <v>NGI-CHI</v>
          </cell>
          <cell r="G9" t="str">
            <v>NGI-CHI</v>
          </cell>
          <cell r="H9" t="str">
            <v>Sum of currentmtmvalue</v>
          </cell>
          <cell r="K9">
            <v>2712.5</v>
          </cell>
          <cell r="BO9">
            <v>2712.5</v>
          </cell>
        </row>
        <row r="10">
          <cell r="A10" t="str">
            <v>Chicago CGPHY GAS SPOTNGI-CHISum of currentvolume</v>
          </cell>
          <cell r="B10" t="str">
            <v>Chicago CG</v>
          </cell>
          <cell r="C10" t="str">
            <v>PHY GAS SPOT</v>
          </cell>
          <cell r="D10" t="str">
            <v>NGI-CHI</v>
          </cell>
          <cell r="H10" t="str">
            <v>Sum of currentvolume</v>
          </cell>
          <cell r="K10">
            <v>155000</v>
          </cell>
          <cell r="BO10">
            <v>155000</v>
          </cell>
        </row>
        <row r="11">
          <cell r="A11" t="str">
            <v>Chicago CGPHY GAS TERMFixed PriceSum of currentmtmvalue</v>
          </cell>
          <cell r="B11" t="str">
            <v>Chicago CG</v>
          </cell>
          <cell r="C11" t="str">
            <v>PHY GAS TERM</v>
          </cell>
          <cell r="D11" t="str">
            <v>Fixed Price</v>
          </cell>
          <cell r="F11" t="str">
            <v>PHY GAS TERM</v>
          </cell>
          <cell r="G11" t="str">
            <v>Fixed Price</v>
          </cell>
          <cell r="H11" t="str">
            <v>Sum of currentmtmvalue</v>
          </cell>
          <cell r="I11">
            <v>5225.8301149999897</v>
          </cell>
          <cell r="BO11">
            <v>5225.8301149999897</v>
          </cell>
        </row>
        <row r="12">
          <cell r="A12" t="str">
            <v>Chicago CGPHY GAS TERMFixed PriceSum of currentvolume</v>
          </cell>
          <cell r="B12" t="str">
            <v>Chicago CG</v>
          </cell>
          <cell r="C12" t="str">
            <v>PHY GAS TERM</v>
          </cell>
          <cell r="D12" t="str">
            <v>Fixed Price</v>
          </cell>
          <cell r="H12" t="str">
            <v>Sum of currentvolume</v>
          </cell>
          <cell r="I12">
            <v>-45442.000999999997</v>
          </cell>
          <cell r="BO12">
            <v>-45442.000999999997</v>
          </cell>
        </row>
        <row r="13">
          <cell r="A13" t="str">
            <v>Chicago CGPHY GAS TERMNGI-CHISum of currentmtmvalue</v>
          </cell>
          <cell r="B13" t="str">
            <v>Chicago CG</v>
          </cell>
          <cell r="C13" t="str">
            <v>PHY GAS TERM</v>
          </cell>
          <cell r="D13" t="str">
            <v>NGI-CHI</v>
          </cell>
          <cell r="G13" t="str">
            <v>NGI-CHI</v>
          </cell>
          <cell r="H13" t="str">
            <v>Sum of currentmtmvalue</v>
          </cell>
          <cell r="I13">
            <v>-57657.409925099702</v>
          </cell>
          <cell r="J13">
            <v>-56157.763205199903</v>
          </cell>
          <cell r="K13">
            <v>-68795.831999999806</v>
          </cell>
          <cell r="L13">
            <v>-48780.540000000081</v>
          </cell>
          <cell r="M13">
            <v>-39736.028759000081</v>
          </cell>
          <cell r="N13">
            <v>-38853.171595000094</v>
          </cell>
          <cell r="O13">
            <v>-35744.549499999914</v>
          </cell>
          <cell r="P13">
            <v>-36530.137699000057</v>
          </cell>
          <cell r="Q13">
            <v>-36641.245999999999</v>
          </cell>
          <cell r="R13">
            <v>-56229.804246000058</v>
          </cell>
          <cell r="S13">
            <v>-66769.744500000103</v>
          </cell>
          <cell r="T13">
            <v>-69220.280999999901</v>
          </cell>
          <cell r="U13">
            <v>-49810.580500000004</v>
          </cell>
          <cell r="V13">
            <v>-47022.699999999903</v>
          </cell>
          <cell r="W13">
            <v>-45652.7785</v>
          </cell>
          <cell r="BO13">
            <v>-753602.56742929982</v>
          </cell>
        </row>
        <row r="14">
          <cell r="A14" t="str">
            <v>Chicago CGPHY GAS TERMNGI-CHISum of currentvolume</v>
          </cell>
          <cell r="B14" t="str">
            <v>Chicago CG</v>
          </cell>
          <cell r="C14" t="str">
            <v>PHY GAS TERM</v>
          </cell>
          <cell r="D14" t="str">
            <v>NGI-CHI</v>
          </cell>
          <cell r="H14" t="str">
            <v>Sum of currentvolume</v>
          </cell>
          <cell r="I14">
            <v>-239087.99920000002</v>
          </cell>
          <cell r="J14">
            <v>-252789.402</v>
          </cell>
          <cell r="K14">
            <v>-202794</v>
          </cell>
          <cell r="L14">
            <v>540000</v>
          </cell>
          <cell r="M14">
            <v>253259</v>
          </cell>
          <cell r="N14">
            <v>242095</v>
          </cell>
          <cell r="O14">
            <v>-39825</v>
          </cell>
          <cell r="P14">
            <v>-47801</v>
          </cell>
          <cell r="Q14">
            <v>-58294</v>
          </cell>
          <cell r="R14">
            <v>-231754</v>
          </cell>
          <cell r="S14">
            <v>-459565</v>
          </cell>
          <cell r="T14">
            <v>-478604</v>
          </cell>
          <cell r="U14">
            <v>-306341</v>
          </cell>
          <cell r="V14">
            <v>-293318</v>
          </cell>
          <cell r="W14">
            <v>-266169</v>
          </cell>
          <cell r="BO14">
            <v>-1840988.4012</v>
          </cell>
        </row>
        <row r="15">
          <cell r="A15" t="str">
            <v>Chicago CGPHY GAS TERMNYMEX HHSum of currentmtmvalue</v>
          </cell>
          <cell r="B15" t="str">
            <v>Chicago CG</v>
          </cell>
          <cell r="C15" t="str">
            <v>PHY GAS TERM</v>
          </cell>
          <cell r="D15" t="str">
            <v>NYMEX HH</v>
          </cell>
          <cell r="G15" t="str">
            <v>NYMEX HH</v>
          </cell>
          <cell r="H15" t="str">
            <v>Sum of currentmtmvalue</v>
          </cell>
          <cell r="I15">
            <v>1029.994721900001</v>
          </cell>
          <cell r="J15">
            <v>10675.03224479999</v>
          </cell>
          <cell r="K15">
            <v>11166.913999999988</v>
          </cell>
          <cell r="L15">
            <v>429.72237570000198</v>
          </cell>
          <cell r="M15">
            <v>1273.0027023</v>
          </cell>
          <cell r="N15">
            <v>1217.2711409999899</v>
          </cell>
          <cell r="O15">
            <v>1058.165</v>
          </cell>
          <cell r="P15">
            <v>1352.7175778999899</v>
          </cell>
          <cell r="Q15">
            <v>1039.87725</v>
          </cell>
          <cell r="R15">
            <v>1194.5628566999901</v>
          </cell>
          <cell r="BO15">
            <v>30437.259870299953</v>
          </cell>
        </row>
        <row r="16">
          <cell r="A16" t="str">
            <v>Chicago CGPHY GAS TERMNYMEX HHSum of currentvolume</v>
          </cell>
          <cell r="B16" t="str">
            <v>Chicago CG</v>
          </cell>
          <cell r="C16" t="str">
            <v>PHY GAS TERM</v>
          </cell>
          <cell r="D16" t="str">
            <v>NYMEX HH</v>
          </cell>
          <cell r="H16" t="str">
            <v>Sum of currentvolume</v>
          </cell>
          <cell r="I16">
            <v>-8324.9973000000009</v>
          </cell>
          <cell r="J16">
            <v>-47387.001199999999</v>
          </cell>
          <cell r="K16">
            <v>-47701</v>
          </cell>
          <cell r="L16">
            <v>-15625.7</v>
          </cell>
          <cell r="M16">
            <v>-29952.3</v>
          </cell>
          <cell r="N16">
            <v>-28641</v>
          </cell>
          <cell r="O16">
            <v>-24898</v>
          </cell>
          <cell r="P16">
            <v>-31827.9</v>
          </cell>
          <cell r="Q16">
            <v>-24467.7</v>
          </cell>
          <cell r="R16">
            <v>-28106.7</v>
          </cell>
          <cell r="BO16">
            <v>-286932.29849999998</v>
          </cell>
        </row>
        <row r="17">
          <cell r="A17" t="str">
            <v>CinergyPHY GAS SPOTFixed PriceSum of currentmtmvalue</v>
          </cell>
          <cell r="B17" t="str">
            <v>Cinergy</v>
          </cell>
          <cell r="C17" t="str">
            <v>PHY GAS SPOT</v>
          </cell>
          <cell r="D17" t="str">
            <v>Fixed Price</v>
          </cell>
          <cell r="E17" t="str">
            <v>Cinergy</v>
          </cell>
          <cell r="F17" t="str">
            <v>PHY GAS SPOT</v>
          </cell>
          <cell r="G17" t="str">
            <v>Fixed Price</v>
          </cell>
          <cell r="H17" t="str">
            <v>Sum of currentmtmvalue</v>
          </cell>
          <cell r="J17">
            <v>1610.75</v>
          </cell>
          <cell r="BO17">
            <v>1610.75</v>
          </cell>
        </row>
        <row r="18">
          <cell r="A18" t="str">
            <v>CinergyPHY GAS SPOTFixed PriceSum of currentvolume</v>
          </cell>
          <cell r="B18" t="str">
            <v>Cinergy</v>
          </cell>
          <cell r="C18" t="str">
            <v>PHY GAS SPOT</v>
          </cell>
          <cell r="D18" t="str">
            <v>Fixed Price</v>
          </cell>
          <cell r="H18" t="str">
            <v>Sum of currentvolume</v>
          </cell>
          <cell r="J18">
            <v>-379</v>
          </cell>
          <cell r="BO18">
            <v>-379</v>
          </cell>
        </row>
        <row r="19">
          <cell r="A19" t="str">
            <v>CinergyPHY GAS SPOTGDD-TGTSLSum of currentmtmvalue</v>
          </cell>
          <cell r="B19" t="str">
            <v>Cinergy</v>
          </cell>
          <cell r="C19" t="str">
            <v>PHY GAS SPOT</v>
          </cell>
          <cell r="D19" t="str">
            <v>GDD-TGTSL</v>
          </cell>
          <cell r="G19" t="str">
            <v>GDD-TGTSL</v>
          </cell>
          <cell r="H19" t="str">
            <v>Sum of currentmtmvalue</v>
          </cell>
          <cell r="I19">
            <v>-2284.0019907629999</v>
          </cell>
          <cell r="J19">
            <v>-937.58915000000002</v>
          </cell>
          <cell r="BO19">
            <v>-3221.5911407630001</v>
          </cell>
        </row>
        <row r="20">
          <cell r="A20" t="str">
            <v>CinergyPHY GAS SPOTGDD-TGTSLSum of currentvolume</v>
          </cell>
          <cell r="B20" t="str">
            <v>Cinergy</v>
          </cell>
          <cell r="C20" t="str">
            <v>PHY GAS SPOT</v>
          </cell>
          <cell r="D20" t="str">
            <v>GDD-TGTSL</v>
          </cell>
          <cell r="H20" t="str">
            <v>Sum of currentvolume</v>
          </cell>
          <cell r="I20">
            <v>913.99929999999995</v>
          </cell>
          <cell r="J20">
            <v>379</v>
          </cell>
          <cell r="BO20">
            <v>1292.9992999999999</v>
          </cell>
        </row>
        <row r="21">
          <cell r="A21" t="str">
            <v>CinergyPHY GAS TERMFixed PriceSum of currentmtmvalue</v>
          </cell>
          <cell r="B21" t="str">
            <v>Cinergy</v>
          </cell>
          <cell r="C21" t="str">
            <v>PHY GAS TERM</v>
          </cell>
          <cell r="D21" t="str">
            <v>Fixed Price</v>
          </cell>
          <cell r="F21" t="str">
            <v>PHY GAS TERM</v>
          </cell>
          <cell r="G21" t="str">
            <v>Fixed Price</v>
          </cell>
          <cell r="H21" t="str">
            <v>Sum of currentmtmvalue</v>
          </cell>
          <cell r="I21">
            <v>3884.4970250000001</v>
          </cell>
          <cell r="BO21">
            <v>3884.4970250000001</v>
          </cell>
        </row>
        <row r="22">
          <cell r="A22" t="str">
            <v>CinergyPHY GAS TERMFixed PriceSum of currentvolume</v>
          </cell>
          <cell r="B22" t="str">
            <v>Cinergy</v>
          </cell>
          <cell r="C22" t="str">
            <v>PHY GAS TERM</v>
          </cell>
          <cell r="D22" t="str">
            <v>Fixed Price</v>
          </cell>
          <cell r="H22" t="str">
            <v>Sum of currentvolume</v>
          </cell>
          <cell r="I22">
            <v>-913.99929999999995</v>
          </cell>
          <cell r="BO22">
            <v>-913.99929999999995</v>
          </cell>
        </row>
        <row r="23">
          <cell r="A23" t="str">
            <v>Colorado Interstate GasGAS SERVICESNYMEX HHSum of currentmtmvalue</v>
          </cell>
          <cell r="B23" t="str">
            <v>Colorado Interstate Gas</v>
          </cell>
          <cell r="C23" t="str">
            <v>GAS SERVICES</v>
          </cell>
          <cell r="D23" t="str">
            <v>NYMEX HH</v>
          </cell>
          <cell r="E23" t="str">
            <v>Colorado Interstate Gas</v>
          </cell>
          <cell r="F23" t="str">
            <v>GAS SERVICES</v>
          </cell>
          <cell r="G23" t="str">
            <v>NYMEX HH</v>
          </cell>
          <cell r="H23" t="str">
            <v>Sum of currentmtmvalue</v>
          </cell>
          <cell r="I23">
            <v>106003.26</v>
          </cell>
          <cell r="J23">
            <v>72261.672000000006</v>
          </cell>
          <cell r="K23">
            <v>94077.436000000002</v>
          </cell>
          <cell r="BO23">
            <v>272342.36800000002</v>
          </cell>
        </row>
        <row r="24">
          <cell r="A24" t="str">
            <v>Colorado Interstate GasGAS SERVICESNYMEX HHSum of currentvolume</v>
          </cell>
          <cell r="B24" t="str">
            <v>Colorado Interstate Gas</v>
          </cell>
          <cell r="C24" t="str">
            <v>GAS SERVICES</v>
          </cell>
          <cell r="D24" t="str">
            <v>NYMEX HH</v>
          </cell>
          <cell r="H24" t="str">
            <v>Sum of currentvolume</v>
          </cell>
          <cell r="I24">
            <v>-45012</v>
          </cell>
          <cell r="J24">
            <v>-40012</v>
          </cell>
          <cell r="K24">
            <v>-42997</v>
          </cell>
          <cell r="BO24">
            <v>-128021</v>
          </cell>
        </row>
        <row r="25">
          <cell r="A25" t="str">
            <v>Colorado Interstate GasPHY GAS SPOTFixed PriceSum of currentmtmvalue</v>
          </cell>
          <cell r="B25" t="str">
            <v>Colorado Interstate Gas</v>
          </cell>
          <cell r="C25" t="str">
            <v>PHY GAS SPOT</v>
          </cell>
          <cell r="D25" t="str">
            <v>Fixed Price</v>
          </cell>
          <cell r="F25" t="str">
            <v>PHY GAS SPOT</v>
          </cell>
          <cell r="G25" t="str">
            <v>Fixed Price</v>
          </cell>
          <cell r="H25" t="str">
            <v>Sum of currentmtmvalue</v>
          </cell>
          <cell r="J25">
            <v>-6223.6776</v>
          </cell>
          <cell r="BO25">
            <v>-6223.6776</v>
          </cell>
        </row>
        <row r="26">
          <cell r="A26" t="str">
            <v>Colorado Interstate GasPHY GAS SPOTFixed PriceSum of currentvolume</v>
          </cell>
          <cell r="B26" t="str">
            <v>Colorado Interstate Gas</v>
          </cell>
          <cell r="C26" t="str">
            <v>PHY GAS SPOT</v>
          </cell>
          <cell r="D26" t="str">
            <v>Fixed Price</v>
          </cell>
          <cell r="H26" t="str">
            <v>Sum of currentvolume</v>
          </cell>
          <cell r="J26">
            <v>2734</v>
          </cell>
          <cell r="BO26">
            <v>2734</v>
          </cell>
        </row>
        <row r="27">
          <cell r="A27" t="str">
            <v>DominionIMBALANCEFixed PriceSum of currentmtmvalue</v>
          </cell>
          <cell r="B27" t="str">
            <v>Dominion</v>
          </cell>
          <cell r="C27" t="str">
            <v>IMBALANCE</v>
          </cell>
          <cell r="D27" t="str">
            <v>Fixed Price</v>
          </cell>
          <cell r="E27" t="str">
            <v>Dominion</v>
          </cell>
          <cell r="F27" t="str">
            <v>IMBALANCE</v>
          </cell>
          <cell r="G27" t="str">
            <v>Fixed Price</v>
          </cell>
          <cell r="H27" t="str">
            <v>Sum of currentmtmvalue</v>
          </cell>
          <cell r="I27">
            <v>-4652.9355599999999</v>
          </cell>
          <cell r="BO27">
            <v>-4652.9355599999999</v>
          </cell>
        </row>
        <row r="28">
          <cell r="A28" t="str">
            <v>DominionIMBALANCEFixed PriceSum of currentvolume</v>
          </cell>
          <cell r="B28" t="str">
            <v>Dominion</v>
          </cell>
          <cell r="C28" t="str">
            <v>IMBALANCE</v>
          </cell>
          <cell r="D28" t="str">
            <v>Fixed Price</v>
          </cell>
          <cell r="H28" t="str">
            <v>Sum of currentvolume</v>
          </cell>
          <cell r="I28">
            <v>2087.1</v>
          </cell>
          <cell r="BO28">
            <v>2087.1</v>
          </cell>
        </row>
        <row r="29">
          <cell r="A29" t="str">
            <v>DominionPHY GAS SPOTFixed PriceSum of currentmtmvalue</v>
          </cell>
          <cell r="B29" t="str">
            <v>Dominion</v>
          </cell>
          <cell r="C29" t="str">
            <v>PHY GAS SPOT</v>
          </cell>
          <cell r="D29" t="str">
            <v>Fixed Price</v>
          </cell>
          <cell r="F29" t="str">
            <v>PHY GAS SPOT</v>
          </cell>
          <cell r="G29" t="str">
            <v>Fixed Price</v>
          </cell>
          <cell r="H29" t="str">
            <v>Sum of currentmtmvalue</v>
          </cell>
          <cell r="J29">
            <v>-29183.615999999998</v>
          </cell>
          <cell r="K29">
            <v>-39060</v>
          </cell>
          <cell r="BO29">
            <v>-68243.615999999995</v>
          </cell>
        </row>
        <row r="30">
          <cell r="A30" t="str">
            <v>DominionPHY GAS SPOTFixed PriceSum of currentvolume</v>
          </cell>
          <cell r="B30" t="str">
            <v>Dominion</v>
          </cell>
          <cell r="C30" t="str">
            <v>PHY GAS SPOT</v>
          </cell>
          <cell r="D30" t="str">
            <v>Fixed Price</v>
          </cell>
          <cell r="H30" t="str">
            <v>Sum of currentvolume</v>
          </cell>
          <cell r="J30">
            <v>12936</v>
          </cell>
          <cell r="K30">
            <v>13950</v>
          </cell>
          <cell r="BO30">
            <v>26886</v>
          </cell>
        </row>
        <row r="31">
          <cell r="A31" t="str">
            <v>DominionPHY GAS TERMFixed PriceSum of currentmtmvalue</v>
          </cell>
          <cell r="B31" t="str">
            <v>Dominion</v>
          </cell>
          <cell r="C31" t="str">
            <v>PHY GAS TERM</v>
          </cell>
          <cell r="D31" t="str">
            <v>Fixed Price</v>
          </cell>
          <cell r="F31" t="str">
            <v>PHY GAS TERM</v>
          </cell>
          <cell r="G31" t="str">
            <v>Fixed Price</v>
          </cell>
          <cell r="H31" t="str">
            <v>Sum of currentmtmvalue</v>
          </cell>
          <cell r="I31">
            <v>8766.2957039999892</v>
          </cell>
          <cell r="BO31">
            <v>8766.2957039999892</v>
          </cell>
        </row>
        <row r="32">
          <cell r="A32" t="str">
            <v>DominionPHY GAS TERMFixed PriceSum of currentvolume</v>
          </cell>
          <cell r="B32" t="str">
            <v>Dominion</v>
          </cell>
          <cell r="C32" t="str">
            <v>PHY GAS TERM</v>
          </cell>
          <cell r="D32" t="str">
            <v>Fixed Price</v>
          </cell>
          <cell r="H32" t="str">
            <v>Sum of currentvolume</v>
          </cell>
          <cell r="I32">
            <v>-14620.998100000001</v>
          </cell>
          <cell r="BO32">
            <v>-14620.998100000001</v>
          </cell>
        </row>
        <row r="33">
          <cell r="A33" t="str">
            <v>DominionPHY GAS TERMIF-DOMAPSum of currentmtmvalue</v>
          </cell>
          <cell r="B33" t="str">
            <v>Dominion</v>
          </cell>
          <cell r="C33" t="str">
            <v>PHY GAS TERM</v>
          </cell>
          <cell r="D33" t="str">
            <v>IF-DOMAP</v>
          </cell>
          <cell r="G33" t="str">
            <v>IF-DOMAP</v>
          </cell>
          <cell r="H33" t="str">
            <v>Sum of currentmtmvalue</v>
          </cell>
          <cell r="I33">
            <v>-57753</v>
          </cell>
          <cell r="BO33">
            <v>-57753</v>
          </cell>
        </row>
        <row r="34">
          <cell r="A34" t="str">
            <v>DominionPHY GAS TERMIF-DOMAPSum of currentvolume</v>
          </cell>
          <cell r="B34" t="str">
            <v>Dominion</v>
          </cell>
          <cell r="C34" t="str">
            <v>PHY GAS TERM</v>
          </cell>
          <cell r="D34" t="str">
            <v>IF-DOMAP</v>
          </cell>
          <cell r="H34" t="str">
            <v>Sum of currentvolume</v>
          </cell>
          <cell r="I34">
            <v>18600</v>
          </cell>
          <cell r="BO34">
            <v>18600</v>
          </cell>
        </row>
        <row r="35">
          <cell r="A35" t="str">
            <v>DominionPHY GAS TERMNYMEX HHSum of currentmtmvalue</v>
          </cell>
          <cell r="B35" t="str">
            <v>Dominion</v>
          </cell>
          <cell r="C35" t="str">
            <v>PHY GAS TERM</v>
          </cell>
          <cell r="D35" t="str">
            <v>NYMEX HH</v>
          </cell>
          <cell r="G35" t="str">
            <v>NYMEX HH</v>
          </cell>
          <cell r="H35" t="str">
            <v>Sum of currentmtmvalue</v>
          </cell>
          <cell r="I35">
            <v>729.43099199999995</v>
          </cell>
          <cell r="J35">
            <v>10566.244999999999</v>
          </cell>
          <cell r="K35">
            <v>9295.35</v>
          </cell>
          <cell r="L35">
            <v>3474.10249999999</v>
          </cell>
          <cell r="BO35">
            <v>24065.128491999985</v>
          </cell>
        </row>
        <row r="36">
          <cell r="A36" t="str">
            <v>DominionPHY GAS TERMNYMEX HHSum of currentvolume</v>
          </cell>
          <cell r="B36" t="str">
            <v>Dominion</v>
          </cell>
          <cell r="C36" t="str">
            <v>PHY GAS TERM</v>
          </cell>
          <cell r="D36" t="str">
            <v>NYMEX HH</v>
          </cell>
          <cell r="H36" t="str">
            <v>Sum of currentvolume</v>
          </cell>
          <cell r="I36">
            <v>-1519.6014</v>
          </cell>
          <cell r="J36">
            <v>-16125.101599999998</v>
          </cell>
          <cell r="K36">
            <v>-13950</v>
          </cell>
          <cell r="L36">
            <v>-6649</v>
          </cell>
          <cell r="BO36">
            <v>-38243.702999999994</v>
          </cell>
        </row>
        <row r="37">
          <cell r="A37" t="str">
            <v>HHPHY GAS SPOTIF-TGTSLSum of currentmtmvalue</v>
          </cell>
          <cell r="B37" t="str">
            <v>HH</v>
          </cell>
          <cell r="C37" t="str">
            <v>PHY GAS SPOT</v>
          </cell>
          <cell r="D37" t="str">
            <v>IF-TGTSL</v>
          </cell>
          <cell r="E37" t="str">
            <v>HH</v>
          </cell>
          <cell r="F37" t="str">
            <v>PHY GAS SPOT</v>
          </cell>
          <cell r="G37" t="str">
            <v>IF-TGTSL</v>
          </cell>
          <cell r="H37" t="str">
            <v>Sum of currentmtmvalue</v>
          </cell>
          <cell r="K37">
            <v>-7337.7</v>
          </cell>
          <cell r="BO37">
            <v>-7337.7</v>
          </cell>
        </row>
        <row r="38">
          <cell r="A38" t="str">
            <v>HHPHY GAS SPOTIF-TGTSLSum of currentvolume</v>
          </cell>
          <cell r="B38" t="str">
            <v>HH</v>
          </cell>
          <cell r="C38" t="str">
            <v>PHY GAS SPOT</v>
          </cell>
          <cell r="D38" t="str">
            <v>IF-TGTSL</v>
          </cell>
          <cell r="H38" t="str">
            <v>Sum of currentvolume</v>
          </cell>
          <cell r="K38">
            <v>2790</v>
          </cell>
          <cell r="BO38">
            <v>2790</v>
          </cell>
        </row>
        <row r="39">
          <cell r="A39" t="str">
            <v>HHPHY GAS TERMFixed PriceSum of currentmtmvalue</v>
          </cell>
          <cell r="B39" t="str">
            <v>HH</v>
          </cell>
          <cell r="C39" t="str">
            <v>PHY GAS TERM</v>
          </cell>
          <cell r="D39" t="str">
            <v>Fixed Price</v>
          </cell>
          <cell r="F39" t="str">
            <v>PHY GAS TERM</v>
          </cell>
          <cell r="G39" t="str">
            <v>Fixed Price</v>
          </cell>
          <cell r="H39" t="str">
            <v>Sum of currentmtmvalue</v>
          </cell>
          <cell r="L39">
            <v>0</v>
          </cell>
          <cell r="M39">
            <v>0</v>
          </cell>
          <cell r="N39">
            <v>0</v>
          </cell>
          <cell r="O39">
            <v>0</v>
          </cell>
          <cell r="P39">
            <v>0</v>
          </cell>
          <cell r="Q39">
            <v>0</v>
          </cell>
          <cell r="R39">
            <v>0</v>
          </cell>
          <cell r="S39">
            <v>0</v>
          </cell>
          <cell r="BO39">
            <v>0</v>
          </cell>
        </row>
        <row r="40">
          <cell r="A40" t="str">
            <v>HHPHY GAS TERMFixed PriceSum of currentvolume</v>
          </cell>
          <cell r="B40" t="str">
            <v>HH</v>
          </cell>
          <cell r="C40" t="str">
            <v>PHY GAS TERM</v>
          </cell>
          <cell r="D40" t="str">
            <v>Fixed Price</v>
          </cell>
          <cell r="H40" t="str">
            <v>Sum of currentvolume</v>
          </cell>
          <cell r="L40">
            <v>-1722</v>
          </cell>
          <cell r="M40">
            <v>-1300</v>
          </cell>
          <cell r="N40">
            <v>-1293</v>
          </cell>
          <cell r="O40">
            <v>-978</v>
          </cell>
          <cell r="P40">
            <v>-1497</v>
          </cell>
          <cell r="Q40">
            <v>-1446</v>
          </cell>
          <cell r="R40">
            <v>-1257</v>
          </cell>
          <cell r="S40">
            <v>-2474</v>
          </cell>
          <cell r="BO40">
            <v>-11967</v>
          </cell>
        </row>
        <row r="41">
          <cell r="A41" t="str">
            <v>HHPHY GAS TERMIF-COLAPSum of currentmtmvalue</v>
          </cell>
          <cell r="B41" t="str">
            <v>HH</v>
          </cell>
          <cell r="C41" t="str">
            <v>PHY GAS TERM</v>
          </cell>
          <cell r="D41" t="str">
            <v>IF-COLAP</v>
          </cell>
          <cell r="G41" t="str">
            <v>IF-COLAP</v>
          </cell>
          <cell r="H41" t="str">
            <v>Sum of currentmtmvalue</v>
          </cell>
          <cell r="I41">
            <v>281.53224</v>
          </cell>
          <cell r="J41">
            <v>473.36756400000002</v>
          </cell>
          <cell r="L41">
            <v>6354.18</v>
          </cell>
          <cell r="M41">
            <v>4829.5</v>
          </cell>
          <cell r="N41">
            <v>9705.2579999999998</v>
          </cell>
          <cell r="O41">
            <v>11108.124</v>
          </cell>
          <cell r="P41">
            <v>22700.508000000002</v>
          </cell>
          <cell r="Q41">
            <v>27502.92</v>
          </cell>
          <cell r="R41">
            <v>31533.101999999999</v>
          </cell>
          <cell r="S41">
            <v>76441.652000000016</v>
          </cell>
          <cell r="BO41">
            <v>190930.14380400002</v>
          </cell>
        </row>
        <row r="42">
          <cell r="A42" t="str">
            <v>HHPHY GAS TERMIF-COLAPSum of currentvolume</v>
          </cell>
          <cell r="B42" t="str">
            <v>HH</v>
          </cell>
          <cell r="C42" t="str">
            <v>PHY GAS TERM</v>
          </cell>
          <cell r="D42" t="str">
            <v>IF-COLAP</v>
          </cell>
          <cell r="H42" t="str">
            <v>Sum of currentvolume</v>
          </cell>
          <cell r="I42">
            <v>-92.004000000000005</v>
          </cell>
          <cell r="J42">
            <v>-194.00309999999999</v>
          </cell>
          <cell r="L42">
            <v>-1722</v>
          </cell>
          <cell r="M42">
            <v>-1300</v>
          </cell>
          <cell r="N42">
            <v>-2586</v>
          </cell>
          <cell r="O42">
            <v>-2934</v>
          </cell>
          <cell r="P42">
            <v>-5988</v>
          </cell>
          <cell r="Q42">
            <v>-7230</v>
          </cell>
          <cell r="R42">
            <v>-7542</v>
          </cell>
          <cell r="S42">
            <v>-17318</v>
          </cell>
          <cell r="BO42">
            <v>-46906.007100000003</v>
          </cell>
        </row>
        <row r="43">
          <cell r="A43" t="str">
            <v>HHPHY GAS TERMNYMEX HHSum of currentmtmvalue</v>
          </cell>
          <cell r="B43" t="str">
            <v>HH</v>
          </cell>
          <cell r="C43" t="str">
            <v>PHY GAS TERM</v>
          </cell>
          <cell r="D43" t="str">
            <v>NYMEX HH</v>
          </cell>
          <cell r="G43" t="str">
            <v>NYMEX HH</v>
          </cell>
          <cell r="H43" t="str">
            <v>Sum of currentmtmvalue</v>
          </cell>
          <cell r="I43">
            <v>10795.966785000001</v>
          </cell>
          <cell r="J43">
            <v>7760.7321318000004</v>
          </cell>
          <cell r="L43">
            <v>6801.9</v>
          </cell>
          <cell r="M43">
            <v>5167.5</v>
          </cell>
          <cell r="N43">
            <v>10377.618</v>
          </cell>
          <cell r="O43">
            <v>11870.964</v>
          </cell>
          <cell r="P43">
            <v>24257.387999999999</v>
          </cell>
          <cell r="Q43">
            <v>29382.720000000001</v>
          </cell>
          <cell r="R43">
            <v>32513.561999999998</v>
          </cell>
          <cell r="S43">
            <v>78692.991999999998</v>
          </cell>
          <cell r="BO43">
            <v>217621.3429168</v>
          </cell>
        </row>
        <row r="44">
          <cell r="A44" t="str">
            <v>HHPHY GAS TERMNYMEX HHSum of currentvolume</v>
          </cell>
          <cell r="B44" t="str">
            <v>HH</v>
          </cell>
          <cell r="C44" t="str">
            <v>PHY GAS TERM</v>
          </cell>
          <cell r="D44" t="str">
            <v>NYMEX HH</v>
          </cell>
          <cell r="H44" t="str">
            <v>Sum of currentvolume</v>
          </cell>
          <cell r="I44">
            <v>-3357.9989999999998</v>
          </cell>
          <cell r="J44">
            <v>-2911.0023000000001</v>
          </cell>
          <cell r="L44">
            <v>-1722</v>
          </cell>
          <cell r="M44">
            <v>-1300</v>
          </cell>
          <cell r="N44">
            <v>-2586</v>
          </cell>
          <cell r="O44">
            <v>-2934</v>
          </cell>
          <cell r="P44">
            <v>-5988</v>
          </cell>
          <cell r="Q44">
            <v>-7230</v>
          </cell>
          <cell r="R44">
            <v>-7542</v>
          </cell>
          <cell r="S44">
            <v>-17318</v>
          </cell>
          <cell r="BO44">
            <v>-52889.001300000004</v>
          </cell>
        </row>
        <row r="45">
          <cell r="A45" t="str">
            <v>MalinPHY GAS SPOTNGI-CBMALSum of currentmtmvalue</v>
          </cell>
          <cell r="B45" t="str">
            <v>Malin</v>
          </cell>
          <cell r="C45" t="str">
            <v>PHY GAS SPOT</v>
          </cell>
          <cell r="D45" t="str">
            <v>NGI-CBMAL</v>
          </cell>
          <cell r="E45" t="str">
            <v>Malin</v>
          </cell>
          <cell r="F45" t="str">
            <v>PHY GAS SPOT</v>
          </cell>
          <cell r="G45" t="str">
            <v>NGI-CBMAL</v>
          </cell>
          <cell r="H45" t="str">
            <v>Sum of currentmtmvalue</v>
          </cell>
          <cell r="I45">
            <v>-98028.986346000005</v>
          </cell>
          <cell r="BO45">
            <v>-98028.986346000005</v>
          </cell>
        </row>
        <row r="46">
          <cell r="A46" t="str">
            <v>MalinPHY GAS SPOTNGI-CBMALSum of currentvolume</v>
          </cell>
          <cell r="B46" t="str">
            <v>Malin</v>
          </cell>
          <cell r="C46" t="str">
            <v>PHY GAS SPOT</v>
          </cell>
          <cell r="D46" t="str">
            <v>NGI-CBMAL</v>
          </cell>
          <cell r="H46" t="str">
            <v>Sum of currentvolume</v>
          </cell>
          <cell r="I46">
            <v>37558.998599999999</v>
          </cell>
          <cell r="BO46">
            <v>37558.998599999999</v>
          </cell>
        </row>
        <row r="47">
          <cell r="A47" t="str">
            <v>Nevada DeliveryGAS SERVICESSES-SWGSum of currentmtmvalue</v>
          </cell>
          <cell r="B47" t="str">
            <v>Nevada Delivery</v>
          </cell>
          <cell r="C47" t="str">
            <v>GAS SERVICES</v>
          </cell>
          <cell r="D47" t="str">
            <v>SES-SWG</v>
          </cell>
          <cell r="E47" t="str">
            <v>Nevada Delivery</v>
          </cell>
          <cell r="F47" t="str">
            <v>GAS SERVICES</v>
          </cell>
          <cell r="G47" t="str">
            <v>SES-SWG</v>
          </cell>
          <cell r="H47" t="str">
            <v>Sum of currentmtmvalue</v>
          </cell>
          <cell r="I47">
            <v>16220</v>
          </cell>
          <cell r="J47">
            <v>12945</v>
          </cell>
          <cell r="K47">
            <v>12500</v>
          </cell>
          <cell r="L47">
            <v>12500</v>
          </cell>
          <cell r="M47">
            <v>12500</v>
          </cell>
          <cell r="N47">
            <v>12500</v>
          </cell>
          <cell r="O47">
            <v>12500</v>
          </cell>
          <cell r="P47">
            <v>12500</v>
          </cell>
          <cell r="Q47">
            <v>12500</v>
          </cell>
          <cell r="R47">
            <v>12500</v>
          </cell>
          <cell r="BO47">
            <v>129165</v>
          </cell>
        </row>
        <row r="48">
          <cell r="A48" t="str">
            <v>Nevada DeliveryGAS SERVICESSES-SWGSum of currentvolume</v>
          </cell>
          <cell r="B48" t="str">
            <v>Nevada Delivery</v>
          </cell>
          <cell r="C48" t="str">
            <v>GAS SERVICES</v>
          </cell>
          <cell r="D48" t="str">
            <v>SES-SWG</v>
          </cell>
          <cell r="H48" t="str">
            <v>Sum of currentvolume</v>
          </cell>
          <cell r="I48">
            <v>0</v>
          </cell>
          <cell r="J48">
            <v>0</v>
          </cell>
          <cell r="K48">
            <v>0</v>
          </cell>
          <cell r="L48">
            <v>0</v>
          </cell>
          <cell r="M48">
            <v>0</v>
          </cell>
          <cell r="N48">
            <v>0</v>
          </cell>
          <cell r="O48">
            <v>0</v>
          </cell>
          <cell r="P48">
            <v>0</v>
          </cell>
          <cell r="Q48">
            <v>0</v>
          </cell>
          <cell r="R48">
            <v>0</v>
          </cell>
          <cell r="BO48">
            <v>0</v>
          </cell>
        </row>
        <row r="49">
          <cell r="A49" t="str">
            <v>Permian (El Paso)PHY GAS SPOTIF-EPPSum of currentmtmvalue</v>
          </cell>
          <cell r="B49" t="str">
            <v>Permian (El Paso)</v>
          </cell>
          <cell r="C49" t="str">
            <v>PHY GAS SPOT</v>
          </cell>
          <cell r="D49" t="str">
            <v>IF-EPP</v>
          </cell>
          <cell r="E49" t="str">
            <v>Permian (El Paso)</v>
          </cell>
          <cell r="F49" t="str">
            <v>PHY GAS SPOT</v>
          </cell>
          <cell r="G49" t="str">
            <v>IF-EPP</v>
          </cell>
          <cell r="H49" t="str">
            <v>Sum of currentmtmvalue</v>
          </cell>
          <cell r="I49">
            <v>-34112.884560999999</v>
          </cell>
          <cell r="K49">
            <v>-30411</v>
          </cell>
          <cell r="BO49">
            <v>-64523.884560999999</v>
          </cell>
        </row>
        <row r="50">
          <cell r="A50" t="str">
            <v>Permian (El Paso)PHY GAS SPOTIF-EPPSum of currentvolume</v>
          </cell>
          <cell r="B50" t="str">
            <v>Permian (El Paso)</v>
          </cell>
          <cell r="C50" t="str">
            <v>PHY GAS SPOT</v>
          </cell>
          <cell r="D50" t="str">
            <v>IF-EPP</v>
          </cell>
          <cell r="H50" t="str">
            <v>Sum of currentvolume</v>
          </cell>
          <cell r="I50">
            <v>13170.9979</v>
          </cell>
          <cell r="K50">
            <v>13950</v>
          </cell>
          <cell r="BO50">
            <v>27120.997900000002</v>
          </cell>
        </row>
        <row r="51">
          <cell r="A51" t="str">
            <v>Permian (El Paso)PHY GAS SPOTIF-TWPSum of currentmtmvalue</v>
          </cell>
          <cell r="B51" t="str">
            <v>Permian (El Paso)</v>
          </cell>
          <cell r="C51" t="str">
            <v>PHY GAS SPOT</v>
          </cell>
          <cell r="D51" t="str">
            <v>IF-TWP</v>
          </cell>
          <cell r="G51" t="str">
            <v>IF-TWP</v>
          </cell>
          <cell r="H51" t="str">
            <v>Sum of currentmtmvalue</v>
          </cell>
          <cell r="I51">
            <v>-14434.53</v>
          </cell>
          <cell r="K51">
            <v>-12377.68</v>
          </cell>
          <cell r="BO51">
            <v>-26812.21</v>
          </cell>
        </row>
        <row r="52">
          <cell r="A52" t="str">
            <v>Permian (El Paso)PHY GAS SPOTIF-TWPSum of currentvolume</v>
          </cell>
          <cell r="B52" t="str">
            <v>Permian (El Paso)</v>
          </cell>
          <cell r="C52" t="str">
            <v>PHY GAS SPOT</v>
          </cell>
          <cell r="D52" t="str">
            <v>IF-TWP</v>
          </cell>
          <cell r="H52" t="str">
            <v>Sum of currentvolume</v>
          </cell>
          <cell r="I52">
            <v>5797</v>
          </cell>
          <cell r="K52">
            <v>5704</v>
          </cell>
          <cell r="BO52">
            <v>11501</v>
          </cell>
        </row>
        <row r="53">
          <cell r="A53" t="str">
            <v>Permian (El Paso)PHY GAS TERMIF-EPPSum of currentmtmvalue</v>
          </cell>
          <cell r="B53" t="str">
            <v>Permian (El Paso)</v>
          </cell>
          <cell r="C53" t="str">
            <v>PHY GAS TERM</v>
          </cell>
          <cell r="D53" t="str">
            <v>IF-EPP</v>
          </cell>
          <cell r="F53" t="str">
            <v>PHY GAS TERM</v>
          </cell>
          <cell r="G53" t="str">
            <v>IF-EPP</v>
          </cell>
          <cell r="H53" t="str">
            <v>Sum of currentmtmvalue</v>
          </cell>
          <cell r="L53">
            <v>-49.5</v>
          </cell>
          <cell r="BO53">
            <v>-49.5</v>
          </cell>
        </row>
        <row r="54">
          <cell r="A54" t="str">
            <v>Permian (El Paso)PHY GAS TERMIF-EPPSum of currentvolume</v>
          </cell>
          <cell r="B54" t="str">
            <v>Permian (El Paso)</v>
          </cell>
          <cell r="C54" t="str">
            <v>PHY GAS TERM</v>
          </cell>
          <cell r="D54" t="str">
            <v>IF-EPP</v>
          </cell>
          <cell r="H54" t="str">
            <v>Sum of currentvolume</v>
          </cell>
          <cell r="L54">
            <v>4950</v>
          </cell>
          <cell r="BO54">
            <v>4950</v>
          </cell>
        </row>
        <row r="55">
          <cell r="A55" t="str">
            <v>PG&amp;E City GateGAS SERVICESFixed PriceSum of currentmtmvalue</v>
          </cell>
          <cell r="B55" t="str">
            <v>PG&amp;E City Gate</v>
          </cell>
          <cell r="C55" t="str">
            <v>GAS SERVICES</v>
          </cell>
          <cell r="D55" t="str">
            <v>Fixed Price</v>
          </cell>
          <cell r="E55" t="str">
            <v>PG&amp;E City Gate</v>
          </cell>
          <cell r="F55" t="str">
            <v>GAS SERVICES</v>
          </cell>
          <cell r="G55" t="str">
            <v>Fixed Price</v>
          </cell>
          <cell r="H55" t="str">
            <v>Sum of currentmtmvalue</v>
          </cell>
          <cell r="I55">
            <v>40933.335004773988</v>
          </cell>
          <cell r="J55">
            <v>43438.454327982996</v>
          </cell>
          <cell r="K55">
            <v>39944.294866369994</v>
          </cell>
          <cell r="L55">
            <v>21405.57748023</v>
          </cell>
          <cell r="M55">
            <v>16834.904047575001</v>
          </cell>
          <cell r="N55">
            <v>8400.3445414019989</v>
          </cell>
          <cell r="O55">
            <v>5896.2391661099991</v>
          </cell>
          <cell r="P55">
            <v>4679.3285542599997</v>
          </cell>
          <cell r="Q55">
            <v>7932.2431893260009</v>
          </cell>
          <cell r="R55">
            <v>14523.583498291002</v>
          </cell>
          <cell r="S55">
            <v>28167.89687842999</v>
          </cell>
          <cell r="T55">
            <v>42278.578768395979</v>
          </cell>
          <cell r="U55">
            <v>36443.686456529998</v>
          </cell>
          <cell r="V55">
            <v>32083.350591143728</v>
          </cell>
          <cell r="W55">
            <v>38237.267448809995</v>
          </cell>
          <cell r="BO55">
            <v>381199.0848196306</v>
          </cell>
        </row>
        <row r="56">
          <cell r="A56" t="str">
            <v>PG&amp;E City GateGAS SERVICESFixed PriceSum of currentvolume</v>
          </cell>
          <cell r="B56" t="str">
            <v>PG&amp;E City Gate</v>
          </cell>
          <cell r="C56" t="str">
            <v>GAS SERVICES</v>
          </cell>
          <cell r="D56" t="str">
            <v>Fixed Price</v>
          </cell>
          <cell r="H56" t="str">
            <v>Sum of currentvolume</v>
          </cell>
          <cell r="I56">
            <v>-8837.890843000001</v>
          </cell>
          <cell r="J56">
            <v>-5003.7906330000014</v>
          </cell>
          <cell r="K56">
            <v>-8450.6307799999995</v>
          </cell>
          <cell r="L56">
            <v>-4263.299696</v>
          </cell>
          <cell r="M56">
            <v>-1768.8610089999997</v>
          </cell>
          <cell r="N56">
            <v>-1790.8995160000002</v>
          </cell>
          <cell r="O56">
            <v>-1270.24982</v>
          </cell>
          <cell r="P56">
            <v>-1008.8700699999999</v>
          </cell>
          <cell r="Q56">
            <v>-1715.199781</v>
          </cell>
          <cell r="R56">
            <v>-3318.5391389999995</v>
          </cell>
          <cell r="S56">
            <v>-6799.000575</v>
          </cell>
          <cell r="T56">
            <v>-5141.9198580000011</v>
          </cell>
          <cell r="U56">
            <v>-8837.890843000001</v>
          </cell>
          <cell r="V56">
            <v>-7510.3906330000009</v>
          </cell>
          <cell r="W56">
            <v>-8450.6307799999995</v>
          </cell>
          <cell r="BO56">
            <v>-74168.063976000005</v>
          </cell>
        </row>
        <row r="57">
          <cell r="A57" t="str">
            <v>PG&amp;E City GateGAS SERVICESNGI-PGECGSum of currentmtmvalue</v>
          </cell>
          <cell r="B57" t="str">
            <v>PG&amp;E City Gate</v>
          </cell>
          <cell r="C57" t="str">
            <v>GAS SERVICES</v>
          </cell>
          <cell r="D57" t="str">
            <v>NGI-PGECG</v>
          </cell>
          <cell r="G57" t="str">
            <v>NGI-PGECG</v>
          </cell>
          <cell r="H57" t="str">
            <v>Sum of currentmtmvalue</v>
          </cell>
          <cell r="I57">
            <v>-1754.002</v>
          </cell>
          <cell r="J57">
            <v>-3551.3171308999999</v>
          </cell>
          <cell r="K57">
            <v>-4174.3350936999996</v>
          </cell>
          <cell r="L57">
            <v>431.19002699999902</v>
          </cell>
          <cell r="M57">
            <v>9.2700009999994109</v>
          </cell>
          <cell r="N57">
            <v>21.6300069999999</v>
          </cell>
          <cell r="O57">
            <v>16.170006999999899</v>
          </cell>
          <cell r="P57">
            <v>12.720006</v>
          </cell>
          <cell r="Q57">
            <v>17.760002999999799</v>
          </cell>
          <cell r="R57">
            <v>319.41002099999901</v>
          </cell>
          <cell r="S57">
            <v>669.5</v>
          </cell>
          <cell r="T57">
            <v>707.719999999999</v>
          </cell>
          <cell r="U57">
            <v>655.41</v>
          </cell>
          <cell r="V57">
            <v>298.43001099999998</v>
          </cell>
          <cell r="W57">
            <v>400.95000900000002</v>
          </cell>
          <cell r="BO57">
            <v>-5919.4941326000026</v>
          </cell>
        </row>
        <row r="58">
          <cell r="A58" t="str">
            <v>PG&amp;E City GateGAS SERVICESNGI-PGECGSum of currentvolume</v>
          </cell>
          <cell r="B58" t="str">
            <v>PG&amp;E City Gate</v>
          </cell>
          <cell r="C58" t="str">
            <v>GAS SERVICES</v>
          </cell>
          <cell r="D58" t="str">
            <v>NGI-PGECG</v>
          </cell>
          <cell r="H58" t="str">
            <v>Sum of currentvolume</v>
          </cell>
          <cell r="I58">
            <v>-3121</v>
          </cell>
          <cell r="J58">
            <v>-2713.0001000000002</v>
          </cell>
          <cell r="K58">
            <v>-4455.0001000000002</v>
          </cell>
          <cell r="L58">
            <v>-1597.0001</v>
          </cell>
          <cell r="M58">
            <v>-927.00009999999997</v>
          </cell>
          <cell r="N58">
            <v>-309.00009999999997</v>
          </cell>
          <cell r="O58">
            <v>-231.0001</v>
          </cell>
          <cell r="P58">
            <v>-212.0001</v>
          </cell>
          <cell r="Q58">
            <v>-592.00009999999997</v>
          </cell>
          <cell r="R58">
            <v>-1521.0001</v>
          </cell>
          <cell r="S58">
            <v>-2575</v>
          </cell>
          <cell r="T58">
            <v>-2722</v>
          </cell>
          <cell r="U58">
            <v>-3121</v>
          </cell>
          <cell r="V58">
            <v>-2713.0001000000002</v>
          </cell>
          <cell r="W58">
            <v>-4455.0001000000002</v>
          </cell>
          <cell r="BO58">
            <v>-31264.001099999998</v>
          </cell>
        </row>
        <row r="59">
          <cell r="A59" t="str">
            <v>PG&amp;E City GateGAS SERVICESPGE-GAS PURCH AVGSum of currentmtmvalue</v>
          </cell>
          <cell r="B59" t="str">
            <v>PG&amp;E City Gate</v>
          </cell>
          <cell r="C59" t="str">
            <v>GAS SERVICES</v>
          </cell>
          <cell r="D59" t="str">
            <v>PGE-GAS PURCH AVG</v>
          </cell>
          <cell r="G59" t="str">
            <v>PGE-GAS PURCH AVG</v>
          </cell>
          <cell r="H59" t="str">
            <v>Sum of currentmtmvalue</v>
          </cell>
          <cell r="I59">
            <v>2151.6249997249997</v>
          </cell>
          <cell r="J59">
            <v>1221.5909997449969</v>
          </cell>
          <cell r="K59">
            <v>1239.2789997649988</v>
          </cell>
          <cell r="L59">
            <v>1309.4624996649991</v>
          </cell>
          <cell r="M59">
            <v>-14.501500064999901</v>
          </cell>
          <cell r="N59">
            <v>-11.930750065000099</v>
          </cell>
          <cell r="O59">
            <v>-2.7982500650000102</v>
          </cell>
          <cell r="P59">
            <v>-2.6195000650000102</v>
          </cell>
          <cell r="Q59">
            <v>-4.2055000649999901</v>
          </cell>
          <cell r="R59">
            <v>-7.0330000000000101</v>
          </cell>
          <cell r="S59">
            <v>-13.347750065</v>
          </cell>
          <cell r="T59">
            <v>-32.828250064999999</v>
          </cell>
          <cell r="U59">
            <v>-58.877000064999201</v>
          </cell>
          <cell r="V59">
            <v>-31.915000064999901</v>
          </cell>
          <cell r="W59">
            <v>-32.916000064999899</v>
          </cell>
          <cell r="BO59">
            <v>5708.9849982499964</v>
          </cell>
        </row>
        <row r="60">
          <cell r="A60" t="str">
            <v>PG&amp;E City GateGAS SERVICESPGE-GAS PURCH AVGSum of currentvolume</v>
          </cell>
          <cell r="B60" t="str">
            <v>PG&amp;E City Gate</v>
          </cell>
          <cell r="C60" t="str">
            <v>GAS SERVICES</v>
          </cell>
          <cell r="D60" t="str">
            <v>PGE-GAS PURCH AVG</v>
          </cell>
          <cell r="H60" t="str">
            <v>Sum of currentvolume</v>
          </cell>
          <cell r="I60">
            <v>10526.199999</v>
          </cell>
          <cell r="J60">
            <v>6597.3999990000002</v>
          </cell>
          <cell r="K60">
            <v>7483.4999989999997</v>
          </cell>
          <cell r="L60">
            <v>4943.099999</v>
          </cell>
          <cell r="M60">
            <v>2515.1999989999999</v>
          </cell>
          <cell r="N60">
            <v>2777.849999</v>
          </cell>
          <cell r="O60">
            <v>2035.6499989999998</v>
          </cell>
          <cell r="P60">
            <v>1553.2999989999998</v>
          </cell>
          <cell r="Q60">
            <v>2182.099999</v>
          </cell>
          <cell r="R60">
            <v>3488.6</v>
          </cell>
          <cell r="S60">
            <v>8240.7499990000015</v>
          </cell>
          <cell r="T60">
            <v>7008.0499990000008</v>
          </cell>
          <cell r="U60">
            <v>10526.199999</v>
          </cell>
          <cell r="V60">
            <v>9103.9999989999997</v>
          </cell>
          <cell r="W60">
            <v>7483.4999989999997</v>
          </cell>
          <cell r="BO60">
            <v>86465.399986000004</v>
          </cell>
        </row>
        <row r="61">
          <cell r="A61" t="str">
            <v>PG&amp;E City GateGAS SERVICESPGE-GAS PURCH AVG-G-NR1Sum of currentmtmvalue</v>
          </cell>
          <cell r="B61" t="str">
            <v>PG&amp;E City Gate</v>
          </cell>
          <cell r="C61" t="str">
            <v>GAS SERVICES</v>
          </cell>
          <cell r="D61" t="str">
            <v>PGE-GAS PURCH AVG-G-NR1</v>
          </cell>
          <cell r="G61" t="str">
            <v>PGE-GAS PURCH AVG-G-NR1</v>
          </cell>
          <cell r="H61" t="str">
            <v>Sum of currentmtmvalue</v>
          </cell>
          <cell r="I61">
            <v>1060.366516293599</v>
          </cell>
          <cell r="J61">
            <v>-1340.664954886239</v>
          </cell>
          <cell r="K61">
            <v>-679.99808390004</v>
          </cell>
          <cell r="L61">
            <v>-446.62206532499891</v>
          </cell>
          <cell r="M61">
            <v>-73.334923999999489</v>
          </cell>
          <cell r="N61">
            <v>-47.758754939999704</v>
          </cell>
          <cell r="O61">
            <v>-55.528860204999816</v>
          </cell>
          <cell r="P61">
            <v>-42.361149609999799</v>
          </cell>
          <cell r="Q61">
            <v>-44.850000649999771</v>
          </cell>
          <cell r="R61">
            <v>-71.626118264999604</v>
          </cell>
          <cell r="S61">
            <v>-154.54721957999902</v>
          </cell>
          <cell r="T61">
            <v>-169.79950103999869</v>
          </cell>
          <cell r="U61">
            <v>-167.86123613999928</v>
          </cell>
          <cell r="V61">
            <v>-159.57958919499859</v>
          </cell>
          <cell r="W61">
            <v>-135.0686818649985</v>
          </cell>
          <cell r="BO61">
            <v>-2529.234623307671</v>
          </cell>
        </row>
        <row r="62">
          <cell r="A62" t="str">
            <v>PG&amp;E City GateGAS SERVICESPGE-GAS PURCH AVG-G-NR1Sum of currentvolume</v>
          </cell>
          <cell r="B62" t="str">
            <v>PG&amp;E City Gate</v>
          </cell>
          <cell r="C62" t="str">
            <v>GAS SERVICES</v>
          </cell>
          <cell r="D62" t="str">
            <v>PGE-GAS PURCH AVG-G-NR1</v>
          </cell>
          <cell r="H62" t="str">
            <v>Sum of currentvolume</v>
          </cell>
          <cell r="I62">
            <v>-2582.480556</v>
          </cell>
          <cell r="J62">
            <v>-2455.0706030000001</v>
          </cell>
          <cell r="K62">
            <v>-2077.9797210000002</v>
          </cell>
          <cell r="L62">
            <v>-1333.2001949999999</v>
          </cell>
          <cell r="M62">
            <v>-1128.2295999999999</v>
          </cell>
          <cell r="N62">
            <v>-734.75007600000004</v>
          </cell>
          <cell r="O62">
            <v>-854.29015700000002</v>
          </cell>
          <cell r="P62">
            <v>-651.70999399999994</v>
          </cell>
          <cell r="Q62">
            <v>-690.00000999999997</v>
          </cell>
          <cell r="R62">
            <v>-1101.9402810000001</v>
          </cell>
          <cell r="S62">
            <v>-2377.6495319999999</v>
          </cell>
          <cell r="T62">
            <v>-2612.3000160000001</v>
          </cell>
          <cell r="U62">
            <v>-2582.480556</v>
          </cell>
          <cell r="V62">
            <v>-2455.0706030000001</v>
          </cell>
          <cell r="W62">
            <v>-2077.9797210000002</v>
          </cell>
          <cell r="BO62">
            <v>-25715.131621</v>
          </cell>
        </row>
        <row r="63">
          <cell r="A63" t="str">
            <v>PG&amp;E City GateGAS SERVICESPGE-GAS PURCH AVG-G-NR2Sum of currentmtmvalue</v>
          </cell>
          <cell r="B63" t="str">
            <v>PG&amp;E City Gate</v>
          </cell>
          <cell r="C63" t="str">
            <v>GAS SERVICES</v>
          </cell>
          <cell r="D63" t="str">
            <v>PGE-GAS PURCH AVG-G-NR2</v>
          </cell>
          <cell r="G63" t="str">
            <v>PGE-GAS PURCH AVG-G-NR2</v>
          </cell>
          <cell r="H63" t="str">
            <v>Sum of currentmtmvalue</v>
          </cell>
          <cell r="I63">
            <v>542.03072465639798</v>
          </cell>
          <cell r="J63">
            <v>-1321.1470452998001</v>
          </cell>
          <cell r="K63">
            <v>-507.44051900864002</v>
          </cell>
          <cell r="L63">
            <v>-316.44103919499997</v>
          </cell>
          <cell r="M63">
            <v>-35.432117305000197</v>
          </cell>
          <cell r="N63">
            <v>-36.543026975000203</v>
          </cell>
          <cell r="O63">
            <v>-9.2371584499999795</v>
          </cell>
          <cell r="P63">
            <v>-6.8068027300000704</v>
          </cell>
          <cell r="Q63">
            <v>-23.978520410000101</v>
          </cell>
          <cell r="R63">
            <v>-38.2278380899997</v>
          </cell>
          <cell r="S63">
            <v>-106.606500064998</v>
          </cell>
          <cell r="T63">
            <v>-128.49396507999799</v>
          </cell>
          <cell r="U63">
            <v>-144.80886602000101</v>
          </cell>
          <cell r="V63">
            <v>-120.35002655</v>
          </cell>
          <cell r="W63">
            <v>-91.7078177599996</v>
          </cell>
          <cell r="BO63">
            <v>-2345.1905182820392</v>
          </cell>
        </row>
        <row r="64">
          <cell r="A64" t="str">
            <v>PG&amp;E City GateGAS SERVICESPGE-GAS PURCH AVG-G-NR2Sum of currentvolume</v>
          </cell>
          <cell r="B64" t="str">
            <v>PG&amp;E City Gate</v>
          </cell>
          <cell r="C64" t="str">
            <v>GAS SERVICES</v>
          </cell>
          <cell r="D64" t="str">
            <v>PGE-GAS PURCH AVG-G-NR2</v>
          </cell>
          <cell r="H64" t="str">
            <v>Sum of currentvolume</v>
          </cell>
          <cell r="I64">
            <v>-2227.828708</v>
          </cell>
          <cell r="J64">
            <v>-1851.5388700000001</v>
          </cell>
          <cell r="K64">
            <v>-1410.889504</v>
          </cell>
          <cell r="L64">
            <v>-944.60011699999995</v>
          </cell>
          <cell r="M64">
            <v>-545.10949700000003</v>
          </cell>
          <cell r="N64">
            <v>-562.20041500000002</v>
          </cell>
          <cell r="O64">
            <v>-142.11013</v>
          </cell>
          <cell r="P64">
            <v>-104.72004200000001</v>
          </cell>
          <cell r="Q64">
            <v>-368.90031399999998</v>
          </cell>
          <cell r="R64">
            <v>-588.120586</v>
          </cell>
          <cell r="S64">
            <v>-1640.100001</v>
          </cell>
          <cell r="T64">
            <v>-1976.830232</v>
          </cell>
          <cell r="U64">
            <v>-2227.828708</v>
          </cell>
          <cell r="V64">
            <v>-1851.5388700000001</v>
          </cell>
          <cell r="W64">
            <v>-1410.889504</v>
          </cell>
          <cell r="BO64">
            <v>-17853.205497999999</v>
          </cell>
        </row>
        <row r="65">
          <cell r="A65" t="str">
            <v>PG&amp;E City GatePHY GAS SPOTFixed PriceSum of currentmtmvalue</v>
          </cell>
          <cell r="B65" t="str">
            <v>PG&amp;E City Gate</v>
          </cell>
          <cell r="C65" t="str">
            <v>PHY GAS SPOT</v>
          </cell>
          <cell r="D65" t="str">
            <v>Fixed Price</v>
          </cell>
          <cell r="F65" t="str">
            <v>PHY GAS SPOT</v>
          </cell>
          <cell r="G65" t="str">
            <v>Fixed Price</v>
          </cell>
          <cell r="H65" t="str">
            <v>Sum of currentmtmvalue</v>
          </cell>
          <cell r="I65">
            <v>48495.740097999995</v>
          </cell>
          <cell r="J65">
            <v>12790.664999999999</v>
          </cell>
          <cell r="K65">
            <v>30335.924999999985</v>
          </cell>
          <cell r="L65">
            <v>-5850</v>
          </cell>
          <cell r="BO65">
            <v>85772.330097999977</v>
          </cell>
        </row>
        <row r="66">
          <cell r="A66" t="str">
            <v>PG&amp;E City GatePHY GAS SPOTFixed PriceSum of currentvolume</v>
          </cell>
          <cell r="B66" t="str">
            <v>PG&amp;E City Gate</v>
          </cell>
          <cell r="C66" t="str">
            <v>PHY GAS SPOT</v>
          </cell>
          <cell r="D66" t="str">
            <v>Fixed Price</v>
          </cell>
          <cell r="H66" t="str">
            <v>Sum of currentvolume</v>
          </cell>
          <cell r="I66">
            <v>83996.000200000009</v>
          </cell>
          <cell r="J66">
            <v>-42935</v>
          </cell>
          <cell r="K66">
            <v>-48931</v>
          </cell>
          <cell r="L66">
            <v>-15000</v>
          </cell>
          <cell r="BO66">
            <v>-22869.999799999991</v>
          </cell>
        </row>
        <row r="67">
          <cell r="A67" t="str">
            <v>PG&amp;E City GatePHY GAS SPOTNGI-PGECGSum of currentmtmvalue</v>
          </cell>
          <cell r="B67" t="str">
            <v>PG&amp;E City Gate</v>
          </cell>
          <cell r="C67" t="str">
            <v>PHY GAS SPOT</v>
          </cell>
          <cell r="D67" t="str">
            <v>NGI-PGECG</v>
          </cell>
          <cell r="G67" t="str">
            <v>NGI-PGECG</v>
          </cell>
          <cell r="H67" t="str">
            <v>Sum of currentmtmvalue</v>
          </cell>
          <cell r="I67">
            <v>310</v>
          </cell>
          <cell r="BO67">
            <v>310</v>
          </cell>
        </row>
        <row r="68">
          <cell r="A68" t="str">
            <v>PG&amp;E City GatePHY GAS SPOTNGI-PGECGSum of currentvolume</v>
          </cell>
          <cell r="B68" t="str">
            <v>PG&amp;E City Gate</v>
          </cell>
          <cell r="C68" t="str">
            <v>PHY GAS SPOT</v>
          </cell>
          <cell r="D68" t="str">
            <v>NGI-PGECG</v>
          </cell>
          <cell r="H68" t="str">
            <v>Sum of currentvolume</v>
          </cell>
          <cell r="I68">
            <v>31000</v>
          </cell>
          <cell r="BO68">
            <v>31000</v>
          </cell>
        </row>
        <row r="69">
          <cell r="A69" t="str">
            <v>PG&amp;E City GatePHY GAS TERMFixed PriceSum of currentmtmvalue</v>
          </cell>
          <cell r="B69" t="str">
            <v>PG&amp;E City Gate</v>
          </cell>
          <cell r="C69" t="str">
            <v>PHY GAS TERM</v>
          </cell>
          <cell r="D69" t="str">
            <v>Fixed Price</v>
          </cell>
          <cell r="F69" t="str">
            <v>PHY GAS TERM</v>
          </cell>
          <cell r="G69" t="str">
            <v>Fixed Price</v>
          </cell>
          <cell r="H69" t="str">
            <v>Sum of currentmtmvalue</v>
          </cell>
          <cell r="I69">
            <v>352497.29105100007</v>
          </cell>
          <cell r="J69">
            <v>413054.23152000003</v>
          </cell>
          <cell r="K69">
            <v>359668.42187899997</v>
          </cell>
          <cell r="L69">
            <v>219189.96841000003</v>
          </cell>
          <cell r="M69">
            <v>209032.64239700002</v>
          </cell>
          <cell r="N69">
            <v>94821.613456795385</v>
          </cell>
          <cell r="O69">
            <v>42566.237233203305</v>
          </cell>
          <cell r="P69">
            <v>44375.694600499992</v>
          </cell>
          <cell r="Q69">
            <v>32683.981073999999</v>
          </cell>
          <cell r="R69">
            <v>26890.954957599995</v>
          </cell>
          <cell r="S69">
            <v>33251.898447600004</v>
          </cell>
          <cell r="T69">
            <v>30258.448703599999</v>
          </cell>
          <cell r="U69">
            <v>39960.856551999997</v>
          </cell>
          <cell r="V69">
            <v>42608.092321299991</v>
          </cell>
          <cell r="W69">
            <v>33315.225696200003</v>
          </cell>
          <cell r="X69">
            <v>23518.603536999002</v>
          </cell>
          <cell r="Y69">
            <v>17862.571924799999</v>
          </cell>
          <cell r="Z69">
            <v>9954.944316000001</v>
          </cell>
          <cell r="AA69">
            <v>7332.8324324000005</v>
          </cell>
          <cell r="AB69">
            <v>6968.4718962999996</v>
          </cell>
          <cell r="AC69">
            <v>8668.3364464000006</v>
          </cell>
          <cell r="AD69">
            <v>11260.857417700001</v>
          </cell>
          <cell r="AE69">
            <v>18053.8629688</v>
          </cell>
          <cell r="AF69">
            <v>16988.300390200002</v>
          </cell>
          <cell r="AG69">
            <v>18164.955383500001</v>
          </cell>
          <cell r="AH69">
            <v>19863.652435600001</v>
          </cell>
          <cell r="AI69">
            <v>13219.696448800001</v>
          </cell>
          <cell r="AJ69">
            <v>13542.7984658</v>
          </cell>
          <cell r="AK69">
            <v>11246.404651599991</v>
          </cell>
          <cell r="AL69">
            <v>8040.5504626000002</v>
          </cell>
          <cell r="AM69">
            <v>8293.6724579000002</v>
          </cell>
          <cell r="AN69">
            <v>7732.0374546999992</v>
          </cell>
          <cell r="AO69">
            <v>8952.6644536000003</v>
          </cell>
          <cell r="AP69">
            <v>12950.366452599999</v>
          </cell>
          <cell r="AQ69">
            <v>20493.3680905</v>
          </cell>
          <cell r="AR69">
            <v>19139.575422549999</v>
          </cell>
          <cell r="AS69">
            <v>19332.000400000001</v>
          </cell>
          <cell r="AT69">
            <v>17508.000400000001</v>
          </cell>
          <cell r="AU69">
            <v>10808.000400000001</v>
          </cell>
          <cell r="AV69">
            <v>3840</v>
          </cell>
          <cell r="AW69">
            <v>3840.0001200000002</v>
          </cell>
          <cell r="AX69">
            <v>3840</v>
          </cell>
          <cell r="AY69">
            <v>3840</v>
          </cell>
          <cell r="AZ69">
            <v>3840</v>
          </cell>
          <cell r="BA69">
            <v>3840</v>
          </cell>
          <cell r="BB69">
            <v>3840</v>
          </cell>
          <cell r="BC69">
            <v>3840.0001200000002</v>
          </cell>
          <cell r="BD69">
            <v>3840</v>
          </cell>
          <cell r="BE69">
            <v>3488</v>
          </cell>
          <cell r="BF69">
            <v>3488</v>
          </cell>
          <cell r="BG69">
            <v>3488</v>
          </cell>
          <cell r="BH69">
            <v>3488</v>
          </cell>
          <cell r="BI69">
            <v>3488.0001090000001</v>
          </cell>
          <cell r="BJ69">
            <v>3488</v>
          </cell>
          <cell r="BK69">
            <v>3488</v>
          </cell>
          <cell r="BL69">
            <v>3488</v>
          </cell>
          <cell r="BM69">
            <v>3488</v>
          </cell>
          <cell r="BN69">
            <v>3488</v>
          </cell>
          <cell r="BO69">
            <v>2373512.0833581472</v>
          </cell>
        </row>
        <row r="70">
          <cell r="A70" t="str">
            <v>PG&amp;E City GatePHY GAS TERMFixed PriceSum of currentvolume</v>
          </cell>
          <cell r="B70" t="str">
            <v>PG&amp;E City Gate</v>
          </cell>
          <cell r="C70" t="str">
            <v>PHY GAS TERM</v>
          </cell>
          <cell r="D70" t="str">
            <v>Fixed Price</v>
          </cell>
          <cell r="H70" t="str">
            <v>Sum of currentvolume</v>
          </cell>
          <cell r="I70">
            <v>-100053.40209999999</v>
          </cell>
          <cell r="J70">
            <v>-90802.991999999984</v>
          </cell>
          <cell r="K70">
            <v>-92587.030400000003</v>
          </cell>
          <cell r="L70">
            <v>-92541.038899999985</v>
          </cell>
          <cell r="M70">
            <v>-88537.998800000001</v>
          </cell>
          <cell r="N70">
            <v>-41224.9954</v>
          </cell>
          <cell r="O70">
            <v>-35368.003299999997</v>
          </cell>
          <cell r="P70">
            <v>-36621.008499999996</v>
          </cell>
          <cell r="Q70">
            <v>-33049</v>
          </cell>
          <cell r="R70">
            <v>-36041.000399999997</v>
          </cell>
          <cell r="S70">
            <v>-35367.000599999999</v>
          </cell>
          <cell r="T70">
            <v>-35850.006800000003</v>
          </cell>
          <cell r="U70">
            <v>-36703.0023</v>
          </cell>
          <cell r="V70">
            <v>-32797.003700000001</v>
          </cell>
          <cell r="W70">
            <v>-26342.004199999999</v>
          </cell>
          <cell r="X70">
            <v>-7930.9990000000007</v>
          </cell>
          <cell r="Y70">
            <v>-6438.0008000000007</v>
          </cell>
          <cell r="Z70">
            <v>-4674.9980000000005</v>
          </cell>
          <cell r="AA70">
            <v>-3768.0001000000002</v>
          </cell>
          <cell r="AB70">
            <v>-3671.0016999999998</v>
          </cell>
          <cell r="AC70">
            <v>-3949.0001000000002</v>
          </cell>
          <cell r="AD70">
            <v>-4841.0001000000002</v>
          </cell>
          <cell r="AE70">
            <v>-6766.9989000000005</v>
          </cell>
          <cell r="AF70">
            <v>-6650.0001000000002</v>
          </cell>
          <cell r="AG70">
            <v>-7073.0001000000002</v>
          </cell>
          <cell r="AH70">
            <v>-6617.0001000000002</v>
          </cell>
          <cell r="AI70">
            <v>-4942.0001000000002</v>
          </cell>
          <cell r="AJ70">
            <v>-4831.0001000000002</v>
          </cell>
          <cell r="AK70">
            <v>-4338.0002000000004</v>
          </cell>
          <cell r="AL70">
            <v>-3675.0001000000002</v>
          </cell>
          <cell r="AM70">
            <v>-3768.0001000000002</v>
          </cell>
          <cell r="AN70">
            <v>-3671.0001000000002</v>
          </cell>
          <cell r="AO70">
            <v>-3949.0001000000002</v>
          </cell>
          <cell r="AP70">
            <v>-4841.0001000000002</v>
          </cell>
          <cell r="AQ70">
            <v>-6767.0002000000004</v>
          </cell>
          <cell r="AR70">
            <v>-6650.0001000000002</v>
          </cell>
          <cell r="AS70">
            <v>-7073.0001000000002</v>
          </cell>
          <cell r="AT70">
            <v>-6617.0001000000002</v>
          </cell>
          <cell r="AU70">
            <v>-4942.0001000000002</v>
          </cell>
          <cell r="AV70">
            <v>-3200</v>
          </cell>
          <cell r="AW70">
            <v>-3200.0001000000002</v>
          </cell>
          <cell r="AX70">
            <v>-3200</v>
          </cell>
          <cell r="AY70">
            <v>-3200</v>
          </cell>
          <cell r="AZ70">
            <v>-3200</v>
          </cell>
          <cell r="BA70">
            <v>-3200</v>
          </cell>
          <cell r="BB70">
            <v>-3200</v>
          </cell>
          <cell r="BC70">
            <v>-3200.0001000000002</v>
          </cell>
          <cell r="BD70">
            <v>-3200</v>
          </cell>
          <cell r="BE70">
            <v>-3200</v>
          </cell>
          <cell r="BF70">
            <v>-3200</v>
          </cell>
          <cell r="BG70">
            <v>-3200</v>
          </cell>
          <cell r="BH70">
            <v>-3200</v>
          </cell>
          <cell r="BI70">
            <v>-3200.0001000000002</v>
          </cell>
          <cell r="BJ70">
            <v>-3200</v>
          </cell>
          <cell r="BK70">
            <v>-3200</v>
          </cell>
          <cell r="BL70">
            <v>-3200</v>
          </cell>
          <cell r="BM70">
            <v>-3200</v>
          </cell>
          <cell r="BN70">
            <v>-3200</v>
          </cell>
          <cell r="BO70">
            <v>-1003129.488199999</v>
          </cell>
        </row>
        <row r="71">
          <cell r="A71" t="str">
            <v>PG&amp;E City GatePHY GAS TERMNGI-CBMALSum of currentmtmvalue</v>
          </cell>
          <cell r="B71" t="str">
            <v>PG&amp;E City Gate</v>
          </cell>
          <cell r="C71" t="str">
            <v>PHY GAS TERM</v>
          </cell>
          <cell r="D71" t="str">
            <v>NGI-CBMAL</v>
          </cell>
          <cell r="G71" t="str">
            <v>NGI-CBMAL</v>
          </cell>
          <cell r="H71" t="str">
            <v>Sum of currentmtmvalue</v>
          </cell>
          <cell r="J71">
            <v>2283.3999999999901</v>
          </cell>
          <cell r="M71">
            <v>-758.7</v>
          </cell>
          <cell r="N71">
            <v>-1770.28314</v>
          </cell>
          <cell r="O71">
            <v>-1770.283139999988</v>
          </cell>
          <cell r="P71">
            <v>-1601.7</v>
          </cell>
          <cell r="Q71">
            <v>-1095.9000000000001</v>
          </cell>
          <cell r="R71">
            <v>-843</v>
          </cell>
          <cell r="BO71">
            <v>-5556.4662799999978</v>
          </cell>
        </row>
        <row r="72">
          <cell r="A72" t="str">
            <v>PG&amp;E City GatePHY GAS TERMNGI-CBMALSum of currentvolume</v>
          </cell>
          <cell r="B72" t="str">
            <v>PG&amp;E City Gate</v>
          </cell>
          <cell r="C72" t="str">
            <v>PHY GAS TERM</v>
          </cell>
          <cell r="D72" t="str">
            <v>NGI-CBMAL</v>
          </cell>
          <cell r="H72" t="str">
            <v>Sum of currentvolume</v>
          </cell>
          <cell r="J72">
            <v>32620</v>
          </cell>
          <cell r="M72">
            <v>-16860</v>
          </cell>
          <cell r="N72">
            <v>-16860</v>
          </cell>
          <cell r="O72">
            <v>-16860</v>
          </cell>
          <cell r="P72">
            <v>-16860</v>
          </cell>
          <cell r="Q72">
            <v>-16860</v>
          </cell>
          <cell r="R72">
            <v>-16860</v>
          </cell>
          <cell r="BO72">
            <v>-68540</v>
          </cell>
        </row>
        <row r="73">
          <cell r="A73" t="str">
            <v>PG&amp;E City GatePHY GAS TERMNGI-PGECGSum of currentmtmvalue</v>
          </cell>
          <cell r="B73" t="str">
            <v>PG&amp;E City Gate</v>
          </cell>
          <cell r="C73" t="str">
            <v>PHY GAS TERM</v>
          </cell>
          <cell r="D73" t="str">
            <v>NGI-PGECG</v>
          </cell>
          <cell r="G73" t="str">
            <v>NGI-PGECG</v>
          </cell>
          <cell r="H73" t="str">
            <v>Sum of currentmtmvalue</v>
          </cell>
          <cell r="I73">
            <v>-77154.115596600008</v>
          </cell>
          <cell r="J73">
            <v>-3189.4936010000047</v>
          </cell>
          <cell r="K73">
            <v>5060.5514992499948</v>
          </cell>
          <cell r="L73">
            <v>22266.397311249992</v>
          </cell>
          <cell r="M73">
            <v>30900.696613249987</v>
          </cell>
          <cell r="N73">
            <v>31193.955642012068</v>
          </cell>
          <cell r="O73">
            <v>27241.01725700415</v>
          </cell>
          <cell r="P73">
            <v>26663.900617999981</v>
          </cell>
          <cell r="Q73">
            <v>25742.760963999979</v>
          </cell>
          <cell r="R73">
            <v>24145.18109599996</v>
          </cell>
          <cell r="S73">
            <v>25954.631136999993</v>
          </cell>
          <cell r="T73">
            <v>27041.681146999999</v>
          </cell>
          <cell r="U73">
            <v>31208.080373999972</v>
          </cell>
          <cell r="V73">
            <v>25415.990142999955</v>
          </cell>
          <cell r="W73">
            <v>24131.240115000008</v>
          </cell>
          <cell r="X73">
            <v>13696.875465001378</v>
          </cell>
          <cell r="Y73">
            <v>14652.359964999989</v>
          </cell>
          <cell r="Z73">
            <v>9895.3303669999768</v>
          </cell>
          <cell r="AA73">
            <v>4077.7599990000003</v>
          </cell>
          <cell r="AB73">
            <v>3152.9597140000001</v>
          </cell>
          <cell r="AC73">
            <v>2809.8699989999996</v>
          </cell>
          <cell r="AD73">
            <v>1286.2299990000008</v>
          </cell>
          <cell r="AE73">
            <v>1962.7202459999996</v>
          </cell>
          <cell r="AF73">
            <v>3409.3000179999999</v>
          </cell>
          <cell r="AG73">
            <v>2892.930018</v>
          </cell>
          <cell r="AH73">
            <v>3698.7500199999999</v>
          </cell>
          <cell r="AI73">
            <v>1466.15002</v>
          </cell>
          <cell r="AJ73">
            <v>536.65001999999993</v>
          </cell>
          <cell r="AK73">
            <v>69.199999999999804</v>
          </cell>
          <cell r="AL73">
            <v>0</v>
          </cell>
          <cell r="AM73">
            <v>0</v>
          </cell>
          <cell r="AN73">
            <v>36.200020000000002</v>
          </cell>
          <cell r="AO73">
            <v>0</v>
          </cell>
          <cell r="AP73">
            <v>0</v>
          </cell>
          <cell r="AQ73">
            <v>90.599999999999895</v>
          </cell>
          <cell r="AR73">
            <v>72.800019999999904</v>
          </cell>
          <cell r="AS73">
            <v>59.600020000000001</v>
          </cell>
          <cell r="AT73">
            <v>12.000019999999999</v>
          </cell>
          <cell r="AU73">
            <v>25.400020000000001</v>
          </cell>
          <cell r="AV73">
            <v>26.400020000000001</v>
          </cell>
          <cell r="AW73">
            <v>69.2</v>
          </cell>
          <cell r="AZ73">
            <v>36.200020000000002</v>
          </cell>
          <cell r="BC73">
            <v>90.599999999999895</v>
          </cell>
          <cell r="BD73">
            <v>72.800020000000103</v>
          </cell>
          <cell r="BE73">
            <v>59.600020000000001</v>
          </cell>
          <cell r="BF73">
            <v>12.000019999999999</v>
          </cell>
          <cell r="BG73">
            <v>25.400020000000001</v>
          </cell>
          <cell r="BH73">
            <v>26.400019999999898</v>
          </cell>
          <cell r="BI73">
            <v>69.2</v>
          </cell>
          <cell r="BL73">
            <v>36.200020000000002</v>
          </cell>
          <cell r="BO73">
            <v>311050.16082916729</v>
          </cell>
        </row>
        <row r="74">
          <cell r="A74" t="str">
            <v>PG&amp;E City GatePHY GAS TERMNGI-PGECGSum of currentvolume</v>
          </cell>
          <cell r="B74" t="str">
            <v>PG&amp;E City Gate</v>
          </cell>
          <cell r="C74" t="str">
            <v>PHY GAS TERM</v>
          </cell>
          <cell r="D74" t="str">
            <v>NGI-PGECG</v>
          </cell>
          <cell r="H74" t="str">
            <v>Sum of currentvolume</v>
          </cell>
          <cell r="I74">
            <v>-11051.5</v>
          </cell>
          <cell r="J74">
            <v>125540.99319999997</v>
          </cell>
          <cell r="K74">
            <v>152099.97480000003</v>
          </cell>
          <cell r="L74">
            <v>138052.98559999996</v>
          </cell>
          <cell r="M74">
            <v>-91765.009800000029</v>
          </cell>
          <cell r="N74">
            <v>-114617.01210000002</v>
          </cell>
          <cell r="O74">
            <v>-86541.004200000025</v>
          </cell>
          <cell r="P74">
            <v>-83098.999100000045</v>
          </cell>
          <cell r="Q74">
            <v>-63778.007100000017</v>
          </cell>
          <cell r="R74">
            <v>-59105.007100000003</v>
          </cell>
          <cell r="S74">
            <v>-75094.006300000008</v>
          </cell>
          <cell r="T74">
            <v>-83248.0003</v>
          </cell>
          <cell r="U74">
            <v>-264680.99840000004</v>
          </cell>
          <cell r="V74">
            <v>-236462.99710000001</v>
          </cell>
          <cell r="W74">
            <v>-223377.99670000002</v>
          </cell>
          <cell r="X74">
            <v>-125240.00140000001</v>
          </cell>
          <cell r="Y74">
            <v>-128141.99970000001</v>
          </cell>
          <cell r="Z74">
            <v>-81152.002399999998</v>
          </cell>
          <cell r="AA74">
            <v>-26382.000100000001</v>
          </cell>
          <cell r="AB74">
            <v>-19498.998599999999</v>
          </cell>
          <cell r="AC74">
            <v>-19738.000099999997</v>
          </cell>
          <cell r="AD74">
            <v>-15527.000099999999</v>
          </cell>
          <cell r="AE74">
            <v>-24488.001400000001</v>
          </cell>
          <cell r="AF74">
            <v>-36750.000200000002</v>
          </cell>
          <cell r="AG74">
            <v>-42317.000199999995</v>
          </cell>
          <cell r="AH74">
            <v>-42104.000200000002</v>
          </cell>
          <cell r="AI74">
            <v>-24352.000200000002</v>
          </cell>
          <cell r="AJ74">
            <v>-3804.0002000000004</v>
          </cell>
          <cell r="AK74">
            <v>-1484.0001</v>
          </cell>
          <cell r="AL74">
            <v>-475.00009999999997</v>
          </cell>
          <cell r="AM74">
            <v>-568.00009999999997</v>
          </cell>
          <cell r="AN74">
            <v>-652.00019999999995</v>
          </cell>
          <cell r="AO74">
            <v>-749.00009999999997</v>
          </cell>
          <cell r="AP74">
            <v>-1641.0001</v>
          </cell>
          <cell r="AQ74">
            <v>-4020.0001000000002</v>
          </cell>
          <cell r="AR74">
            <v>-3814.0002000000004</v>
          </cell>
          <cell r="AS74">
            <v>-4171.0002000000004</v>
          </cell>
          <cell r="AT74">
            <v>-3477.0002000000004</v>
          </cell>
          <cell r="AU74">
            <v>-1869.0001999999999</v>
          </cell>
          <cell r="AV74">
            <v>-132.0001</v>
          </cell>
          <cell r="AW74">
            <v>-346</v>
          </cell>
          <cell r="AZ74">
            <v>-181.0001</v>
          </cell>
          <cell r="BC74">
            <v>-453</v>
          </cell>
          <cell r="BD74">
            <v>-364.00009999999997</v>
          </cell>
          <cell r="BE74">
            <v>-298.00009999999997</v>
          </cell>
          <cell r="BF74">
            <v>-60.000100000000003</v>
          </cell>
          <cell r="BG74">
            <v>-127.0001</v>
          </cell>
          <cell r="BH74">
            <v>-132.0001</v>
          </cell>
          <cell r="BI74">
            <v>-346</v>
          </cell>
          <cell r="BL74">
            <v>-181.0001</v>
          </cell>
          <cell r="BO74">
            <v>-1592161.5918000003</v>
          </cell>
        </row>
        <row r="75">
          <cell r="A75" t="str">
            <v>PG&amp;E City GatePHY GAS TERMNYMEX HHSum of currentmtmvalue</v>
          </cell>
          <cell r="B75" t="str">
            <v>PG&amp;E City Gate</v>
          </cell>
          <cell r="C75" t="str">
            <v>PHY GAS TERM</v>
          </cell>
          <cell r="D75" t="str">
            <v>NYMEX HH</v>
          </cell>
          <cell r="G75" t="str">
            <v>NYMEX HH</v>
          </cell>
          <cell r="H75" t="str">
            <v>Sum of currentmtmvalue</v>
          </cell>
          <cell r="I75">
            <v>46237.760468</v>
          </cell>
          <cell r="J75">
            <v>45626.390438399998</v>
          </cell>
          <cell r="K75">
            <v>24542.901422800001</v>
          </cell>
          <cell r="L75">
            <v>14927.500885000001</v>
          </cell>
          <cell r="M75">
            <v>4633.9996360000005</v>
          </cell>
          <cell r="BO75">
            <v>135968.55285020001</v>
          </cell>
        </row>
        <row r="76">
          <cell r="A76" t="str">
            <v>PG&amp;E City GatePHY GAS TERMNYMEX HHSum of currentvolume</v>
          </cell>
          <cell r="B76" t="str">
            <v>PG&amp;E City Gate</v>
          </cell>
          <cell r="C76" t="str">
            <v>PHY GAS TERM</v>
          </cell>
          <cell r="D76" t="str">
            <v>NYMEX HH</v>
          </cell>
          <cell r="H76" t="str">
            <v>Sum of currentvolume</v>
          </cell>
          <cell r="I76">
            <v>-33067.005600000004</v>
          </cell>
          <cell r="J76">
            <v>-29613.9984</v>
          </cell>
          <cell r="K76">
            <v>-26156.997100000001</v>
          </cell>
          <cell r="L76">
            <v>-22849.997100000001</v>
          </cell>
          <cell r="M76">
            <v>-6349.9998000000005</v>
          </cell>
          <cell r="BO76">
            <v>-118037.99800000001</v>
          </cell>
        </row>
        <row r="77">
          <cell r="A77" t="str">
            <v>PG&amp;E City GatePHY GAS TERMSES-HI/LOW PGESum of currentmtmvalue</v>
          </cell>
          <cell r="B77" t="str">
            <v>PG&amp;E City Gate</v>
          </cell>
          <cell r="C77" t="str">
            <v>PHY GAS TERM</v>
          </cell>
          <cell r="D77" t="str">
            <v>SES-HI/LOW PGE</v>
          </cell>
          <cell r="G77" t="str">
            <v>SES-HI/LOW PGE</v>
          </cell>
          <cell r="H77" t="str">
            <v>Sum of currentmtmvalue</v>
          </cell>
          <cell r="I77">
            <v>3019.5068182499967</v>
          </cell>
          <cell r="J77">
            <v>1482.81</v>
          </cell>
          <cell r="K77">
            <v>5906.5558599999995</v>
          </cell>
          <cell r="L77">
            <v>1196.5050000000001</v>
          </cell>
          <cell r="M77">
            <v>1126.17</v>
          </cell>
          <cell r="N77">
            <v>989.12197999999728</v>
          </cell>
          <cell r="O77">
            <v>1051.5383670000019</v>
          </cell>
          <cell r="P77">
            <v>1181.2950000000001</v>
          </cell>
          <cell r="Q77">
            <v>1009.89</v>
          </cell>
          <cell r="R77">
            <v>1086.885</v>
          </cell>
          <cell r="S77">
            <v>1312.47</v>
          </cell>
          <cell r="T77">
            <v>1464.6149999999914</v>
          </cell>
          <cell r="U77">
            <v>1437.5250000000001</v>
          </cell>
          <cell r="V77">
            <v>1280.115</v>
          </cell>
          <cell r="W77">
            <v>1315.2149999999999</v>
          </cell>
          <cell r="X77">
            <v>1196.531588999999</v>
          </cell>
          <cell r="Y77">
            <v>1123.47</v>
          </cell>
          <cell r="Z77">
            <v>986.39999999999304</v>
          </cell>
          <cell r="AA77">
            <v>1048.8150000000001</v>
          </cell>
          <cell r="AB77">
            <v>1178.595</v>
          </cell>
          <cell r="AC77">
            <v>1007.19</v>
          </cell>
          <cell r="AD77">
            <v>1084.1849999999999</v>
          </cell>
          <cell r="AE77">
            <v>1309.77</v>
          </cell>
          <cell r="AF77">
            <v>1461.9149999999893</v>
          </cell>
          <cell r="AG77">
            <v>1434.825</v>
          </cell>
          <cell r="AH77">
            <v>1277.415</v>
          </cell>
          <cell r="AI77">
            <v>1312.5150000000001</v>
          </cell>
          <cell r="AJ77">
            <v>1193.8050000000001</v>
          </cell>
          <cell r="AK77">
            <v>1123.47</v>
          </cell>
          <cell r="AL77">
            <v>986.39999999999645</v>
          </cell>
          <cell r="AM77">
            <v>1048.8150000000001</v>
          </cell>
          <cell r="AN77">
            <v>1178.595</v>
          </cell>
          <cell r="AO77">
            <v>1007.1899999999932</v>
          </cell>
          <cell r="AP77">
            <v>1084.1849999999999</v>
          </cell>
          <cell r="AQ77">
            <v>1309.77</v>
          </cell>
          <cell r="AR77">
            <v>1461.9149999999929</v>
          </cell>
          <cell r="AS77">
            <v>1434.825</v>
          </cell>
          <cell r="AT77">
            <v>1277.415</v>
          </cell>
          <cell r="AU77">
            <v>1312.5150000000001</v>
          </cell>
          <cell r="BO77">
            <v>53700.74461424991</v>
          </cell>
        </row>
        <row r="78">
          <cell r="A78" t="str">
            <v>PG&amp;E City GatePHY GAS TERMSES-HI/LOW PGESum of currentvolume</v>
          </cell>
          <cell r="B78" t="str">
            <v>PG&amp;E City Gate</v>
          </cell>
          <cell r="C78" t="str">
            <v>PHY GAS TERM</v>
          </cell>
          <cell r="D78" t="str">
            <v>SES-HI/LOW PGE</v>
          </cell>
          <cell r="H78" t="str">
            <v>Sum of currentvolume</v>
          </cell>
          <cell r="I78">
            <v>-30969.3007</v>
          </cell>
          <cell r="J78">
            <v>-25788</v>
          </cell>
          <cell r="K78">
            <v>-27869</v>
          </cell>
          <cell r="L78">
            <v>-26589</v>
          </cell>
          <cell r="M78">
            <v>-25026</v>
          </cell>
          <cell r="N78">
            <v>-21980</v>
          </cell>
          <cell r="O78">
            <v>-23367</v>
          </cell>
          <cell r="P78">
            <v>-26251</v>
          </cell>
          <cell r="Q78">
            <v>-22442</v>
          </cell>
          <cell r="R78">
            <v>-24153</v>
          </cell>
          <cell r="S78">
            <v>-29166</v>
          </cell>
          <cell r="T78">
            <v>-32547</v>
          </cell>
          <cell r="U78">
            <v>-31945</v>
          </cell>
          <cell r="V78">
            <v>-28447</v>
          </cell>
          <cell r="W78">
            <v>-29227</v>
          </cell>
          <cell r="X78">
            <v>-26589</v>
          </cell>
          <cell r="Y78">
            <v>-24966</v>
          </cell>
          <cell r="Z78">
            <v>-21920</v>
          </cell>
          <cell r="AA78">
            <v>-23307</v>
          </cell>
          <cell r="AB78">
            <v>-26191</v>
          </cell>
          <cell r="AC78">
            <v>-22382</v>
          </cell>
          <cell r="AD78">
            <v>-24093</v>
          </cell>
          <cell r="AE78">
            <v>-29106</v>
          </cell>
          <cell r="AF78">
            <v>-32487</v>
          </cell>
          <cell r="AG78">
            <v>-31885</v>
          </cell>
          <cell r="AH78">
            <v>-28387</v>
          </cell>
          <cell r="AI78">
            <v>-29167</v>
          </cell>
          <cell r="AJ78">
            <v>-26529</v>
          </cell>
          <cell r="AK78">
            <v>-24966</v>
          </cell>
          <cell r="AL78">
            <v>-21920</v>
          </cell>
          <cell r="AM78">
            <v>-23307</v>
          </cell>
          <cell r="AN78">
            <v>-26191</v>
          </cell>
          <cell r="AO78">
            <v>-22382</v>
          </cell>
          <cell r="AP78">
            <v>-24093</v>
          </cell>
          <cell r="AQ78">
            <v>-29106</v>
          </cell>
          <cell r="AR78">
            <v>-32487</v>
          </cell>
          <cell r="AS78">
            <v>-31885</v>
          </cell>
          <cell r="AT78">
            <v>-28387</v>
          </cell>
          <cell r="AU78">
            <v>-29167</v>
          </cell>
          <cell r="BO78">
            <v>-1046666.3007</v>
          </cell>
        </row>
        <row r="79">
          <cell r="A79" t="str">
            <v>San Juan (Bondad)PHY GAS TERMIF-EPPSum of currentmtmvalue</v>
          </cell>
          <cell r="B79" t="str">
            <v>San Juan (Bondad)</v>
          </cell>
          <cell r="C79" t="str">
            <v>PHY GAS TERM</v>
          </cell>
          <cell r="D79" t="str">
            <v>IF-EPP</v>
          </cell>
          <cell r="E79" t="str">
            <v>San Juan (Bondad)</v>
          </cell>
          <cell r="F79" t="str">
            <v>PHY GAS TERM</v>
          </cell>
          <cell r="G79" t="str">
            <v>IF-EPP</v>
          </cell>
          <cell r="H79" t="str">
            <v>Sum of currentmtmvalue</v>
          </cell>
          <cell r="L79">
            <v>2050.1999999999998</v>
          </cell>
          <cell r="BO79">
            <v>2050.1999999999998</v>
          </cell>
        </row>
        <row r="80">
          <cell r="A80" t="str">
            <v>San Juan (Bondad)PHY GAS TERMIF-EPPSum of currentvolume</v>
          </cell>
          <cell r="B80" t="str">
            <v>San Juan (Bondad)</v>
          </cell>
          <cell r="C80" t="str">
            <v>PHY GAS TERM</v>
          </cell>
          <cell r="D80" t="str">
            <v>IF-EPP</v>
          </cell>
          <cell r="H80" t="str">
            <v>Sum of currentvolume</v>
          </cell>
          <cell r="L80">
            <v>12060</v>
          </cell>
          <cell r="BO80">
            <v>12060</v>
          </cell>
        </row>
        <row r="81">
          <cell r="A81" t="str">
            <v>Socal BorderGAS SERVICESFixed PriceSum of currentmtmvalue</v>
          </cell>
          <cell r="B81" t="str">
            <v>Socal Border</v>
          </cell>
          <cell r="C81" t="str">
            <v>GAS SERVICES</v>
          </cell>
          <cell r="D81" t="str">
            <v>Fixed Price</v>
          </cell>
          <cell r="E81" t="str">
            <v>Socal Border</v>
          </cell>
          <cell r="F81" t="str">
            <v>GAS SERVICES</v>
          </cell>
          <cell r="G81" t="str">
            <v>Fixed Price</v>
          </cell>
          <cell r="H81" t="str">
            <v>Sum of currentmtmvalue</v>
          </cell>
          <cell r="I81">
            <v>-182294.09915373049</v>
          </cell>
          <cell r="J81">
            <v>178018.00360905999</v>
          </cell>
          <cell r="K81">
            <v>213655.51916106211</v>
          </cell>
          <cell r="L81">
            <v>186297.23878280006</v>
          </cell>
          <cell r="M81">
            <v>132240.99345459999</v>
          </cell>
          <cell r="N81">
            <v>70819.48127080001</v>
          </cell>
          <cell r="O81">
            <v>62273.681769000003</v>
          </cell>
          <cell r="P81">
            <v>53758.384103299992</v>
          </cell>
          <cell r="Q81">
            <v>73808.473578699995</v>
          </cell>
          <cell r="R81">
            <v>108922.51175479997</v>
          </cell>
          <cell r="S81">
            <v>202845.12976819999</v>
          </cell>
          <cell r="T81">
            <v>240063.67278159998</v>
          </cell>
          <cell r="U81">
            <v>259692.25725899998</v>
          </cell>
          <cell r="V81">
            <v>289789.33455679996</v>
          </cell>
          <cell r="W81">
            <v>273885.42682389996</v>
          </cell>
          <cell r="BO81">
            <v>2163776.0095198913</v>
          </cell>
        </row>
        <row r="82">
          <cell r="A82" t="str">
            <v>Socal BorderGAS SERVICESFixed PriceSum of currentvolume</v>
          </cell>
          <cell r="B82" t="str">
            <v>Socal Border</v>
          </cell>
          <cell r="C82" t="str">
            <v>GAS SERVICES</v>
          </cell>
          <cell r="D82" t="str">
            <v>Fixed Price</v>
          </cell>
          <cell r="H82" t="str">
            <v>Sum of currentvolume</v>
          </cell>
          <cell r="I82">
            <v>160049.50887184002</v>
          </cell>
          <cell r="J82">
            <v>-13697.854533609985</v>
          </cell>
          <cell r="K82">
            <v>-30830.21481513001</v>
          </cell>
          <cell r="L82">
            <v>-20905.030948</v>
          </cell>
          <cell r="M82">
            <v>-12465.251386</v>
          </cell>
          <cell r="N82">
            <v>-7219.4510279999968</v>
          </cell>
          <cell r="O82">
            <v>-7036.6002900000003</v>
          </cell>
          <cell r="P82">
            <v>-5482.2498530000012</v>
          </cell>
          <cell r="Q82">
            <v>-7628.3497669999979</v>
          </cell>
          <cell r="R82">
            <v>-12154.449467999999</v>
          </cell>
          <cell r="S82">
            <v>-23278.399962000003</v>
          </cell>
          <cell r="T82">
            <v>-32082.850456000004</v>
          </cell>
          <cell r="U82">
            <v>-29260.301189999998</v>
          </cell>
          <cell r="V82">
            <v>-34279.848287999994</v>
          </cell>
          <cell r="W82">
            <v>-30929.25029900001</v>
          </cell>
          <cell r="BO82">
            <v>-107200.59341189999</v>
          </cell>
        </row>
        <row r="83">
          <cell r="A83" t="str">
            <v>Socal BorderGAS SERVICESSES-SOCAL GAS PURCH AVGSum of currentmtmvalue</v>
          </cell>
          <cell r="B83" t="str">
            <v>Socal Border</v>
          </cell>
          <cell r="C83" t="str">
            <v>GAS SERVICES</v>
          </cell>
          <cell r="D83" t="str">
            <v>SES-SOCAL GAS PURCH AVG</v>
          </cell>
          <cell r="G83" t="str">
            <v>SES-SOCAL GAS PURCH AVG</v>
          </cell>
          <cell r="H83" t="str">
            <v>Sum of currentmtmvalue</v>
          </cell>
          <cell r="I83">
            <v>-132.57400012999889</v>
          </cell>
          <cell r="J83">
            <v>-180.55050012999988</v>
          </cell>
          <cell r="K83">
            <v>-147.65725012999999</v>
          </cell>
          <cell r="L83">
            <v>-197.53175013000001</v>
          </cell>
          <cell r="M83">
            <v>-105.05300013</v>
          </cell>
          <cell r="N83">
            <v>-60.944000130000006</v>
          </cell>
          <cell r="O83">
            <v>-81.321500064999995</v>
          </cell>
          <cell r="P83">
            <v>-68.409250130000004</v>
          </cell>
          <cell r="Q83">
            <v>-63.306750129999998</v>
          </cell>
          <cell r="R83">
            <v>-85.452250129999996</v>
          </cell>
          <cell r="S83">
            <v>-130.66300013</v>
          </cell>
          <cell r="T83">
            <v>-125.07950013</v>
          </cell>
          <cell r="U83">
            <v>-132.57400013</v>
          </cell>
          <cell r="V83">
            <v>-180.55050012999999</v>
          </cell>
          <cell r="W83">
            <v>-147.65725012999999</v>
          </cell>
          <cell r="BO83">
            <v>-1839.3245018849989</v>
          </cell>
        </row>
        <row r="84">
          <cell r="A84" t="str">
            <v>Socal BorderGAS SERVICESSES-SOCAL GAS PURCH AVGSum of currentvolume</v>
          </cell>
          <cell r="B84" t="str">
            <v>Socal Border</v>
          </cell>
          <cell r="C84" t="str">
            <v>GAS SERVICES</v>
          </cell>
          <cell r="D84" t="str">
            <v>SES-SOCAL GAS PURCH AVG</v>
          </cell>
          <cell r="H84" t="str">
            <v>Sum of currentvolume</v>
          </cell>
          <cell r="I84">
            <v>46840.499998000007</v>
          </cell>
          <cell r="J84">
            <v>60817.099998000005</v>
          </cell>
          <cell r="K84">
            <v>57629.449998000004</v>
          </cell>
          <cell r="L84">
            <v>37488.249998000007</v>
          </cell>
          <cell r="M84">
            <v>25054.199998000004</v>
          </cell>
          <cell r="N84">
            <v>13423.399997999999</v>
          </cell>
          <cell r="O84">
            <v>12452.799998999997</v>
          </cell>
          <cell r="P84">
            <v>10473.649998000001</v>
          </cell>
          <cell r="Q84">
            <v>14898.449998000002</v>
          </cell>
          <cell r="R84">
            <v>22705.849998000002</v>
          </cell>
          <cell r="S84">
            <v>42125.699998000004</v>
          </cell>
          <cell r="T84">
            <v>53489.199998000011</v>
          </cell>
          <cell r="U84">
            <v>52726.29999800001</v>
          </cell>
          <cell r="V84">
            <v>63842.899998000008</v>
          </cell>
          <cell r="W84">
            <v>57629.449998000004</v>
          </cell>
          <cell r="BO84">
            <v>571597.19997100008</v>
          </cell>
        </row>
        <row r="85">
          <cell r="A85" t="str">
            <v>Socal BorderGAS SERVICESSOCAL-GAS PURCH AVGSum of currentmtmvalue</v>
          </cell>
          <cell r="B85" t="str">
            <v>Socal Border</v>
          </cell>
          <cell r="C85" t="str">
            <v>GAS SERVICES</v>
          </cell>
          <cell r="D85" t="str">
            <v>SOCAL-GAS PURCH AVG</v>
          </cell>
          <cell r="G85" t="str">
            <v>SOCAL-GAS PURCH AVG</v>
          </cell>
          <cell r="H85" t="str">
            <v>Sum of currentmtmvalue</v>
          </cell>
          <cell r="I85">
            <v>-2671.7677722449957</v>
          </cell>
          <cell r="J85">
            <v>-2548.7482795450042</v>
          </cell>
          <cell r="K85">
            <v>-19256.701513232834</v>
          </cell>
          <cell r="L85">
            <v>4925.3261874924992</v>
          </cell>
          <cell r="M85">
            <v>3470.096639594321</v>
          </cell>
          <cell r="N85">
            <v>781.31263539419956</v>
          </cell>
          <cell r="O85">
            <v>607.73267870243978</v>
          </cell>
          <cell r="P85">
            <v>557.49020964364001</v>
          </cell>
          <cell r="Q85">
            <v>1119.4640881059199</v>
          </cell>
          <cell r="R85">
            <v>-1664.2650129480801</v>
          </cell>
          <cell r="S85">
            <v>-7563.211473357298</v>
          </cell>
          <cell r="T85">
            <v>-11434.494512182304</v>
          </cell>
          <cell r="U85">
            <v>-10721.503828755716</v>
          </cell>
          <cell r="V85">
            <v>-7572.5183694277603</v>
          </cell>
          <cell r="W85">
            <v>811.51063749628611</v>
          </cell>
          <cell r="BO85">
            <v>-51160.277685264693</v>
          </cell>
        </row>
        <row r="86">
          <cell r="A86" t="str">
            <v>Socal BorderGAS SERVICESSOCAL-GAS PURCH AVGSum of currentvolume</v>
          </cell>
          <cell r="B86" t="str">
            <v>Socal Border</v>
          </cell>
          <cell r="C86" t="str">
            <v>GAS SERVICES</v>
          </cell>
          <cell r="D86" t="str">
            <v>SOCAL-GAS PURCH AVG</v>
          </cell>
          <cell r="H86" t="str">
            <v>Sum of currentvolume</v>
          </cell>
          <cell r="I86">
            <v>-28868.119573000022</v>
          </cell>
          <cell r="J86">
            <v>-29145.511992999996</v>
          </cell>
          <cell r="K86">
            <v>-26699.499774000004</v>
          </cell>
          <cell r="L86">
            <v>-16583.319125000002</v>
          </cell>
          <cell r="M86">
            <v>-12588.148684</v>
          </cell>
          <cell r="N86">
            <v>-6204.849040000001</v>
          </cell>
          <cell r="O86">
            <v>-5414.4997780000003</v>
          </cell>
          <cell r="P86">
            <v>-4991.000218000001</v>
          </cell>
          <cell r="Q86">
            <v>-7268.3003039999985</v>
          </cell>
          <cell r="R86">
            <v>-10551.600603999997</v>
          </cell>
          <cell r="S86">
            <v>-18846.500115000006</v>
          </cell>
          <cell r="T86">
            <v>-21405.349615000003</v>
          </cell>
          <cell r="U86">
            <v>-23464.998886000012</v>
          </cell>
          <cell r="V86">
            <v>-29562.551787999993</v>
          </cell>
          <cell r="W86">
            <v>-26699.499774000004</v>
          </cell>
          <cell r="BO86">
            <v>-268293.74927100004</v>
          </cell>
        </row>
        <row r="87">
          <cell r="A87" t="str">
            <v>Socal BorderGAS SERVICES(blank)Sum of currentmtmvalue</v>
          </cell>
          <cell r="B87" t="str">
            <v>Socal Border</v>
          </cell>
          <cell r="C87" t="str">
            <v>GAS SERVICES</v>
          </cell>
          <cell r="D87" t="str">
            <v>(blank)</v>
          </cell>
          <cell r="G87" t="str">
            <v>(blank)</v>
          </cell>
          <cell r="H87" t="str">
            <v>Sum of currentmtmvalue</v>
          </cell>
          <cell r="I87">
            <v>249.868703236068</v>
          </cell>
          <cell r="BO87">
            <v>249.868703236068</v>
          </cell>
        </row>
        <row r="88">
          <cell r="A88" t="str">
            <v>Socal BorderGAS SERVICES(blank)Sum of currentvolume</v>
          </cell>
          <cell r="B88" t="str">
            <v>Socal Border</v>
          </cell>
          <cell r="C88" t="str">
            <v>GAS SERVICES</v>
          </cell>
          <cell r="D88" t="str">
            <v>(blank)</v>
          </cell>
          <cell r="H88" t="str">
            <v>Sum of currentvolume</v>
          </cell>
          <cell r="I88">
            <v>94.258064520000005</v>
          </cell>
          <cell r="BO88">
            <v>94.258064520000005</v>
          </cell>
        </row>
        <row r="89">
          <cell r="A89" t="str">
            <v>Socal BorderPHY GAS SPOTFixed PriceSum of currentmtmvalue</v>
          </cell>
          <cell r="B89" t="str">
            <v>Socal Border</v>
          </cell>
          <cell r="C89" t="str">
            <v>PHY GAS SPOT</v>
          </cell>
          <cell r="D89" t="str">
            <v>Fixed Price</v>
          </cell>
          <cell r="F89" t="str">
            <v>PHY GAS SPOT</v>
          </cell>
          <cell r="G89" t="str">
            <v>Fixed Price</v>
          </cell>
          <cell r="H89" t="str">
            <v>Sum of currentmtmvalue</v>
          </cell>
          <cell r="I89">
            <v>65215</v>
          </cell>
          <cell r="J89">
            <v>561.6</v>
          </cell>
          <cell r="K89">
            <v>-82175</v>
          </cell>
          <cell r="BO89">
            <v>-16398.400000000001</v>
          </cell>
        </row>
        <row r="90">
          <cell r="A90" t="str">
            <v>Socal BorderPHY GAS SPOTFixed PriceSum of currentvolume</v>
          </cell>
          <cell r="B90" t="str">
            <v>Socal Border</v>
          </cell>
          <cell r="C90" t="str">
            <v>PHY GAS SPOT</v>
          </cell>
          <cell r="D90" t="str">
            <v>Fixed Price</v>
          </cell>
          <cell r="H90" t="str">
            <v>Sum of currentvolume</v>
          </cell>
          <cell r="I90">
            <v>-65000</v>
          </cell>
          <cell r="J90">
            <v>-15720</v>
          </cell>
          <cell r="K90">
            <v>87000</v>
          </cell>
          <cell r="BO90">
            <v>6280</v>
          </cell>
        </row>
        <row r="91">
          <cell r="A91" t="str">
            <v>Socal BorderPHY GAS SPOTNGI-SOCALSum of currentmtmvalue</v>
          </cell>
          <cell r="B91" t="str">
            <v>Socal Border</v>
          </cell>
          <cell r="C91" t="str">
            <v>PHY GAS SPOT</v>
          </cell>
          <cell r="D91" t="str">
            <v>NGI-SOCAL</v>
          </cell>
          <cell r="G91" t="str">
            <v>NGI-SOCAL</v>
          </cell>
          <cell r="H91" t="str">
            <v>Sum of currentmtmvalue</v>
          </cell>
          <cell r="I91">
            <v>5365.043967999989</v>
          </cell>
          <cell r="K91">
            <v>2362.2000000000098</v>
          </cell>
          <cell r="BO91">
            <v>7727.2439679999989</v>
          </cell>
        </row>
        <row r="92">
          <cell r="A92" t="str">
            <v>Socal BorderPHY GAS SPOTNGI-SOCALSum of currentvolume</v>
          </cell>
          <cell r="B92" t="str">
            <v>Socal Border</v>
          </cell>
          <cell r="C92" t="str">
            <v>PHY GAS SPOT</v>
          </cell>
          <cell r="D92" t="str">
            <v>NGI-SOCAL</v>
          </cell>
          <cell r="H92" t="str">
            <v>Sum of currentvolume</v>
          </cell>
          <cell r="I92">
            <v>207249.18170000002</v>
          </cell>
          <cell r="K92">
            <v>39370</v>
          </cell>
          <cell r="BO92">
            <v>246619.18170000002</v>
          </cell>
        </row>
        <row r="93">
          <cell r="A93" t="str">
            <v>Socal BorderPHY GAS TERMFixed PriceSum of currentmtmvalue</v>
          </cell>
          <cell r="B93" t="str">
            <v>Socal Border</v>
          </cell>
          <cell r="C93" t="str">
            <v>PHY GAS TERM</v>
          </cell>
          <cell r="D93" t="str">
            <v>Fixed Price</v>
          </cell>
          <cell r="F93" t="str">
            <v>PHY GAS TERM</v>
          </cell>
          <cell r="G93" t="str">
            <v>Fixed Price</v>
          </cell>
          <cell r="H93" t="str">
            <v>Sum of currentmtmvalue</v>
          </cell>
          <cell r="I93">
            <v>2451018.4032289996</v>
          </cell>
          <cell r="J93">
            <v>2790800.0657470012</v>
          </cell>
          <cell r="K93">
            <v>2669056.7310695001</v>
          </cell>
          <cell r="L93">
            <v>1521187.900361371</v>
          </cell>
          <cell r="M93">
            <v>1449097.3145447841</v>
          </cell>
          <cell r="N93">
            <v>1354656.9154769303</v>
          </cell>
          <cell r="O93">
            <v>1190208.6676000999</v>
          </cell>
          <cell r="P93">
            <v>1186517.5994934</v>
          </cell>
          <cell r="Q93">
            <v>1101942.3517930503</v>
          </cell>
          <cell r="R93">
            <v>891761.35652259982</v>
          </cell>
          <cell r="S93">
            <v>798560.75652609987</v>
          </cell>
          <cell r="T93">
            <v>699838.53646934975</v>
          </cell>
          <cell r="U93">
            <v>774788.51104555</v>
          </cell>
          <cell r="V93">
            <v>836861.41278929985</v>
          </cell>
          <cell r="W93">
            <v>929812.02942189993</v>
          </cell>
          <cell r="X93">
            <v>786515.71874189982</v>
          </cell>
          <cell r="Y93">
            <v>749509.19506509986</v>
          </cell>
          <cell r="Z93">
            <v>599018.08348030003</v>
          </cell>
          <cell r="AA93">
            <v>499531.73123829992</v>
          </cell>
          <cell r="AB93">
            <v>476664.2442976</v>
          </cell>
          <cell r="AC93">
            <v>492166.02791120228</v>
          </cell>
          <cell r="AD93">
            <v>423227.57370539999</v>
          </cell>
          <cell r="AE93">
            <v>376599.3926429</v>
          </cell>
          <cell r="AF93">
            <v>321880.60096980003</v>
          </cell>
          <cell r="AG93">
            <v>342405.00143999996</v>
          </cell>
          <cell r="AH93">
            <v>430493.60093279998</v>
          </cell>
          <cell r="AI93">
            <v>461642.40025780001</v>
          </cell>
          <cell r="AJ93">
            <v>425062.80055659998</v>
          </cell>
          <cell r="AK93">
            <v>420997.6020288</v>
          </cell>
          <cell r="AL93">
            <v>264252.00062920002</v>
          </cell>
          <cell r="AM93">
            <v>169554.0002899</v>
          </cell>
          <cell r="AN93">
            <v>60838.500576400002</v>
          </cell>
          <cell r="AO93">
            <v>60503</v>
          </cell>
          <cell r="AP93">
            <v>65383.000301599997</v>
          </cell>
          <cell r="AQ93">
            <v>56230.000279250002</v>
          </cell>
          <cell r="AR93">
            <v>53690.000269550001</v>
          </cell>
          <cell r="AS93">
            <v>49180.000243999995</v>
          </cell>
          <cell r="AT93">
            <v>49180.000243999995</v>
          </cell>
          <cell r="AU93">
            <v>49180.000247000004</v>
          </cell>
          <cell r="AV93">
            <v>40500.000254999999</v>
          </cell>
          <cell r="AW93">
            <v>40500.000762000003</v>
          </cell>
          <cell r="AX93">
            <v>40500.000503999996</v>
          </cell>
          <cell r="AY93">
            <v>37300.000231999999</v>
          </cell>
          <cell r="AZ93">
            <v>37300.000466999998</v>
          </cell>
          <cell r="BA93">
            <v>37300</v>
          </cell>
          <cell r="BB93">
            <v>40020.000249000004</v>
          </cell>
          <cell r="BC93">
            <v>39220.000243999995</v>
          </cell>
          <cell r="BD93">
            <v>39220.000247000004</v>
          </cell>
          <cell r="BE93">
            <v>37460.000232999999</v>
          </cell>
          <cell r="BF93">
            <v>37460.000232999999</v>
          </cell>
          <cell r="BG93">
            <v>37460.000236</v>
          </cell>
          <cell r="BO93">
            <v>28794053.032101326</v>
          </cell>
        </row>
        <row r="94">
          <cell r="A94" t="str">
            <v>Socal BorderPHY GAS TERMFixed PriceSum of currentvolume</v>
          </cell>
          <cell r="B94" t="str">
            <v>Socal Border</v>
          </cell>
          <cell r="C94" t="str">
            <v>PHY GAS TERM</v>
          </cell>
          <cell r="D94" t="str">
            <v>Fixed Price</v>
          </cell>
          <cell r="H94" t="str">
            <v>Sum of currentvolume</v>
          </cell>
          <cell r="I94">
            <v>-672175.80240000004</v>
          </cell>
          <cell r="J94">
            <v>-656804.14990000008</v>
          </cell>
          <cell r="K94">
            <v>-691168.0737999999</v>
          </cell>
          <cell r="L94">
            <v>-649499.92759999959</v>
          </cell>
          <cell r="M94">
            <v>-642951.01579999982</v>
          </cell>
          <cell r="N94">
            <v>-638149.03080000007</v>
          </cell>
          <cell r="O94">
            <v>-591350.06920000003</v>
          </cell>
          <cell r="P94">
            <v>-580850.01139999973</v>
          </cell>
          <cell r="Q94">
            <v>-487080.01549999992</v>
          </cell>
          <cell r="R94">
            <v>-460749.94819999993</v>
          </cell>
          <cell r="S94">
            <v>-444900.02680000005</v>
          </cell>
          <cell r="T94">
            <v>-428550.01490000001</v>
          </cell>
          <cell r="U94">
            <v>-420850.02270000003</v>
          </cell>
          <cell r="V94">
            <v>-373700.01700000005</v>
          </cell>
          <cell r="W94">
            <v>-372050.06359999999</v>
          </cell>
          <cell r="X94">
            <v>-281900.0101999999</v>
          </cell>
          <cell r="Y94">
            <v>-274350.02229999995</v>
          </cell>
          <cell r="Z94">
            <v>-250100.05350000004</v>
          </cell>
          <cell r="AA94">
            <v>-214300.00700000001</v>
          </cell>
          <cell r="AB94">
            <v>-205800.00939999998</v>
          </cell>
          <cell r="AC94">
            <v>-211700.00230000002</v>
          </cell>
          <cell r="AD94">
            <v>-205799.98969999998</v>
          </cell>
          <cell r="AE94">
            <v>-186199.99669999999</v>
          </cell>
          <cell r="AF94">
            <v>-154800.00040000002</v>
          </cell>
          <cell r="AG94">
            <v>-173500.0006</v>
          </cell>
          <cell r="AH94">
            <v>-167100.00030000001</v>
          </cell>
          <cell r="AI94">
            <v>-171300.0001</v>
          </cell>
          <cell r="AJ94">
            <v>-142600.00020000001</v>
          </cell>
          <cell r="AK94">
            <v>-144200.0006</v>
          </cell>
          <cell r="AL94">
            <v>-109500.00020000001</v>
          </cell>
          <cell r="AM94">
            <v>-81000.000100000005</v>
          </cell>
          <cell r="AN94">
            <v>-30500.000199999999</v>
          </cell>
          <cell r="AO94">
            <v>-30500</v>
          </cell>
          <cell r="AP94">
            <v>-30500.000099999997</v>
          </cell>
          <cell r="AQ94">
            <v>-20000.000099999997</v>
          </cell>
          <cell r="AR94">
            <v>-20000.000100000001</v>
          </cell>
          <cell r="AS94">
            <v>-20000.000099999997</v>
          </cell>
          <cell r="AT94">
            <v>-20000.000099999997</v>
          </cell>
          <cell r="AU94">
            <v>-20000.000100000001</v>
          </cell>
          <cell r="AV94">
            <v>-16000.000100000001</v>
          </cell>
          <cell r="AW94">
            <v>-16000.0003</v>
          </cell>
          <cell r="AX94">
            <v>-16000.0002</v>
          </cell>
          <cell r="AY94">
            <v>-16000.000099999999</v>
          </cell>
          <cell r="AZ94">
            <v>-16000.000199999999</v>
          </cell>
          <cell r="BA94">
            <v>-16000</v>
          </cell>
          <cell r="BB94">
            <v>-16000.000099999999</v>
          </cell>
          <cell r="BC94">
            <v>-16000.000099999999</v>
          </cell>
          <cell r="BD94">
            <v>-16000.000100000001</v>
          </cell>
          <cell r="BE94">
            <v>-16000.000099999999</v>
          </cell>
          <cell r="BF94">
            <v>-16000.000099999999</v>
          </cell>
          <cell r="BG94">
            <v>-16000.000100000001</v>
          </cell>
          <cell r="BO94">
            <v>-11468478.285499994</v>
          </cell>
        </row>
        <row r="95">
          <cell r="A95" t="str">
            <v>Socal BorderPHY GAS TERMNGI-CBMALSum of currentmtmvalue</v>
          </cell>
          <cell r="B95" t="str">
            <v>Socal Border</v>
          </cell>
          <cell r="C95" t="str">
            <v>PHY GAS TERM</v>
          </cell>
          <cell r="D95" t="str">
            <v>NGI-CBMAL</v>
          </cell>
          <cell r="G95" t="str">
            <v>NGI-CBMAL</v>
          </cell>
          <cell r="H95" t="str">
            <v>Sum of currentmtmvalue</v>
          </cell>
          <cell r="L95">
            <v>2336.8846199999898</v>
          </cell>
          <cell r="BO95">
            <v>2336.8846199999898</v>
          </cell>
        </row>
        <row r="96">
          <cell r="A96" t="str">
            <v>Socal BorderPHY GAS TERMNGI-CBMALSum of currentvolume</v>
          </cell>
          <cell r="B96" t="str">
            <v>Socal Border</v>
          </cell>
          <cell r="C96" t="str">
            <v>PHY GAS TERM</v>
          </cell>
          <cell r="D96" t="str">
            <v>NGI-CBMAL</v>
          </cell>
          <cell r="H96" t="str">
            <v>Sum of currentvolume</v>
          </cell>
          <cell r="L96">
            <v>34620</v>
          </cell>
          <cell r="BO96">
            <v>34620</v>
          </cell>
        </row>
        <row r="97">
          <cell r="A97" t="str">
            <v>Socal BorderPHY GAS TERMNGI-SOCALSum of currentmtmvalue</v>
          </cell>
          <cell r="B97" t="str">
            <v>Socal Border</v>
          </cell>
          <cell r="C97" t="str">
            <v>PHY GAS TERM</v>
          </cell>
          <cell r="D97" t="str">
            <v>NGI-SOCAL</v>
          </cell>
          <cell r="G97" t="str">
            <v>NGI-SOCAL</v>
          </cell>
          <cell r="H97" t="str">
            <v>Sum of currentmtmvalue</v>
          </cell>
          <cell r="I97">
            <v>-12079.842294399981</v>
          </cell>
          <cell r="J97">
            <v>8864.5871599999846</v>
          </cell>
          <cell r="K97">
            <v>30192.368992999884</v>
          </cell>
          <cell r="L97">
            <v>42230.889115686194</v>
          </cell>
          <cell r="M97">
            <v>68821.451570777193</v>
          </cell>
          <cell r="N97">
            <v>45764.633206252962</v>
          </cell>
          <cell r="O97">
            <v>42653.549601749881</v>
          </cell>
          <cell r="P97">
            <v>44375.008311999918</v>
          </cell>
          <cell r="Q97">
            <v>31985.718295999999</v>
          </cell>
          <cell r="R97">
            <v>36122.937835249832</v>
          </cell>
          <cell r="S97">
            <v>38891.036322749947</v>
          </cell>
          <cell r="T97">
            <v>28139.366957749924</v>
          </cell>
          <cell r="U97">
            <v>31279.198013749934</v>
          </cell>
          <cell r="V97">
            <v>24119.088693999944</v>
          </cell>
          <cell r="W97">
            <v>23618.132167499938</v>
          </cell>
          <cell r="X97">
            <v>-900.12339200002498</v>
          </cell>
          <cell r="Y97">
            <v>-23935.360887500032</v>
          </cell>
          <cell r="Z97">
            <v>-3923.2279680000147</v>
          </cell>
          <cell r="AA97">
            <v>46771.597528999977</v>
          </cell>
          <cell r="AB97">
            <v>33516.782101999997</v>
          </cell>
          <cell r="AC97">
            <v>31093.359664998148</v>
          </cell>
          <cell r="AD97">
            <v>24283.092060999992</v>
          </cell>
          <cell r="AE97">
            <v>21942.299599999995</v>
          </cell>
          <cell r="AF97">
            <v>26741.165181000004</v>
          </cell>
          <cell r="AG97">
            <v>24839.49511649998</v>
          </cell>
          <cell r="AH97">
            <v>18783.400203999998</v>
          </cell>
          <cell r="AI97">
            <v>25404.000233999974</v>
          </cell>
          <cell r="AJ97">
            <v>20102.690195999992</v>
          </cell>
          <cell r="AK97">
            <v>16505.900090999996</v>
          </cell>
          <cell r="AL97">
            <v>10241.750105999998</v>
          </cell>
          <cell r="AM97">
            <v>8642.050042999992</v>
          </cell>
          <cell r="AN97">
            <v>8573.4500149999913</v>
          </cell>
          <cell r="AO97">
            <v>2278.2000449999869</v>
          </cell>
          <cell r="AP97">
            <v>2757.7500299999992</v>
          </cell>
          <cell r="AQ97">
            <v>2412.0000300000011</v>
          </cell>
          <cell r="AR97">
            <v>2039.850030000001</v>
          </cell>
          <cell r="AS97">
            <v>2360.8500300000014</v>
          </cell>
          <cell r="AT97">
            <v>2477.7000300000009</v>
          </cell>
          <cell r="AU97">
            <v>2543.7000299999909</v>
          </cell>
          <cell r="AV97">
            <v>1823.2500149999901</v>
          </cell>
          <cell r="AW97">
            <v>1654.2</v>
          </cell>
          <cell r="AX97">
            <v>1910.85</v>
          </cell>
          <cell r="AY97">
            <v>1988.85</v>
          </cell>
          <cell r="AZ97">
            <v>2008.05</v>
          </cell>
          <cell r="BA97">
            <v>1573.20002999999</v>
          </cell>
          <cell r="BB97">
            <v>2052.7500150000001</v>
          </cell>
          <cell r="BC97">
            <v>1707.0000150000001</v>
          </cell>
          <cell r="BD97">
            <v>1334.850015</v>
          </cell>
          <cell r="BE97">
            <v>1655.850015</v>
          </cell>
          <cell r="BF97">
            <v>1772.7000149999999</v>
          </cell>
          <cell r="BG97">
            <v>1838.7000149999899</v>
          </cell>
          <cell r="BO97">
            <v>811850.74420806277</v>
          </cell>
        </row>
        <row r="98">
          <cell r="A98" t="str">
            <v>Socal BorderPHY GAS TERMNGI-SOCALSum of currentvolume</v>
          </cell>
          <cell r="B98" t="str">
            <v>Socal Border</v>
          </cell>
          <cell r="C98" t="str">
            <v>PHY GAS TERM</v>
          </cell>
          <cell r="D98" t="str">
            <v>NGI-SOCAL</v>
          </cell>
          <cell r="H98" t="str">
            <v>Sum of currentvolume</v>
          </cell>
          <cell r="I98">
            <v>645872.05090000038</v>
          </cell>
          <cell r="J98">
            <v>657605.29410000006</v>
          </cell>
          <cell r="K98">
            <v>629802.8409999999</v>
          </cell>
          <cell r="L98">
            <v>755110.93590000004</v>
          </cell>
          <cell r="M98">
            <v>84189.027099999934</v>
          </cell>
          <cell r="N98">
            <v>94467.996899999911</v>
          </cell>
          <cell r="O98">
            <v>135352.02909999999</v>
          </cell>
          <cell r="P98">
            <v>114397.01799999992</v>
          </cell>
          <cell r="Q98">
            <v>155290.99799999996</v>
          </cell>
          <cell r="R98">
            <v>143131.94889999993</v>
          </cell>
          <cell r="S98">
            <v>148965.02189999991</v>
          </cell>
          <cell r="T98">
            <v>234897.01029999997</v>
          </cell>
          <cell r="U98">
            <v>106334.01829999991</v>
          </cell>
          <cell r="V98">
            <v>128499.05680000008</v>
          </cell>
          <cell r="W98">
            <v>162175.03749999992</v>
          </cell>
          <cell r="X98">
            <v>321251.02899999998</v>
          </cell>
          <cell r="Y98">
            <v>391187.01949999999</v>
          </cell>
          <cell r="Z98">
            <v>232476.02879999997</v>
          </cell>
          <cell r="AA98">
            <v>-32369.993799999997</v>
          </cell>
          <cell r="AB98">
            <v>16283.008600000001</v>
          </cell>
          <cell r="AC98">
            <v>25853.001799999998</v>
          </cell>
          <cell r="AD98">
            <v>57891.989400000006</v>
          </cell>
          <cell r="AE98">
            <v>63239.995200000005</v>
          </cell>
          <cell r="AF98">
            <v>52578.999400000001</v>
          </cell>
          <cell r="AG98">
            <v>-84267.000499999995</v>
          </cell>
          <cell r="AH98">
            <v>-64777.000799999994</v>
          </cell>
          <cell r="AI98">
            <v>-87022.000800000009</v>
          </cell>
          <cell r="AJ98">
            <v>-63345.000700000004</v>
          </cell>
          <cell r="AK98">
            <v>-52288.00039999999</v>
          </cell>
          <cell r="AL98">
            <v>-51868.000399999997</v>
          </cell>
          <cell r="AM98">
            <v>-47692.000199999995</v>
          </cell>
          <cell r="AN98">
            <v>-47389.000100000005</v>
          </cell>
          <cell r="AO98">
            <v>-15188.0003</v>
          </cell>
          <cell r="AP98">
            <v>-18385.000199999999</v>
          </cell>
          <cell r="AQ98">
            <v>-16080.000199999999</v>
          </cell>
          <cell r="AR98">
            <v>-13599.000199999999</v>
          </cell>
          <cell r="AS98">
            <v>-15739.000199999999</v>
          </cell>
          <cell r="AT98">
            <v>-16518.000199999999</v>
          </cell>
          <cell r="AU98">
            <v>-16958.000199999999</v>
          </cell>
          <cell r="AV98">
            <v>-12155.000099999999</v>
          </cell>
          <cell r="AW98">
            <v>-11028</v>
          </cell>
          <cell r="AX98">
            <v>-12739</v>
          </cell>
          <cell r="AY98">
            <v>-13259</v>
          </cell>
          <cell r="AZ98">
            <v>-13387</v>
          </cell>
          <cell r="BA98">
            <v>-10488.000199999999</v>
          </cell>
          <cell r="BB98">
            <v>-13685.000099999999</v>
          </cell>
          <cell r="BC98">
            <v>-11380.000099999999</v>
          </cell>
          <cell r="BD98">
            <v>-8899.0000999999993</v>
          </cell>
          <cell r="BE98">
            <v>-11039.000099999999</v>
          </cell>
          <cell r="BF98">
            <v>-11818.000099999999</v>
          </cell>
          <cell r="BG98">
            <v>-12258.000099999999</v>
          </cell>
          <cell r="BO98">
            <v>4571231.3563000038</v>
          </cell>
        </row>
        <row r="99">
          <cell r="A99" t="str">
            <v>Socal BorderPHY GAS TERMNYMEX HHSum of currentmtmvalue</v>
          </cell>
          <cell r="B99" t="str">
            <v>Socal Border</v>
          </cell>
          <cell r="C99" t="str">
            <v>PHY GAS TERM</v>
          </cell>
          <cell r="D99" t="str">
            <v>NYMEX HH</v>
          </cell>
          <cell r="G99" t="str">
            <v>NYMEX HH</v>
          </cell>
          <cell r="H99" t="str">
            <v>Sum of currentmtmvalue</v>
          </cell>
          <cell r="I99">
            <v>276546.92411949998</v>
          </cell>
          <cell r="J99">
            <v>164440.71682639999</v>
          </cell>
          <cell r="K99">
            <v>175926.92573719998</v>
          </cell>
          <cell r="L99">
            <v>151533.0061720091</v>
          </cell>
          <cell r="M99">
            <v>142519.02421076459</v>
          </cell>
          <cell r="N99">
            <v>26375.001785744094</v>
          </cell>
          <cell r="O99">
            <v>26374.987785749992</v>
          </cell>
          <cell r="P99">
            <v>26374.98778575</v>
          </cell>
          <cell r="Q99">
            <v>27144.987461249995</v>
          </cell>
          <cell r="R99">
            <v>26234.987844750001</v>
          </cell>
          <cell r="S99">
            <v>6470.0024262500001</v>
          </cell>
          <cell r="T99">
            <v>6390.0023962499999</v>
          </cell>
          <cell r="U99">
            <v>6430.0024112499996</v>
          </cell>
          <cell r="V99">
            <v>6500.0024375000003</v>
          </cell>
          <cell r="W99">
            <v>6660.0024974999997</v>
          </cell>
          <cell r="X99">
            <v>6600.0024749999902</v>
          </cell>
          <cell r="Y99">
            <v>6560.0024599999897</v>
          </cell>
          <cell r="Z99">
            <v>6120.0022950000002</v>
          </cell>
          <cell r="AA99">
            <v>6120.0022950000002</v>
          </cell>
          <cell r="AB99">
            <v>6120.0022949999902</v>
          </cell>
          <cell r="AC99">
            <v>6480.0064300015001</v>
          </cell>
          <cell r="AD99">
            <v>6180.0023174999997</v>
          </cell>
          <cell r="BO99">
            <v>1120101.5824653695</v>
          </cell>
        </row>
        <row r="100">
          <cell r="A100" t="str">
            <v>Socal BorderPHY GAS TERMNYMEX HHSum of currentvolume</v>
          </cell>
          <cell r="B100" t="str">
            <v>Socal Border</v>
          </cell>
          <cell r="C100" t="str">
            <v>PHY GAS TERM</v>
          </cell>
          <cell r="D100" t="str">
            <v>NYMEX HH</v>
          </cell>
          <cell r="H100" t="str">
            <v>Sum of currentvolume</v>
          </cell>
          <cell r="I100">
            <v>-109915.54370000002</v>
          </cell>
          <cell r="J100">
            <v>-65244.026400000002</v>
          </cell>
          <cell r="K100">
            <v>-69182.991399999999</v>
          </cell>
          <cell r="L100">
            <v>-76449.9908</v>
          </cell>
          <cell r="M100">
            <v>-52649.985300000008</v>
          </cell>
          <cell r="N100">
            <v>-13999.994100000002</v>
          </cell>
          <cell r="O100">
            <v>-13999.994100000002</v>
          </cell>
          <cell r="P100">
            <v>-13999.994100000002</v>
          </cell>
          <cell r="Q100">
            <v>-13999.994100000002</v>
          </cell>
          <cell r="R100">
            <v>-13999.994100000002</v>
          </cell>
          <cell r="S100">
            <v>-4000.0014999999999</v>
          </cell>
          <cell r="T100">
            <v>-4000.0014999999999</v>
          </cell>
          <cell r="U100">
            <v>-4000.0014999999999</v>
          </cell>
          <cell r="V100">
            <v>-4000.0014999999999</v>
          </cell>
          <cell r="W100">
            <v>-4000.0014999999999</v>
          </cell>
          <cell r="X100">
            <v>-4000.0014999999999</v>
          </cell>
          <cell r="Y100">
            <v>-4000.0014999999999</v>
          </cell>
          <cell r="Z100">
            <v>-4000.0014999999999</v>
          </cell>
          <cell r="AA100">
            <v>-4000.0014999999999</v>
          </cell>
          <cell r="AB100">
            <v>-4000.0014999999999</v>
          </cell>
          <cell r="AC100">
            <v>-4000.0014999999999</v>
          </cell>
          <cell r="AD100">
            <v>-4000.0014999999999</v>
          </cell>
          <cell r="BO100">
            <v>-491442.52610000019</v>
          </cell>
        </row>
        <row r="101">
          <cell r="A101" t="str">
            <v>Socal BorderPHY GAS TERMSES-HI/LOW SOCALSum of currentmtmvalue</v>
          </cell>
          <cell r="B101" t="str">
            <v>Socal Border</v>
          </cell>
          <cell r="C101" t="str">
            <v>PHY GAS TERM</v>
          </cell>
          <cell r="D101" t="str">
            <v>SES-HI/LOW SOCAL</v>
          </cell>
          <cell r="G101" t="str">
            <v>SES-HI/LOW SOCAL</v>
          </cell>
          <cell r="H101" t="str">
            <v>Sum of currentmtmvalue</v>
          </cell>
          <cell r="I101">
            <v>287.072554999999</v>
          </cell>
          <cell r="J101">
            <v>39.840191999999803</v>
          </cell>
          <cell r="K101">
            <v>233.336100039</v>
          </cell>
          <cell r="L101">
            <v>56.998942497000797</v>
          </cell>
          <cell r="M101">
            <v>68.398541000399703</v>
          </cell>
          <cell r="N101">
            <v>57.001342503000103</v>
          </cell>
          <cell r="O101">
            <v>68.399980999999499</v>
          </cell>
          <cell r="P101">
            <v>68.399980999999499</v>
          </cell>
          <cell r="Q101">
            <v>199.5</v>
          </cell>
          <cell r="R101">
            <v>353.400000000001</v>
          </cell>
          <cell r="S101">
            <v>342</v>
          </cell>
          <cell r="T101">
            <v>353.400000000001</v>
          </cell>
          <cell r="BO101">
            <v>2127.7476350394004</v>
          </cell>
        </row>
        <row r="102">
          <cell r="A102" t="str">
            <v>Socal BorderPHY GAS TERMSES-HI/LOW SOCALSum of currentvolume</v>
          </cell>
          <cell r="B102" t="str">
            <v>Socal Border</v>
          </cell>
          <cell r="C102" t="str">
            <v>PHY GAS TERM</v>
          </cell>
          <cell r="D102" t="str">
            <v>SES-HI/LOW SOCAL</v>
          </cell>
          <cell r="H102" t="str">
            <v>Sum of currentvolume</v>
          </cell>
          <cell r="I102">
            <v>-2087.8004000000001</v>
          </cell>
          <cell r="J102">
            <v>-664.00319999999999</v>
          </cell>
          <cell r="K102">
            <v>-913.0027</v>
          </cell>
          <cell r="L102">
            <v>-1200.0029999999999</v>
          </cell>
          <cell r="M102">
            <v>-1439.9996000000001</v>
          </cell>
          <cell r="N102">
            <v>-1200.0029999999999</v>
          </cell>
          <cell r="O102">
            <v>-1439.9996000000001</v>
          </cell>
          <cell r="P102">
            <v>-1439.9996000000001</v>
          </cell>
          <cell r="Q102">
            <v>-4200</v>
          </cell>
          <cell r="R102">
            <v>-7440</v>
          </cell>
          <cell r="S102">
            <v>-7200</v>
          </cell>
          <cell r="T102">
            <v>-7440</v>
          </cell>
          <cell r="BO102">
            <v>-36664.811099999999</v>
          </cell>
        </row>
        <row r="103">
          <cell r="A103" t="str">
            <v>TecoIMBALANCEFixed PriceSum of currentmtmvalue</v>
          </cell>
          <cell r="B103" t="str">
            <v>Teco</v>
          </cell>
          <cell r="C103" t="str">
            <v>IMBALANCE</v>
          </cell>
          <cell r="D103" t="str">
            <v>Fixed Price</v>
          </cell>
          <cell r="E103" t="str">
            <v>Teco</v>
          </cell>
          <cell r="F103" t="str">
            <v>IMBALANCE</v>
          </cell>
          <cell r="G103" t="str">
            <v>Fixed Price</v>
          </cell>
          <cell r="H103" t="str">
            <v>Sum of currentmtmvalue</v>
          </cell>
          <cell r="I103">
            <v>-222.035</v>
          </cell>
          <cell r="BO103">
            <v>-222.035</v>
          </cell>
        </row>
        <row r="104">
          <cell r="A104" t="str">
            <v>TecoIMBALANCEFixed PriceSum of currentvolume</v>
          </cell>
          <cell r="B104" t="str">
            <v>Teco</v>
          </cell>
          <cell r="C104" t="str">
            <v>IMBALANCE</v>
          </cell>
          <cell r="D104" t="str">
            <v>Fixed Price</v>
          </cell>
          <cell r="H104" t="str">
            <v>Sum of currentvolume</v>
          </cell>
          <cell r="I104">
            <v>55</v>
          </cell>
          <cell r="BO104">
            <v>55</v>
          </cell>
        </row>
        <row r="105">
          <cell r="A105" t="str">
            <v>TecoPHY GAS SPOTFixed PriceSum of currentmtmvalue</v>
          </cell>
          <cell r="B105" t="str">
            <v>Teco</v>
          </cell>
          <cell r="C105" t="str">
            <v>PHY GAS SPOT</v>
          </cell>
          <cell r="D105" t="str">
            <v>Fixed Price</v>
          </cell>
          <cell r="F105" t="str">
            <v>PHY GAS SPOT</v>
          </cell>
          <cell r="G105" t="str">
            <v>Fixed Price</v>
          </cell>
          <cell r="H105" t="str">
            <v>Sum of currentmtmvalue</v>
          </cell>
          <cell r="I105">
            <v>79625</v>
          </cell>
          <cell r="K105">
            <v>60874.7</v>
          </cell>
          <cell r="BO105">
            <v>140499.70000000001</v>
          </cell>
        </row>
        <row r="106">
          <cell r="A106" t="str">
            <v>TecoPHY GAS SPOTFixed PriceSum of currentvolume</v>
          </cell>
          <cell r="B106" t="str">
            <v>Teco</v>
          </cell>
          <cell r="C106" t="str">
            <v>PHY GAS SPOT</v>
          </cell>
          <cell r="D106" t="str">
            <v>Fixed Price</v>
          </cell>
          <cell r="H106" t="str">
            <v>Sum of currentvolume</v>
          </cell>
          <cell r="I106">
            <v>-32500</v>
          </cell>
          <cell r="K106">
            <v>-32900</v>
          </cell>
          <cell r="BO106">
            <v>-65400</v>
          </cell>
        </row>
        <row r="107">
          <cell r="A107" t="str">
            <v>TecoPHY GAS SPOTGDD-TGTSLSum of currentmtmvalue</v>
          </cell>
          <cell r="B107" t="str">
            <v>Teco</v>
          </cell>
          <cell r="C107" t="str">
            <v>PHY GAS SPOT</v>
          </cell>
          <cell r="D107" t="str">
            <v>GDD-TGTSL</v>
          </cell>
          <cell r="G107" t="str">
            <v>GDD-TGTSL</v>
          </cell>
          <cell r="H107" t="str">
            <v>Sum of currentmtmvalue</v>
          </cell>
          <cell r="I107">
            <v>7776.1964225050006</v>
          </cell>
          <cell r="BO107">
            <v>7776.1964225050006</v>
          </cell>
        </row>
        <row r="108">
          <cell r="A108" t="str">
            <v>TecoPHY GAS SPOTGDD-TGTSLSum of currentvolume</v>
          </cell>
          <cell r="B108" t="str">
            <v>Teco</v>
          </cell>
          <cell r="C108" t="str">
            <v>PHY GAS SPOT</v>
          </cell>
          <cell r="D108" t="str">
            <v>GDD-TGTSL</v>
          </cell>
          <cell r="H108" t="str">
            <v>Sum of currentvolume</v>
          </cell>
          <cell r="I108">
            <v>-2506.9105</v>
          </cell>
          <cell r="BO108">
            <v>-2506.9105</v>
          </cell>
        </row>
        <row r="109">
          <cell r="A109" t="str">
            <v>TecoPHY GAS TERMFixed PriceSum of currentmtmvalue</v>
          </cell>
          <cell r="B109" t="str">
            <v>Teco</v>
          </cell>
          <cell r="C109" t="str">
            <v>PHY GAS TERM</v>
          </cell>
          <cell r="D109" t="str">
            <v>Fixed Price</v>
          </cell>
          <cell r="F109" t="str">
            <v>PHY GAS TERM</v>
          </cell>
          <cell r="G109" t="str">
            <v>Fixed Price</v>
          </cell>
          <cell r="H109" t="str">
            <v>Sum of currentmtmvalue</v>
          </cell>
          <cell r="I109">
            <v>7932.3277856999875</v>
          </cell>
          <cell r="J109">
            <v>-21443.024449</v>
          </cell>
          <cell r="K109">
            <v>680.14</v>
          </cell>
          <cell r="L109">
            <v>-48.239999999999768</v>
          </cell>
          <cell r="M109">
            <v>-36.715000000000003</v>
          </cell>
          <cell r="N109">
            <v>-35.206137000000012</v>
          </cell>
          <cell r="O109">
            <v>-51.869999999999898</v>
          </cell>
          <cell r="P109">
            <v>-57.612999999999801</v>
          </cell>
          <cell r="Q109">
            <v>-60.974999999999895</v>
          </cell>
          <cell r="R109">
            <v>-107.423</v>
          </cell>
          <cell r="S109">
            <v>-318.46100000000001</v>
          </cell>
          <cell r="T109">
            <v>-776.08400000000006</v>
          </cell>
          <cell r="BO109">
            <v>-14323.143800300013</v>
          </cell>
        </row>
        <row r="110">
          <cell r="A110" t="str">
            <v>TecoPHY GAS TERMFixed PriceSum of currentvolume</v>
          </cell>
          <cell r="B110" t="str">
            <v>Teco</v>
          </cell>
          <cell r="C110" t="str">
            <v>PHY GAS TERM</v>
          </cell>
          <cell r="D110" t="str">
            <v>Fixed Price</v>
          </cell>
          <cell r="H110" t="str">
            <v>Sum of currentvolume</v>
          </cell>
          <cell r="I110">
            <v>-16181.616354999998</v>
          </cell>
          <cell r="J110">
            <v>-14767.498900000001</v>
          </cell>
          <cell r="K110">
            <v>-868</v>
          </cell>
          <cell r="L110">
            <v>-672</v>
          </cell>
          <cell r="M110">
            <v>-466</v>
          </cell>
          <cell r="N110">
            <v>-363</v>
          </cell>
          <cell r="O110">
            <v>-380</v>
          </cell>
          <cell r="P110">
            <v>-398</v>
          </cell>
          <cell r="Q110">
            <v>-390</v>
          </cell>
          <cell r="R110">
            <v>-178</v>
          </cell>
          <cell r="S110">
            <v>-374</v>
          </cell>
          <cell r="T110">
            <v>-808</v>
          </cell>
          <cell r="BO110">
            <v>-35846.115254999997</v>
          </cell>
        </row>
        <row r="111">
          <cell r="A111" t="str">
            <v>TecoPHY GAS TERMGDD-COLAPSum of currentmtmvalue</v>
          </cell>
          <cell r="B111" t="str">
            <v>Teco</v>
          </cell>
          <cell r="C111" t="str">
            <v>PHY GAS TERM</v>
          </cell>
          <cell r="D111" t="str">
            <v>GDD-COLAP</v>
          </cell>
          <cell r="G111" t="str">
            <v>GDD-COLAP</v>
          </cell>
          <cell r="H111" t="str">
            <v>Sum of currentmtmvalue</v>
          </cell>
          <cell r="K111">
            <v>6.2425436870000004</v>
          </cell>
          <cell r="BO111">
            <v>6.2425436870000004</v>
          </cell>
        </row>
        <row r="112">
          <cell r="A112" t="str">
            <v>TecoPHY GAS TERMGDD-COLAPSum of currentvolume</v>
          </cell>
          <cell r="B112" t="str">
            <v>Teco</v>
          </cell>
          <cell r="C112" t="str">
            <v>PHY GAS TERM</v>
          </cell>
          <cell r="D112" t="str">
            <v>GDD-COLAP</v>
          </cell>
          <cell r="H112" t="str">
            <v>Sum of currentvolume</v>
          </cell>
          <cell r="K112">
            <v>-14.002700000000001</v>
          </cell>
          <cell r="BO112">
            <v>-14.002700000000001</v>
          </cell>
        </row>
        <row r="113">
          <cell r="A113" t="str">
            <v>TecoPHY GAS TERMGDD-COLCGSum of currentmtmvalue</v>
          </cell>
          <cell r="B113" t="str">
            <v>Teco</v>
          </cell>
          <cell r="C113" t="str">
            <v>PHY GAS TERM</v>
          </cell>
          <cell r="D113" t="str">
            <v>GDD-COLCG</v>
          </cell>
          <cell r="G113" t="str">
            <v>GDD-COLCG</v>
          </cell>
          <cell r="H113" t="str">
            <v>Sum of currentmtmvalue</v>
          </cell>
          <cell r="I113">
            <v>66.301508292000094</v>
          </cell>
          <cell r="J113">
            <v>245.427837004</v>
          </cell>
          <cell r="BO113">
            <v>311.72934529600008</v>
          </cell>
        </row>
        <row r="114">
          <cell r="A114" t="str">
            <v>TecoPHY GAS TERMGDD-COLCGSum of currentvolume</v>
          </cell>
          <cell r="B114" t="str">
            <v>Teco</v>
          </cell>
          <cell r="C114" t="str">
            <v>PHY GAS TERM</v>
          </cell>
          <cell r="D114" t="str">
            <v>GDD-COLCG</v>
          </cell>
          <cell r="H114" t="str">
            <v>Sum of currentvolume</v>
          </cell>
          <cell r="I114">
            <v>-1129.3052</v>
          </cell>
          <cell r="J114">
            <v>-453.59719999999999</v>
          </cell>
          <cell r="BO114">
            <v>-1582.9023999999999</v>
          </cell>
        </row>
        <row r="115">
          <cell r="A115" t="str">
            <v>TecoPHY GAS TERMIF-COLAPSum of currentmtmvalue</v>
          </cell>
          <cell r="B115" t="str">
            <v>Teco</v>
          </cell>
          <cell r="C115" t="str">
            <v>PHY GAS TERM</v>
          </cell>
          <cell r="D115" t="str">
            <v>IF-COLAP</v>
          </cell>
          <cell r="G115" t="str">
            <v>IF-COLAP</v>
          </cell>
          <cell r="H115" t="str">
            <v>Sum of currentmtmvalue</v>
          </cell>
          <cell r="I115">
            <v>8762.0188949999902</v>
          </cell>
          <cell r="J115">
            <v>2272.8508149999998</v>
          </cell>
          <cell r="K115">
            <v>1799.8502599999999</v>
          </cell>
          <cell r="L115">
            <v>0</v>
          </cell>
          <cell r="M115">
            <v>0</v>
          </cell>
          <cell r="N115">
            <v>-7.5000000011641407E-2</v>
          </cell>
          <cell r="O115">
            <v>0</v>
          </cell>
          <cell r="P115">
            <v>0</v>
          </cell>
          <cell r="Q115">
            <v>0</v>
          </cell>
          <cell r="R115">
            <v>0</v>
          </cell>
          <cell r="BO115">
            <v>12834.644969999978</v>
          </cell>
        </row>
        <row r="116">
          <cell r="A116" t="str">
            <v>TecoPHY GAS TERMIF-COLAPSum of currentvolume</v>
          </cell>
          <cell r="B116" t="str">
            <v>Teco</v>
          </cell>
          <cell r="C116" t="str">
            <v>PHY GAS TERM</v>
          </cell>
          <cell r="D116" t="str">
            <v>IF-COLAP</v>
          </cell>
          <cell r="H116" t="str">
            <v>Sum of currentvolume</v>
          </cell>
          <cell r="I116">
            <v>-17870.597900000001</v>
          </cell>
          <cell r="J116">
            <v>-3316.4019000000003</v>
          </cell>
          <cell r="K116">
            <v>-3014.0003999999999</v>
          </cell>
          <cell r="L116">
            <v>75000</v>
          </cell>
          <cell r="M116">
            <v>77500</v>
          </cell>
          <cell r="N116">
            <v>75000</v>
          </cell>
          <cell r="O116">
            <v>77500</v>
          </cell>
          <cell r="P116">
            <v>77500</v>
          </cell>
          <cell r="Q116">
            <v>75000</v>
          </cell>
          <cell r="R116">
            <v>77500</v>
          </cell>
          <cell r="BO116">
            <v>510798.99979999999</v>
          </cell>
        </row>
        <row r="117">
          <cell r="A117" t="str">
            <v>TecoPHY GAS TERMIF-LAWRENCEBURG Z-4Sum of currentmtmvalue</v>
          </cell>
          <cell r="B117" t="str">
            <v>Teco</v>
          </cell>
          <cell r="C117" t="str">
            <v>PHY GAS TERM</v>
          </cell>
          <cell r="D117" t="str">
            <v>IF-LAWRENCEBURG Z-4</v>
          </cell>
          <cell r="G117" t="str">
            <v>IF-LAWRENCEBURG Z-4</v>
          </cell>
          <cell r="H117" t="str">
            <v>Sum of currentmtmvalue</v>
          </cell>
          <cell r="I117">
            <v>124</v>
          </cell>
          <cell r="J117">
            <v>112</v>
          </cell>
          <cell r="K117">
            <v>124</v>
          </cell>
          <cell r="L117">
            <v>114</v>
          </cell>
          <cell r="M117">
            <v>117.80000000000101</v>
          </cell>
          <cell r="N117">
            <v>114.002400000001</v>
          </cell>
          <cell r="O117">
            <v>117.80000000000101</v>
          </cell>
          <cell r="P117">
            <v>117.80000000000101</v>
          </cell>
          <cell r="Q117">
            <v>114</v>
          </cell>
          <cell r="R117">
            <v>117.799999999999</v>
          </cell>
          <cell r="S117">
            <v>78</v>
          </cell>
          <cell r="T117">
            <v>80.600000000000307</v>
          </cell>
          <cell r="U117">
            <v>80.600000000000307</v>
          </cell>
          <cell r="V117">
            <v>72.799999999999201</v>
          </cell>
          <cell r="W117">
            <v>80.600000000000307</v>
          </cell>
          <cell r="X117">
            <v>119.399999999999</v>
          </cell>
          <cell r="Y117">
            <v>123.379999999999</v>
          </cell>
          <cell r="Z117">
            <v>119.399999999999</v>
          </cell>
          <cell r="AA117">
            <v>123.380000000001</v>
          </cell>
          <cell r="BO117">
            <v>2051.3624000000013</v>
          </cell>
        </row>
        <row r="118">
          <cell r="A118" t="str">
            <v>TecoPHY GAS TERMIF-LAWRENCEBURG Z-4Sum of currentvolume</v>
          </cell>
          <cell r="B118" t="str">
            <v>Teco</v>
          </cell>
          <cell r="C118" t="str">
            <v>PHY GAS TERM</v>
          </cell>
          <cell r="D118" t="str">
            <v>IF-LAWRENCEBURG Z-4</v>
          </cell>
          <cell r="H118" t="str">
            <v>Sum of currentvolume</v>
          </cell>
          <cell r="I118">
            <v>-2480</v>
          </cell>
          <cell r="J118">
            <v>-2240</v>
          </cell>
          <cell r="K118">
            <v>-2480</v>
          </cell>
          <cell r="L118">
            <v>-2400</v>
          </cell>
          <cell r="M118">
            <v>-2480</v>
          </cell>
          <cell r="N118">
            <v>-2400</v>
          </cell>
          <cell r="O118">
            <v>-2480</v>
          </cell>
          <cell r="P118">
            <v>-2480</v>
          </cell>
          <cell r="Q118">
            <v>-2400</v>
          </cell>
          <cell r="R118">
            <v>-2480</v>
          </cell>
          <cell r="S118">
            <v>-2400</v>
          </cell>
          <cell r="T118">
            <v>-2480</v>
          </cell>
          <cell r="U118">
            <v>-2480</v>
          </cell>
          <cell r="V118">
            <v>-2240</v>
          </cell>
          <cell r="W118">
            <v>-2480</v>
          </cell>
          <cell r="X118">
            <v>-2400</v>
          </cell>
          <cell r="Y118">
            <v>-2480</v>
          </cell>
          <cell r="Z118">
            <v>-2400</v>
          </cell>
          <cell r="AA118">
            <v>-2480</v>
          </cell>
          <cell r="BO118">
            <v>-46160</v>
          </cell>
        </row>
        <row r="119">
          <cell r="A119" t="str">
            <v>TecoPHY GAS TERMIF-TGTSLSum of currentmtmvalue</v>
          </cell>
          <cell r="B119" t="str">
            <v>Teco</v>
          </cell>
          <cell r="C119" t="str">
            <v>PHY GAS TERM</v>
          </cell>
          <cell r="D119" t="str">
            <v>IF-TGTSL</v>
          </cell>
          <cell r="G119" t="str">
            <v>IF-TGTSL</v>
          </cell>
          <cell r="H119" t="str">
            <v>Sum of currentmtmvalue</v>
          </cell>
          <cell r="I119">
            <v>637.18203799999799</v>
          </cell>
          <cell r="J119">
            <v>280</v>
          </cell>
          <cell r="BO119">
            <v>917.18203799999799</v>
          </cell>
        </row>
        <row r="120">
          <cell r="A120" t="str">
            <v>TecoPHY GAS TERMIF-TGTSLSum of currentvolume</v>
          </cell>
          <cell r="B120" t="str">
            <v>Teco</v>
          </cell>
          <cell r="C120" t="str">
            <v>PHY GAS TERM</v>
          </cell>
          <cell r="D120" t="str">
            <v>IF-TGTSL</v>
          </cell>
          <cell r="H120" t="str">
            <v>Sum of currentvolume</v>
          </cell>
          <cell r="I120">
            <v>-2533.0925999999999</v>
          </cell>
          <cell r="J120">
            <v>0</v>
          </cell>
          <cell r="BO120">
            <v>-2533.0925999999999</v>
          </cell>
        </row>
        <row r="121">
          <cell r="A121" t="str">
            <v>TecoPHY GAS TERMNYMEX HHSum of currentmtmvalue</v>
          </cell>
          <cell r="B121" t="str">
            <v>Teco</v>
          </cell>
          <cell r="C121" t="str">
            <v>PHY GAS TERM</v>
          </cell>
          <cell r="D121" t="str">
            <v>NYMEX HH</v>
          </cell>
          <cell r="G121" t="str">
            <v>NYMEX HH</v>
          </cell>
          <cell r="H121" t="str">
            <v>Sum of currentmtmvalue</v>
          </cell>
          <cell r="I121">
            <v>6813.6362114999902</v>
          </cell>
          <cell r="J121">
            <v>24412.196514399999</v>
          </cell>
          <cell r="K121">
            <v>11623.3275748</v>
          </cell>
          <cell r="L121">
            <v>7271.2475000000004</v>
          </cell>
          <cell r="M121">
            <v>2481.29</v>
          </cell>
          <cell r="N121">
            <v>2560.8420809999902</v>
          </cell>
          <cell r="O121">
            <v>2609.1950000000002</v>
          </cell>
          <cell r="P121">
            <v>2317.9425000000001</v>
          </cell>
          <cell r="Q121">
            <v>2837.3924999999999</v>
          </cell>
          <cell r="R121">
            <v>1990.57</v>
          </cell>
          <cell r="S121">
            <v>2162.7075</v>
          </cell>
          <cell r="T121">
            <v>2774.4224999999997</v>
          </cell>
          <cell r="U121">
            <v>2553.7874999999999</v>
          </cell>
          <cell r="V121">
            <v>2553.375</v>
          </cell>
          <cell r="W121">
            <v>2552.2375000000002</v>
          </cell>
          <cell r="X121">
            <v>2591.5004999999901</v>
          </cell>
          <cell r="BO121">
            <v>80105.67038169998</v>
          </cell>
        </row>
        <row r="122">
          <cell r="A122" t="str">
            <v>TecoPHY GAS TERMNYMEX HHSum of currentvolume</v>
          </cell>
          <cell r="B122" t="str">
            <v>Teco</v>
          </cell>
          <cell r="C122" t="str">
            <v>PHY GAS TERM</v>
          </cell>
          <cell r="D122" t="str">
            <v>NYMEX HH</v>
          </cell>
          <cell r="H122" t="str">
            <v>Sum of currentvolume</v>
          </cell>
          <cell r="I122">
            <v>-15297.697099999999</v>
          </cell>
          <cell r="J122">
            <v>-99243.70640000001</v>
          </cell>
          <cell r="K122">
            <v>-22847.003100000002</v>
          </cell>
          <cell r="L122">
            <v>-13243</v>
          </cell>
          <cell r="M122">
            <v>-4444</v>
          </cell>
          <cell r="N122">
            <v>-4581</v>
          </cell>
          <cell r="O122">
            <v>-4664</v>
          </cell>
          <cell r="P122">
            <v>-4147</v>
          </cell>
          <cell r="Q122">
            <v>-5079</v>
          </cell>
          <cell r="R122">
            <v>-4642</v>
          </cell>
          <cell r="S122">
            <v>-5223</v>
          </cell>
          <cell r="T122">
            <v>-6685</v>
          </cell>
          <cell r="U122">
            <v>-6191</v>
          </cell>
          <cell r="V122">
            <v>-6190</v>
          </cell>
          <cell r="W122">
            <v>-5345</v>
          </cell>
          <cell r="X122">
            <v>-5238</v>
          </cell>
          <cell r="BO122">
            <v>-213060.40660000002</v>
          </cell>
        </row>
        <row r="123">
          <cell r="A123" t="str">
            <v>Total Sum of currentmtmvaluePHY GAS TERMNYMEX HH</v>
          </cell>
          <cell r="B123" t="str">
            <v>Total Sum of currentmtmvalue</v>
          </cell>
          <cell r="C123" t="str">
            <v>PHY GAS TERM</v>
          </cell>
          <cell r="D123" t="str">
            <v>NYMEX HH</v>
          </cell>
          <cell r="E123" t="str">
            <v>Total Sum of currentmtmvalue</v>
          </cell>
          <cell r="I123">
            <v>2983586.3444993636</v>
          </cell>
          <cell r="J123">
            <v>3697878.7130116322</v>
          </cell>
          <cell r="K123">
            <v>3469283.6265065018</v>
          </cell>
          <cell r="L123">
            <v>2172601.3233160507</v>
          </cell>
          <cell r="M123">
            <v>2044364.2890581456</v>
          </cell>
          <cell r="N123">
            <v>1629540.090562724</v>
          </cell>
          <cell r="O123">
            <v>1400506.881037835</v>
          </cell>
          <cell r="P123">
            <v>1413501.5173402186</v>
          </cell>
          <cell r="Q123">
            <v>1339029.5784261771</v>
          </cell>
          <cell r="R123">
            <v>1151163.9739215574</v>
          </cell>
          <cell r="S123">
            <v>1218784.0915631326</v>
          </cell>
          <cell r="T123">
            <v>997503.98399544833</v>
          </cell>
          <cell r="U123">
            <v>1123493.7091809693</v>
          </cell>
          <cell r="V123">
            <v>1206494.3780586759</v>
          </cell>
          <cell r="W123">
            <v>1288759.7090674862</v>
          </cell>
          <cell r="X123">
            <v>833338.50891590014</v>
          </cell>
          <cell r="Y123">
            <v>765895.61852739984</v>
          </cell>
          <cell r="Z123">
            <v>622170.93249030004</v>
          </cell>
          <cell r="AA123">
            <v>565006.11849369993</v>
          </cell>
          <cell r="AB123">
            <v>527601.05530490004</v>
          </cell>
          <cell r="AC123">
            <v>542224.79045160185</v>
          </cell>
          <cell r="AD123">
            <v>467321.94050060003</v>
          </cell>
          <cell r="AE123">
            <v>419868.04545769998</v>
          </cell>
          <cell r="AF123">
            <v>370481.28155900002</v>
          </cell>
          <cell r="AG123">
            <v>389737.20695799997</v>
          </cell>
          <cell r="AH123">
            <v>474116.8185924</v>
          </cell>
          <cell r="AI123">
            <v>503044.76196059998</v>
          </cell>
          <cell r="AJ123">
            <v>460438.74423839996</v>
          </cell>
          <cell r="AK123">
            <v>449942.5767714</v>
          </cell>
          <cell r="AL123">
            <v>283520.70119779999</v>
          </cell>
          <cell r="AM123">
            <v>187538.53779079998</v>
          </cell>
          <cell r="AN123">
            <v>78358.783066100004</v>
          </cell>
          <cell r="AO123">
            <v>72741.054498599988</v>
          </cell>
          <cell r="AP123">
            <v>82175.301784199997</v>
          </cell>
          <cell r="AQ123">
            <v>80535.73839975</v>
          </cell>
          <cell r="AR123">
            <v>76404.140742099989</v>
          </cell>
          <cell r="AS123">
            <v>72367.275693999996</v>
          </cell>
          <cell r="AT123">
            <v>70455.115694000007</v>
          </cell>
          <cell r="AU123">
            <v>63869.615696999994</v>
          </cell>
          <cell r="AV123">
            <v>46189.65028999999</v>
          </cell>
          <cell r="AW123">
            <v>46063.400882000002</v>
          </cell>
          <cell r="AX123">
            <v>46250.850503999995</v>
          </cell>
          <cell r="AY123">
            <v>43128.850231999997</v>
          </cell>
          <cell r="AZ123">
            <v>43184.250486999998</v>
          </cell>
          <cell r="BA123">
            <v>42713.200029999993</v>
          </cell>
          <cell r="BB123">
            <v>45912.750264000002</v>
          </cell>
          <cell r="BC123">
            <v>44857.600378999996</v>
          </cell>
          <cell r="BD123">
            <v>44467.650282000002</v>
          </cell>
          <cell r="BE123">
            <v>42663.450268000001</v>
          </cell>
          <cell r="BF123">
            <v>42732.700268000001</v>
          </cell>
          <cell r="BG123">
            <v>42812.100270999988</v>
          </cell>
          <cell r="BH123">
            <v>3514.40002</v>
          </cell>
          <cell r="BI123">
            <v>3557.2001089999999</v>
          </cell>
          <cell r="BJ123">
            <v>3488</v>
          </cell>
          <cell r="BK123">
            <v>3488</v>
          </cell>
          <cell r="BL123">
            <v>3524.2000200000002</v>
          </cell>
          <cell r="BM123">
            <v>3488</v>
          </cell>
          <cell r="BN123">
            <v>3488</v>
          </cell>
          <cell r="BO123">
            <v>36151171.128638171</v>
          </cell>
        </row>
        <row r="124">
          <cell r="A124" t="str">
            <v>Total Sum of currentvolumePHY GAS TERMNYMEX HH</v>
          </cell>
          <cell r="B124" t="str">
            <v>Total Sum of currentvolume</v>
          </cell>
          <cell r="C124" t="str">
            <v>PHY GAS TERM</v>
          </cell>
          <cell r="D124" t="str">
            <v>NYMEX HH</v>
          </cell>
          <cell r="E124" t="str">
            <v>Total Sum of currentvolume</v>
          </cell>
          <cell r="I124">
            <v>-296017.69800163968</v>
          </cell>
          <cell r="J124">
            <v>-669187.86393560993</v>
          </cell>
          <cell r="K124">
            <v>-106917.55049712995</v>
          </cell>
          <cell r="L124">
            <v>628713.16391600063</v>
          </cell>
          <cell r="M124">
            <v>-553727.48227899987</v>
          </cell>
          <cell r="N124">
            <v>-479537.93867800024</v>
          </cell>
          <cell r="O124">
            <v>-635627.34157699998</v>
          </cell>
          <cell r="P124">
            <v>-667774.49497999984</v>
          </cell>
          <cell r="Q124">
            <v>-518836.91897900007</v>
          </cell>
          <cell r="R124">
            <v>-684259.90107999998</v>
          </cell>
          <cell r="S124">
            <v>-956584.2134880001</v>
          </cell>
          <cell r="T124">
            <v>-850759.0133799999</v>
          </cell>
          <cell r="U124">
            <v>-973099.00678600022</v>
          </cell>
          <cell r="V124">
            <v>-854081.46278499998</v>
          </cell>
          <cell r="W124">
            <v>-775726.32868100028</v>
          </cell>
          <cell r="X124">
            <v>-132046.98309999995</v>
          </cell>
          <cell r="Y124">
            <v>-49189.004799999981</v>
          </cell>
          <cell r="Z124">
            <v>-131771.0266000001</v>
          </cell>
          <cell r="AA124">
            <v>-306607.0025</v>
          </cell>
          <cell r="AB124">
            <v>-242878.00260000001</v>
          </cell>
          <cell r="AC124">
            <v>-235916.00220000002</v>
          </cell>
          <cell r="AD124">
            <v>-196369.00199999998</v>
          </cell>
          <cell r="AE124">
            <v>-183321.00179999997</v>
          </cell>
          <cell r="AF124">
            <v>-178108.00130000003</v>
          </cell>
          <cell r="AG124">
            <v>-339042.00139999995</v>
          </cell>
          <cell r="AH124">
            <v>-308985.00140000001</v>
          </cell>
          <cell r="AI124">
            <v>-316783.00120000006</v>
          </cell>
          <cell r="AJ124">
            <v>-241109.00120000003</v>
          </cell>
          <cell r="AK124">
            <v>-227276.00129999997</v>
          </cell>
          <cell r="AL124">
            <v>-187438.00080000001</v>
          </cell>
          <cell r="AM124">
            <v>-156335.00050000002</v>
          </cell>
          <cell r="AN124">
            <v>-108403.0006</v>
          </cell>
          <cell r="AO124">
            <v>-72768.000499999995</v>
          </cell>
          <cell r="AP124">
            <v>-79460.000499999995</v>
          </cell>
          <cell r="AQ124">
            <v>-75973.000599999999</v>
          </cell>
          <cell r="AR124">
            <v>-76550.000599999999</v>
          </cell>
          <cell r="AS124">
            <v>-78868.000599999999</v>
          </cell>
          <cell r="AT124">
            <v>-74999.000599999999</v>
          </cell>
          <cell r="AU124">
            <v>-72936.000599999999</v>
          </cell>
          <cell r="AV124">
            <v>-31487.0003</v>
          </cell>
          <cell r="AW124">
            <v>-30574.000400000001</v>
          </cell>
          <cell r="AX124">
            <v>-31939.000200000002</v>
          </cell>
          <cell r="AY124">
            <v>-32459.000099999997</v>
          </cell>
          <cell r="AZ124">
            <v>-32768.0003</v>
          </cell>
          <cell r="BA124">
            <v>-29688.000199999999</v>
          </cell>
          <cell r="BB124">
            <v>-32885.000199999995</v>
          </cell>
          <cell r="BC124">
            <v>-31033.0003</v>
          </cell>
          <cell r="BD124">
            <v>-28463.0003</v>
          </cell>
          <cell r="BE124">
            <v>-30537.0003</v>
          </cell>
          <cell r="BF124">
            <v>-31078.0003</v>
          </cell>
          <cell r="BG124">
            <v>-31585.0003</v>
          </cell>
          <cell r="BH124">
            <v>-3332.0001000000002</v>
          </cell>
          <cell r="BI124">
            <v>-3546.0001000000002</v>
          </cell>
          <cell r="BJ124">
            <v>-3200</v>
          </cell>
          <cell r="BK124">
            <v>-3200</v>
          </cell>
          <cell r="BL124">
            <v>-3381.0001000000002</v>
          </cell>
          <cell r="BM124">
            <v>-3200</v>
          </cell>
          <cell r="BN124">
            <v>-3200</v>
          </cell>
          <cell r="BO124">
            <v>-12864110.094011368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56">
          <cell r="B656">
            <v>309170.44205052825</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row r="4">
          <cell r="B4" t="str">
            <v>Project</v>
          </cell>
        </row>
        <row r="5">
          <cell r="B5" t="str">
            <v>DG</v>
          </cell>
        </row>
        <row r="6">
          <cell r="B6" t="str">
            <v>Wind 2000</v>
          </cell>
        </row>
        <row r="7">
          <cell r="B7" t="str">
            <v>Wind 2001</v>
          </cell>
        </row>
        <row r="8">
          <cell r="B8" t="str">
            <v>Wind 2002</v>
          </cell>
        </row>
        <row r="9">
          <cell r="B9" t="str">
            <v>Wind 2003</v>
          </cell>
        </row>
        <row r="10">
          <cell r="B10" t="str">
            <v>Wind 2004</v>
          </cell>
        </row>
        <row r="11">
          <cell r="B11" t="str">
            <v>Texas Pilot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row r="4">
          <cell r="C4" t="str">
            <v>100A</v>
          </cell>
          <cell r="D4">
            <v>64</v>
          </cell>
          <cell r="E4">
            <v>1000</v>
          </cell>
          <cell r="F4">
            <v>1</v>
          </cell>
        </row>
        <row r="5">
          <cell r="C5" t="str">
            <v>135A</v>
          </cell>
          <cell r="D5">
            <v>1</v>
          </cell>
          <cell r="E5">
            <v>2000</v>
          </cell>
          <cell r="F5">
            <v>2</v>
          </cell>
        </row>
        <row r="6">
          <cell r="C6" t="str">
            <v>150A</v>
          </cell>
          <cell r="D6">
            <v>9</v>
          </cell>
          <cell r="E6">
            <v>2000</v>
          </cell>
          <cell r="F6">
            <v>2</v>
          </cell>
        </row>
        <row r="7">
          <cell r="C7" t="str">
            <v>15A</v>
          </cell>
          <cell r="D7">
            <v>6</v>
          </cell>
          <cell r="E7">
            <v>3000</v>
          </cell>
          <cell r="F7">
            <v>1</v>
          </cell>
        </row>
        <row r="8">
          <cell r="C8" t="str">
            <v>15F</v>
          </cell>
          <cell r="D8">
            <v>2</v>
          </cell>
          <cell r="E8">
            <v>10000</v>
          </cell>
          <cell r="F8">
            <v>3</v>
          </cell>
        </row>
        <row r="9">
          <cell r="C9" t="str">
            <v>175MV</v>
          </cell>
          <cell r="D9">
            <v>1</v>
          </cell>
          <cell r="E9">
            <v>24000</v>
          </cell>
          <cell r="F9">
            <v>15</v>
          </cell>
        </row>
        <row r="10">
          <cell r="C10" t="str">
            <v>20T</v>
          </cell>
          <cell r="D10">
            <v>325</v>
          </cell>
          <cell r="E10">
            <v>3000</v>
          </cell>
          <cell r="F10">
            <v>3</v>
          </cell>
        </row>
        <row r="11">
          <cell r="C11" t="str">
            <v>300A</v>
          </cell>
          <cell r="D11">
            <v>2</v>
          </cell>
          <cell r="E11">
            <v>2000</v>
          </cell>
          <cell r="F11">
            <v>3</v>
          </cell>
        </row>
        <row r="12">
          <cell r="C12" t="str">
            <v>40A</v>
          </cell>
          <cell r="D12">
            <v>34</v>
          </cell>
          <cell r="E12">
            <v>1000</v>
          </cell>
          <cell r="F12">
            <v>1</v>
          </cell>
        </row>
        <row r="13">
          <cell r="C13" t="str">
            <v>52A</v>
          </cell>
          <cell r="D13">
            <v>10</v>
          </cell>
          <cell r="E13">
            <v>1000</v>
          </cell>
          <cell r="F13">
            <v>1</v>
          </cell>
        </row>
        <row r="14">
          <cell r="C14" t="str">
            <v>60A</v>
          </cell>
          <cell r="D14">
            <v>33</v>
          </cell>
          <cell r="E14">
            <v>1000</v>
          </cell>
          <cell r="F14">
            <v>1</v>
          </cell>
        </row>
        <row r="15">
          <cell r="C15" t="str">
            <v>75A</v>
          </cell>
          <cell r="D15">
            <v>13</v>
          </cell>
          <cell r="E15">
            <v>1000</v>
          </cell>
          <cell r="F15">
            <v>1</v>
          </cell>
        </row>
        <row r="16">
          <cell r="C16" t="str">
            <v>90A</v>
          </cell>
          <cell r="D16">
            <v>2</v>
          </cell>
          <cell r="E16">
            <v>1000</v>
          </cell>
          <cell r="F16">
            <v>1</v>
          </cell>
        </row>
        <row r="17">
          <cell r="C17" t="str">
            <v>cf15</v>
          </cell>
          <cell r="D17">
            <v>10</v>
          </cell>
          <cell r="E17">
            <v>10000</v>
          </cell>
          <cell r="F17">
            <v>4</v>
          </cell>
        </row>
        <row r="18">
          <cell r="C18" t="str">
            <v>cf7</v>
          </cell>
          <cell r="D18">
            <v>2</v>
          </cell>
          <cell r="E18">
            <v>10000</v>
          </cell>
          <cell r="F18">
            <v>4</v>
          </cell>
        </row>
        <row r="19">
          <cell r="C19" t="str">
            <v>cf9</v>
          </cell>
          <cell r="D19">
            <v>5</v>
          </cell>
          <cell r="E19">
            <v>10000</v>
          </cell>
          <cell r="F19">
            <v>4</v>
          </cell>
        </row>
        <row r="20">
          <cell r="C20" t="str">
            <v>f20</v>
          </cell>
          <cell r="D20">
            <v>734</v>
          </cell>
          <cell r="E20">
            <v>20000</v>
          </cell>
          <cell r="F20">
            <v>3</v>
          </cell>
        </row>
        <row r="21">
          <cell r="C21" t="str">
            <v>f30</v>
          </cell>
          <cell r="D21">
            <v>124</v>
          </cell>
          <cell r="E21">
            <v>20000</v>
          </cell>
          <cell r="F21">
            <v>3</v>
          </cell>
        </row>
        <row r="22">
          <cell r="C22" t="str">
            <v>f32</v>
          </cell>
          <cell r="D22">
            <v>268</v>
          </cell>
          <cell r="E22">
            <v>20000</v>
          </cell>
          <cell r="F22">
            <v>2</v>
          </cell>
        </row>
        <row r="23">
          <cell r="C23" t="str">
            <v>f34</v>
          </cell>
          <cell r="D23">
            <v>1</v>
          </cell>
          <cell r="E23">
            <v>20000</v>
          </cell>
          <cell r="F23">
            <v>1</v>
          </cell>
        </row>
        <row r="24">
          <cell r="C24" t="str">
            <v>f40</v>
          </cell>
          <cell r="D24">
            <v>3050</v>
          </cell>
          <cell r="E24">
            <v>20000</v>
          </cell>
          <cell r="F24">
            <v>1</v>
          </cell>
        </row>
        <row r="25">
          <cell r="C25" t="str">
            <v>f40u</v>
          </cell>
          <cell r="D25">
            <v>66</v>
          </cell>
          <cell r="E25">
            <v>20000</v>
          </cell>
          <cell r="F25">
            <v>6</v>
          </cell>
        </row>
        <row r="26">
          <cell r="C26" t="str">
            <v>f48HO</v>
          </cell>
          <cell r="D26">
            <v>1</v>
          </cell>
          <cell r="E26">
            <v>15000</v>
          </cell>
          <cell r="F26">
            <v>3</v>
          </cell>
        </row>
        <row r="27">
          <cell r="C27" t="str">
            <v>f96</v>
          </cell>
          <cell r="D27">
            <v>9</v>
          </cell>
          <cell r="E27">
            <v>15000</v>
          </cell>
          <cell r="F27">
            <v>4</v>
          </cell>
        </row>
        <row r="28">
          <cell r="C28" t="str">
            <v>led</v>
          </cell>
          <cell r="D28">
            <v>1</v>
          </cell>
          <cell r="E28">
            <v>50000</v>
          </cell>
          <cell r="F28">
            <v>19</v>
          </cell>
        </row>
        <row r="29">
          <cell r="C29" t="str">
            <v>none</v>
          </cell>
          <cell r="E29">
            <v>0</v>
          </cell>
          <cell r="F2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row r="450">
          <cell r="B450">
            <v>0.4</v>
          </cell>
        </row>
        <row r="451">
          <cell r="B451">
            <v>0.56999999999999995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C7">
            <v>1996</v>
          </cell>
          <cell r="D7">
            <v>1997</v>
          </cell>
          <cell r="E7">
            <v>1998</v>
          </cell>
          <cell r="F7">
            <v>1999</v>
          </cell>
          <cell r="G7">
            <v>2000</v>
          </cell>
          <cell r="H7">
            <v>2001</v>
          </cell>
          <cell r="I7">
            <v>2002</v>
          </cell>
          <cell r="J7">
            <v>2003</v>
          </cell>
          <cell r="K7">
            <v>2004</v>
          </cell>
          <cell r="L7">
            <v>2005</v>
          </cell>
          <cell r="M7">
            <v>2006</v>
          </cell>
          <cell r="N7">
            <v>2007</v>
          </cell>
          <cell r="O7">
            <v>2008</v>
          </cell>
          <cell r="P7">
            <v>2009</v>
          </cell>
          <cell r="Q7">
            <v>2010</v>
          </cell>
          <cell r="R7">
            <v>2011</v>
          </cell>
          <cell r="S7">
            <v>2012</v>
          </cell>
          <cell r="T7">
            <v>2013</v>
          </cell>
          <cell r="U7">
            <v>2014</v>
          </cell>
          <cell r="V7">
            <v>2015</v>
          </cell>
          <cell r="W7">
            <v>2016</v>
          </cell>
          <cell r="X7">
            <v>2017</v>
          </cell>
          <cell r="Y7">
            <v>2018</v>
          </cell>
          <cell r="Z7">
            <v>2019</v>
          </cell>
          <cell r="AA7">
            <v>2020</v>
          </cell>
        </row>
        <row r="10">
          <cell r="C10">
            <v>1996</v>
          </cell>
          <cell r="D10">
            <v>1997</v>
          </cell>
          <cell r="E10">
            <v>1998</v>
          </cell>
          <cell r="F10">
            <v>1999</v>
          </cell>
          <cell r="G10">
            <v>2000</v>
          </cell>
          <cell r="H10">
            <v>2001</v>
          </cell>
          <cell r="I10">
            <v>2002</v>
          </cell>
          <cell r="J10">
            <v>2003</v>
          </cell>
          <cell r="K10">
            <v>2004</v>
          </cell>
          <cell r="L10">
            <v>2005</v>
          </cell>
          <cell r="M10">
            <v>2006</v>
          </cell>
          <cell r="N10">
            <v>2007</v>
          </cell>
          <cell r="O10">
            <v>2008</v>
          </cell>
          <cell r="P10">
            <v>2009</v>
          </cell>
          <cell r="Q10">
            <v>2010</v>
          </cell>
          <cell r="R10">
            <v>2011</v>
          </cell>
          <cell r="S10">
            <v>2012</v>
          </cell>
          <cell r="T10">
            <v>2013</v>
          </cell>
          <cell r="U10">
            <v>2014</v>
          </cell>
          <cell r="V10">
            <v>2015</v>
          </cell>
          <cell r="W10">
            <v>2016</v>
          </cell>
          <cell r="X10">
            <v>2017</v>
          </cell>
          <cell r="Y10">
            <v>2018</v>
          </cell>
          <cell r="Z10">
            <v>2019</v>
          </cell>
          <cell r="AA10">
            <v>2020</v>
          </cell>
        </row>
        <row r="11">
          <cell r="B11" t="str">
            <v>C$ Devaluation</v>
          </cell>
          <cell r="C11">
            <v>1</v>
          </cell>
          <cell r="D11">
            <v>1</v>
          </cell>
          <cell r="E11">
            <v>1</v>
          </cell>
          <cell r="F11">
            <v>1</v>
          </cell>
          <cell r="G11">
            <v>1</v>
          </cell>
          <cell r="H11">
            <v>1</v>
          </cell>
          <cell r="I11">
            <v>1</v>
          </cell>
          <cell r="J11">
            <v>1</v>
          </cell>
          <cell r="K11">
            <v>1</v>
          </cell>
          <cell r="L11">
            <v>1</v>
          </cell>
          <cell r="M11">
            <v>1</v>
          </cell>
          <cell r="N11">
            <v>1</v>
          </cell>
          <cell r="O11">
            <v>1</v>
          </cell>
          <cell r="P11">
            <v>1</v>
          </cell>
          <cell r="Q11">
            <v>1</v>
          </cell>
          <cell r="R11">
            <v>1</v>
          </cell>
          <cell r="S11">
            <v>1</v>
          </cell>
          <cell r="T11">
            <v>1</v>
          </cell>
          <cell r="U11">
            <v>1</v>
          </cell>
          <cell r="V11">
            <v>1</v>
          </cell>
          <cell r="W11">
            <v>1</v>
          </cell>
          <cell r="X11">
            <v>1</v>
          </cell>
          <cell r="Y11">
            <v>1</v>
          </cell>
          <cell r="Z11">
            <v>1</v>
          </cell>
          <cell r="AA11">
            <v>1</v>
          </cell>
        </row>
        <row r="13">
          <cell r="C13">
            <v>1996</v>
          </cell>
          <cell r="D13">
            <v>1997</v>
          </cell>
          <cell r="E13">
            <v>1998</v>
          </cell>
          <cell r="F13">
            <v>1999</v>
          </cell>
          <cell r="G13">
            <v>2000</v>
          </cell>
          <cell r="H13">
            <v>2001</v>
          </cell>
          <cell r="I13">
            <v>2002</v>
          </cell>
          <cell r="J13">
            <v>2003</v>
          </cell>
          <cell r="K13">
            <v>2004</v>
          </cell>
          <cell r="L13">
            <v>2005</v>
          </cell>
          <cell r="M13">
            <v>2006</v>
          </cell>
          <cell r="N13">
            <v>2007</v>
          </cell>
          <cell r="O13">
            <v>2008</v>
          </cell>
          <cell r="P13">
            <v>2009</v>
          </cell>
          <cell r="Q13">
            <v>2010</v>
          </cell>
          <cell r="R13">
            <v>2011</v>
          </cell>
          <cell r="S13">
            <v>2012</v>
          </cell>
          <cell r="T13">
            <v>2013</v>
          </cell>
          <cell r="U13">
            <v>2014</v>
          </cell>
          <cell r="V13">
            <v>2015</v>
          </cell>
          <cell r="W13">
            <v>2016</v>
          </cell>
          <cell r="X13">
            <v>2017</v>
          </cell>
          <cell r="Y13">
            <v>2018</v>
          </cell>
          <cell r="Z13">
            <v>2019</v>
          </cell>
          <cell r="AA13">
            <v>2020</v>
          </cell>
        </row>
        <row r="14">
          <cell r="B14" t="str">
            <v>C$/US$ Effective Exchange Rate</v>
          </cell>
          <cell r="C14">
            <v>0.6623</v>
          </cell>
          <cell r="D14">
            <v>0.6623</v>
          </cell>
          <cell r="E14">
            <v>0.6623</v>
          </cell>
          <cell r="F14">
            <v>0.6623</v>
          </cell>
          <cell r="G14">
            <v>0.6623</v>
          </cell>
          <cell r="H14">
            <v>0.6623</v>
          </cell>
          <cell r="I14">
            <v>0.6623</v>
          </cell>
          <cell r="J14">
            <v>0.6623</v>
          </cell>
          <cell r="K14">
            <v>0.6623</v>
          </cell>
          <cell r="L14">
            <v>0.6623</v>
          </cell>
          <cell r="M14">
            <v>0.6623</v>
          </cell>
          <cell r="N14">
            <v>0.6623</v>
          </cell>
          <cell r="O14">
            <v>0.6623</v>
          </cell>
          <cell r="P14">
            <v>0.6623</v>
          </cell>
          <cell r="Q14">
            <v>0.6623</v>
          </cell>
          <cell r="R14">
            <v>0.6623</v>
          </cell>
          <cell r="S14">
            <v>0.6623</v>
          </cell>
          <cell r="T14">
            <v>0.6623</v>
          </cell>
          <cell r="U14">
            <v>0.6623</v>
          </cell>
          <cell r="V14">
            <v>0.6623</v>
          </cell>
          <cell r="W14">
            <v>0.6623</v>
          </cell>
          <cell r="X14">
            <v>0.6623</v>
          </cell>
          <cell r="Y14">
            <v>0.6623</v>
          </cell>
          <cell r="Z14">
            <v>0.6623</v>
          </cell>
          <cell r="AA14">
            <v>0.6623</v>
          </cell>
        </row>
        <row r="23">
          <cell r="E23">
            <v>1998</v>
          </cell>
          <cell r="F23">
            <v>1999</v>
          </cell>
          <cell r="G23">
            <v>2000</v>
          </cell>
          <cell r="H23">
            <v>2001</v>
          </cell>
          <cell r="I23">
            <v>2002</v>
          </cell>
          <cell r="J23">
            <v>2003</v>
          </cell>
          <cell r="K23">
            <v>2004</v>
          </cell>
          <cell r="L23">
            <v>2005</v>
          </cell>
          <cell r="M23">
            <v>2006</v>
          </cell>
          <cell r="N23">
            <v>2007</v>
          </cell>
          <cell r="O23">
            <v>2008</v>
          </cell>
          <cell r="P23">
            <v>2009</v>
          </cell>
          <cell r="Q23">
            <v>2010</v>
          </cell>
          <cell r="R23">
            <v>2011</v>
          </cell>
          <cell r="S23">
            <v>2012</v>
          </cell>
          <cell r="T23">
            <v>2013</v>
          </cell>
          <cell r="U23">
            <v>2014</v>
          </cell>
          <cell r="V23">
            <v>2015</v>
          </cell>
          <cell r="W23">
            <v>2016</v>
          </cell>
          <cell r="X23">
            <v>2017</v>
          </cell>
          <cell r="Y23">
            <v>2018</v>
          </cell>
          <cell r="Z23">
            <v>2019</v>
          </cell>
          <cell r="AA23">
            <v>2020</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row r="197">
          <cell r="B197">
            <v>2003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row r="1">
          <cell r="C1">
            <v>2002</v>
          </cell>
        </row>
        <row r="84">
          <cell r="B84">
            <v>2002</v>
          </cell>
        </row>
        <row r="157">
          <cell r="B157">
            <v>650</v>
          </cell>
        </row>
        <row r="162">
          <cell r="B162">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row r="3">
          <cell r="H3" t="str">
            <v>DATASET@0</v>
          </cell>
        </row>
        <row r="6">
          <cell r="B6" t="str">
            <v>X:\SEU_Risk_Mgmt\Prices\2010\2010_03\Fleet\corr-fleet-03-26.txt</v>
          </cell>
        </row>
        <row r="7">
          <cell r="B7" t="str">
            <v>X:\SEU_Risk_Mgmt\Prices\2010\2010_03\Fleet\Assets-fleet-03-26.txt</v>
          </cell>
        </row>
        <row r="8">
          <cell r="B8" t="str">
            <v>X:\SEU_Risk_Mgmt\Production\_Daily Portfolio Runs\Liquidity Runs\2010\2010_03\0312610_Fleet_all_Liquidity.txt</v>
          </cell>
        </row>
        <row r="11">
          <cell r="B11">
            <v>10</v>
          </cell>
        </row>
        <row r="12">
          <cell r="B12">
            <v>0.95</v>
          </cell>
        </row>
        <row r="13">
          <cell r="B13" t="str">
            <v>USD</v>
          </cell>
        </row>
        <row r="14">
          <cell r="B14">
            <v>40263</v>
          </cell>
        </row>
        <row r="24">
          <cell r="B24" t="str">
            <v>output_portanl.txt</v>
          </cell>
        </row>
        <row r="25">
          <cell r="B25" t="b">
            <v>1</v>
          </cell>
        </row>
        <row r="26">
          <cell r="B26" t="b">
            <v>1</v>
          </cell>
        </row>
        <row r="27">
          <cell r="B27" t="b">
            <v>1</v>
          </cell>
        </row>
      </sheetData>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row r="43">
          <cell r="R43">
            <v>0</v>
          </cell>
        </row>
        <row r="56">
          <cell r="R56">
            <v>0</v>
          </cell>
        </row>
        <row r="57">
          <cell r="R57">
            <v>0</v>
          </cell>
        </row>
      </sheetData>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row r="2">
          <cell r="A2" t="str">
            <v>305-A</v>
          </cell>
          <cell r="B2">
            <v>1</v>
          </cell>
          <cell r="C2">
            <v>2</v>
          </cell>
          <cell r="D2" t="str">
            <v>A</v>
          </cell>
          <cell r="E2">
            <v>1</v>
          </cell>
        </row>
        <row r="3">
          <cell r="A3" t="str">
            <v>702-A</v>
          </cell>
          <cell r="B3">
            <v>1</v>
          </cell>
          <cell r="C3">
            <v>2</v>
          </cell>
          <cell r="D3" t="str">
            <v>A</v>
          </cell>
          <cell r="E3">
            <v>2</v>
          </cell>
        </row>
        <row r="4">
          <cell r="A4" t="str">
            <v>703-44A</v>
          </cell>
          <cell r="B4">
            <v>1</v>
          </cell>
          <cell r="C4">
            <v>2</v>
          </cell>
          <cell r="D4" t="str">
            <v>A</v>
          </cell>
          <cell r="E4">
            <v>3</v>
          </cell>
        </row>
        <row r="5">
          <cell r="A5" t="str">
            <v>708-A</v>
          </cell>
          <cell r="B5">
            <v>1</v>
          </cell>
          <cell r="C5">
            <v>0</v>
          </cell>
          <cell r="D5" t="str">
            <v>A</v>
          </cell>
          <cell r="E5">
            <v>4</v>
          </cell>
        </row>
        <row r="6">
          <cell r="A6" t="str">
            <v>710-A</v>
          </cell>
          <cell r="B6">
            <v>1</v>
          </cell>
          <cell r="C6">
            <v>0</v>
          </cell>
          <cell r="D6" t="str">
            <v>A</v>
          </cell>
          <cell r="E6">
            <v>5</v>
          </cell>
        </row>
        <row r="7">
          <cell r="A7" t="str">
            <v>713-1A</v>
          </cell>
          <cell r="B7">
            <v>1</v>
          </cell>
          <cell r="C7">
            <v>0</v>
          </cell>
          <cell r="D7" t="str">
            <v>A</v>
          </cell>
          <cell r="E7">
            <v>6</v>
          </cell>
        </row>
        <row r="8">
          <cell r="A8" t="str">
            <v>713-A</v>
          </cell>
          <cell r="B8">
            <v>1</v>
          </cell>
          <cell r="C8">
            <v>0</v>
          </cell>
          <cell r="D8" t="str">
            <v>A</v>
          </cell>
          <cell r="E8">
            <v>7</v>
          </cell>
        </row>
        <row r="9">
          <cell r="A9" t="str">
            <v>714-A</v>
          </cell>
          <cell r="B9">
            <v>1</v>
          </cell>
          <cell r="C9">
            <v>0</v>
          </cell>
          <cell r="D9" t="str">
            <v>A</v>
          </cell>
          <cell r="E9">
            <v>8</v>
          </cell>
        </row>
        <row r="10">
          <cell r="A10" t="str">
            <v>716-2A</v>
          </cell>
          <cell r="B10">
            <v>1</v>
          </cell>
          <cell r="C10">
            <v>0</v>
          </cell>
          <cell r="D10" t="str">
            <v>A</v>
          </cell>
          <cell r="E10">
            <v>9</v>
          </cell>
        </row>
        <row r="11">
          <cell r="A11" t="str">
            <v>716-4A</v>
          </cell>
          <cell r="B11">
            <v>1</v>
          </cell>
          <cell r="C11">
            <v>0</v>
          </cell>
          <cell r="D11" t="str">
            <v>A</v>
          </cell>
          <cell r="E11">
            <v>10</v>
          </cell>
        </row>
        <row r="12">
          <cell r="A12" t="str">
            <v>716-A</v>
          </cell>
          <cell r="B12">
            <v>1</v>
          </cell>
          <cell r="C12">
            <v>0</v>
          </cell>
          <cell r="D12" t="str">
            <v>A</v>
          </cell>
          <cell r="E12">
            <v>11</v>
          </cell>
        </row>
        <row r="13">
          <cell r="A13" t="str">
            <v>717-11A</v>
          </cell>
          <cell r="B13">
            <v>1</v>
          </cell>
          <cell r="C13">
            <v>0</v>
          </cell>
          <cell r="D13" t="str">
            <v>A</v>
          </cell>
          <cell r="E13">
            <v>12</v>
          </cell>
        </row>
        <row r="14">
          <cell r="A14" t="str">
            <v>717-A</v>
          </cell>
          <cell r="B14">
            <v>1</v>
          </cell>
          <cell r="C14">
            <v>0</v>
          </cell>
          <cell r="D14" t="str">
            <v>A</v>
          </cell>
          <cell r="E14">
            <v>13</v>
          </cell>
        </row>
        <row r="15">
          <cell r="A15" t="str">
            <v>722-5A</v>
          </cell>
          <cell r="B15">
            <v>1</v>
          </cell>
          <cell r="C15">
            <v>0</v>
          </cell>
          <cell r="D15" t="str">
            <v>A</v>
          </cell>
          <cell r="E15">
            <v>14</v>
          </cell>
        </row>
        <row r="16">
          <cell r="A16" t="str">
            <v>733-1A</v>
          </cell>
          <cell r="B16">
            <v>1</v>
          </cell>
          <cell r="C16">
            <v>0</v>
          </cell>
          <cell r="D16" t="str">
            <v>A</v>
          </cell>
          <cell r="E16">
            <v>15</v>
          </cell>
        </row>
        <row r="17">
          <cell r="A17" t="str">
            <v>735-11A</v>
          </cell>
          <cell r="B17">
            <v>1</v>
          </cell>
          <cell r="C17">
            <v>2</v>
          </cell>
          <cell r="D17" t="str">
            <v>A</v>
          </cell>
          <cell r="E17">
            <v>16</v>
          </cell>
        </row>
        <row r="18">
          <cell r="A18" t="str">
            <v>735-7A</v>
          </cell>
          <cell r="B18">
            <v>1</v>
          </cell>
          <cell r="C18">
            <v>0</v>
          </cell>
          <cell r="D18" t="str">
            <v>A</v>
          </cell>
          <cell r="E18">
            <v>17</v>
          </cell>
        </row>
        <row r="19">
          <cell r="A19" t="str">
            <v>735-A</v>
          </cell>
          <cell r="B19">
            <v>1</v>
          </cell>
          <cell r="C19">
            <v>2</v>
          </cell>
          <cell r="D19" t="str">
            <v>A</v>
          </cell>
          <cell r="E19">
            <v>18</v>
          </cell>
        </row>
        <row r="20">
          <cell r="A20" t="str">
            <v>736-A</v>
          </cell>
          <cell r="B20">
            <v>1</v>
          </cell>
          <cell r="C20">
            <v>2</v>
          </cell>
          <cell r="D20" t="str">
            <v>A</v>
          </cell>
          <cell r="E20">
            <v>19</v>
          </cell>
        </row>
        <row r="21">
          <cell r="A21" t="str">
            <v>737-A</v>
          </cell>
          <cell r="B21">
            <v>1</v>
          </cell>
          <cell r="C21">
            <v>2</v>
          </cell>
          <cell r="D21" t="str">
            <v>A</v>
          </cell>
          <cell r="E21">
            <v>20</v>
          </cell>
        </row>
        <row r="22">
          <cell r="A22" t="str">
            <v>745-A</v>
          </cell>
          <cell r="B22">
            <v>1</v>
          </cell>
          <cell r="C22">
            <v>0</v>
          </cell>
          <cell r="D22" t="str">
            <v>A</v>
          </cell>
          <cell r="E22">
            <v>21</v>
          </cell>
        </row>
        <row r="23">
          <cell r="A23" t="str">
            <v>748-A</v>
          </cell>
          <cell r="B23">
            <v>1</v>
          </cell>
          <cell r="C23">
            <v>2</v>
          </cell>
          <cell r="D23" t="str">
            <v>A</v>
          </cell>
          <cell r="E23">
            <v>22</v>
          </cell>
        </row>
        <row r="24">
          <cell r="A24" t="str">
            <v>749-A</v>
          </cell>
          <cell r="B24">
            <v>1</v>
          </cell>
          <cell r="C24">
            <v>2</v>
          </cell>
          <cell r="D24" t="str">
            <v>A</v>
          </cell>
          <cell r="E24">
            <v>23</v>
          </cell>
        </row>
        <row r="25">
          <cell r="A25" t="str">
            <v>751-A</v>
          </cell>
          <cell r="B25">
            <v>1</v>
          </cell>
          <cell r="C25">
            <v>0</v>
          </cell>
          <cell r="D25" t="str">
            <v>A</v>
          </cell>
          <cell r="E25">
            <v>24</v>
          </cell>
        </row>
        <row r="26">
          <cell r="A26" t="str">
            <v>773-2A</v>
          </cell>
          <cell r="B26">
            <v>1</v>
          </cell>
          <cell r="C26">
            <v>2</v>
          </cell>
          <cell r="D26" t="str">
            <v>A</v>
          </cell>
          <cell r="E26">
            <v>25</v>
          </cell>
        </row>
        <row r="27">
          <cell r="A27" t="str">
            <v>773-41A</v>
          </cell>
          <cell r="B27">
            <v>1</v>
          </cell>
          <cell r="C27">
            <v>2</v>
          </cell>
          <cell r="D27" t="str">
            <v>A</v>
          </cell>
          <cell r="E27">
            <v>26</v>
          </cell>
        </row>
        <row r="28">
          <cell r="A28" t="str">
            <v>773-42A</v>
          </cell>
          <cell r="B28">
            <v>1</v>
          </cell>
          <cell r="C28">
            <v>2</v>
          </cell>
          <cell r="D28" t="str">
            <v>A</v>
          </cell>
          <cell r="E28">
            <v>27</v>
          </cell>
        </row>
        <row r="29">
          <cell r="A29" t="str">
            <v>773-43A</v>
          </cell>
          <cell r="B29">
            <v>1</v>
          </cell>
          <cell r="C29">
            <v>2</v>
          </cell>
          <cell r="D29" t="str">
            <v>A</v>
          </cell>
          <cell r="E29">
            <v>28</v>
          </cell>
        </row>
        <row r="30">
          <cell r="A30" t="str">
            <v>773-50A</v>
          </cell>
          <cell r="B30">
            <v>1</v>
          </cell>
          <cell r="C30">
            <v>2</v>
          </cell>
          <cell r="D30" t="str">
            <v>A</v>
          </cell>
          <cell r="E30">
            <v>29</v>
          </cell>
        </row>
        <row r="31">
          <cell r="A31" t="str">
            <v>773-51A</v>
          </cell>
          <cell r="B31">
            <v>1</v>
          </cell>
          <cell r="C31">
            <v>0</v>
          </cell>
          <cell r="D31" t="str">
            <v>A</v>
          </cell>
          <cell r="E31">
            <v>30</v>
          </cell>
        </row>
        <row r="32">
          <cell r="A32" t="str">
            <v>773-52A</v>
          </cell>
          <cell r="B32">
            <v>1</v>
          </cell>
          <cell r="C32">
            <v>2</v>
          </cell>
          <cell r="D32" t="str">
            <v>A</v>
          </cell>
          <cell r="E32">
            <v>31</v>
          </cell>
        </row>
        <row r="33">
          <cell r="A33" t="str">
            <v>773-A</v>
          </cell>
          <cell r="B33">
            <v>1</v>
          </cell>
          <cell r="C33">
            <v>2</v>
          </cell>
          <cell r="D33" t="str">
            <v>A</v>
          </cell>
          <cell r="E33">
            <v>32</v>
          </cell>
        </row>
        <row r="34">
          <cell r="A34" t="str">
            <v>774-A</v>
          </cell>
          <cell r="B34">
            <v>1</v>
          </cell>
          <cell r="C34">
            <v>2</v>
          </cell>
          <cell r="D34" t="str">
            <v>A</v>
          </cell>
          <cell r="E34">
            <v>33</v>
          </cell>
        </row>
        <row r="35">
          <cell r="A35" t="str">
            <v>775-A</v>
          </cell>
          <cell r="B35">
            <v>1</v>
          </cell>
          <cell r="C35">
            <v>2</v>
          </cell>
          <cell r="D35" t="str">
            <v>A</v>
          </cell>
          <cell r="E35">
            <v>34</v>
          </cell>
        </row>
        <row r="36">
          <cell r="A36" t="str">
            <v>776-1A</v>
          </cell>
          <cell r="B36">
            <v>1</v>
          </cell>
          <cell r="C36">
            <v>2</v>
          </cell>
          <cell r="D36" t="str">
            <v>A</v>
          </cell>
          <cell r="E36">
            <v>35</v>
          </cell>
        </row>
        <row r="37">
          <cell r="A37" t="str">
            <v>776-6A</v>
          </cell>
          <cell r="B37">
            <v>0</v>
          </cell>
          <cell r="C37">
            <v>2</v>
          </cell>
          <cell r="D37" t="str">
            <v>A</v>
          </cell>
          <cell r="E37">
            <v>36</v>
          </cell>
        </row>
        <row r="38">
          <cell r="A38" t="str">
            <v>777-A</v>
          </cell>
          <cell r="B38">
            <v>1</v>
          </cell>
          <cell r="C38">
            <v>2</v>
          </cell>
          <cell r="D38" t="str">
            <v>A</v>
          </cell>
          <cell r="E38">
            <v>37</v>
          </cell>
        </row>
        <row r="39">
          <cell r="A39" t="str">
            <v>781-A</v>
          </cell>
          <cell r="B39">
            <v>1</v>
          </cell>
          <cell r="C39">
            <v>2</v>
          </cell>
          <cell r="D39" t="str">
            <v>A</v>
          </cell>
          <cell r="E39">
            <v>38</v>
          </cell>
        </row>
        <row r="40">
          <cell r="A40" t="str">
            <v>782-3A</v>
          </cell>
          <cell r="B40">
            <v>1</v>
          </cell>
          <cell r="C40">
            <v>0</v>
          </cell>
          <cell r="D40" t="str">
            <v>A</v>
          </cell>
          <cell r="E40">
            <v>39</v>
          </cell>
        </row>
        <row r="41">
          <cell r="A41" t="str">
            <v>784-A</v>
          </cell>
          <cell r="B41">
            <v>1</v>
          </cell>
          <cell r="C41">
            <v>0</v>
          </cell>
          <cell r="D41" t="str">
            <v>A</v>
          </cell>
          <cell r="E41">
            <v>40</v>
          </cell>
        </row>
        <row r="42">
          <cell r="A42" t="str">
            <v>785-6A</v>
          </cell>
          <cell r="B42">
            <v>1</v>
          </cell>
          <cell r="C42">
            <v>0</v>
          </cell>
          <cell r="D42" t="str">
            <v>A</v>
          </cell>
          <cell r="E42">
            <v>41</v>
          </cell>
        </row>
        <row r="43">
          <cell r="A43" t="str">
            <v>786-A</v>
          </cell>
          <cell r="B43">
            <v>1</v>
          </cell>
          <cell r="C43">
            <v>2</v>
          </cell>
          <cell r="D43" t="str">
            <v>A</v>
          </cell>
          <cell r="E43">
            <v>42</v>
          </cell>
        </row>
        <row r="44">
          <cell r="A44" t="str">
            <v>105-C</v>
          </cell>
          <cell r="B44">
            <v>1</v>
          </cell>
          <cell r="C44">
            <v>1</v>
          </cell>
          <cell r="D44" t="str">
            <v>C</v>
          </cell>
          <cell r="E44">
            <v>43</v>
          </cell>
        </row>
        <row r="45">
          <cell r="A45" t="str">
            <v>701-1C</v>
          </cell>
          <cell r="B45">
            <v>1</v>
          </cell>
          <cell r="C45">
            <v>0</v>
          </cell>
          <cell r="D45" t="str">
            <v>C</v>
          </cell>
          <cell r="E45">
            <v>44</v>
          </cell>
        </row>
        <row r="46">
          <cell r="A46" t="str">
            <v>701-2C</v>
          </cell>
          <cell r="B46">
            <v>1</v>
          </cell>
          <cell r="C46">
            <v>0</v>
          </cell>
          <cell r="D46" t="str">
            <v>C</v>
          </cell>
          <cell r="E46">
            <v>45</v>
          </cell>
        </row>
        <row r="47">
          <cell r="A47" t="str">
            <v>702-1C</v>
          </cell>
          <cell r="B47">
            <v>1</v>
          </cell>
          <cell r="C47">
            <v>0</v>
          </cell>
          <cell r="D47" t="str">
            <v>C</v>
          </cell>
          <cell r="E47">
            <v>46</v>
          </cell>
        </row>
        <row r="48">
          <cell r="A48" t="str">
            <v>702-C</v>
          </cell>
          <cell r="B48">
            <v>1</v>
          </cell>
          <cell r="C48">
            <v>0</v>
          </cell>
          <cell r="D48" t="str">
            <v>C</v>
          </cell>
          <cell r="E48">
            <v>47</v>
          </cell>
        </row>
        <row r="49">
          <cell r="A49" t="str">
            <v>706-C</v>
          </cell>
          <cell r="B49">
            <v>1</v>
          </cell>
          <cell r="C49">
            <v>0</v>
          </cell>
          <cell r="D49" t="str">
            <v>C</v>
          </cell>
          <cell r="E49">
            <v>48</v>
          </cell>
        </row>
        <row r="50">
          <cell r="A50" t="str">
            <v>315-M</v>
          </cell>
          <cell r="B50">
            <v>1</v>
          </cell>
          <cell r="C50">
            <v>0</v>
          </cell>
          <cell r="D50" t="str">
            <v>M</v>
          </cell>
          <cell r="E50">
            <v>49</v>
          </cell>
        </row>
        <row r="51">
          <cell r="A51" t="str">
            <v>704-M</v>
          </cell>
          <cell r="B51">
            <v>1</v>
          </cell>
          <cell r="C51">
            <v>0</v>
          </cell>
          <cell r="D51" t="str">
            <v>M</v>
          </cell>
          <cell r="E51">
            <v>50</v>
          </cell>
        </row>
        <row r="52">
          <cell r="A52" t="str">
            <v>645-1N</v>
          </cell>
          <cell r="B52">
            <v>1</v>
          </cell>
          <cell r="C52">
            <v>1</v>
          </cell>
          <cell r="D52" t="str">
            <v>N</v>
          </cell>
          <cell r="E52">
            <v>51</v>
          </cell>
        </row>
        <row r="53">
          <cell r="A53" t="str">
            <v>645-2N</v>
          </cell>
          <cell r="B53">
            <v>1</v>
          </cell>
          <cell r="C53">
            <v>1</v>
          </cell>
          <cell r="D53" t="str">
            <v>N</v>
          </cell>
          <cell r="E53">
            <v>52</v>
          </cell>
        </row>
        <row r="54">
          <cell r="A54" t="str">
            <v>645-4N</v>
          </cell>
          <cell r="B54">
            <v>1</v>
          </cell>
          <cell r="C54">
            <v>1</v>
          </cell>
          <cell r="D54" t="str">
            <v>N</v>
          </cell>
          <cell r="E54">
            <v>53</v>
          </cell>
        </row>
        <row r="55">
          <cell r="A55" t="str">
            <v>645-N</v>
          </cell>
          <cell r="B55">
            <v>1</v>
          </cell>
          <cell r="C55">
            <v>1</v>
          </cell>
          <cell r="D55" t="str">
            <v>N</v>
          </cell>
          <cell r="E55">
            <v>54</v>
          </cell>
        </row>
        <row r="56">
          <cell r="A56" t="str">
            <v>704-4N</v>
          </cell>
          <cell r="B56">
            <v>1</v>
          </cell>
          <cell r="C56">
            <v>0</v>
          </cell>
          <cell r="D56" t="str">
            <v>N</v>
          </cell>
          <cell r="E56">
            <v>55</v>
          </cell>
        </row>
        <row r="57">
          <cell r="A57" t="str">
            <v>705-N</v>
          </cell>
          <cell r="B57">
            <v>1</v>
          </cell>
          <cell r="C57">
            <v>0</v>
          </cell>
          <cell r="D57" t="str">
            <v>N</v>
          </cell>
          <cell r="E57">
            <v>56</v>
          </cell>
        </row>
        <row r="58">
          <cell r="A58" t="str">
            <v>706-N</v>
          </cell>
          <cell r="B58">
            <v>1</v>
          </cell>
          <cell r="C58">
            <v>0</v>
          </cell>
          <cell r="D58" t="str">
            <v>N</v>
          </cell>
          <cell r="E58">
            <v>57</v>
          </cell>
        </row>
        <row r="59">
          <cell r="A59" t="str">
            <v>710-14N</v>
          </cell>
          <cell r="B59">
            <v>1</v>
          </cell>
          <cell r="C59">
            <v>0</v>
          </cell>
          <cell r="D59" t="str">
            <v>N</v>
          </cell>
          <cell r="E59">
            <v>58</v>
          </cell>
        </row>
        <row r="60">
          <cell r="A60" t="str">
            <v>710-17N</v>
          </cell>
          <cell r="B60">
            <v>1</v>
          </cell>
          <cell r="C60">
            <v>0</v>
          </cell>
          <cell r="D60" t="str">
            <v>N</v>
          </cell>
          <cell r="E60">
            <v>59</v>
          </cell>
        </row>
        <row r="61">
          <cell r="A61" t="str">
            <v>710-N</v>
          </cell>
          <cell r="B61">
            <v>1</v>
          </cell>
          <cell r="C61">
            <v>0</v>
          </cell>
          <cell r="D61" t="str">
            <v>N</v>
          </cell>
          <cell r="E61">
            <v>60</v>
          </cell>
        </row>
        <row r="62">
          <cell r="A62" t="str">
            <v>711-1N</v>
          </cell>
          <cell r="B62">
            <v>1</v>
          </cell>
          <cell r="C62">
            <v>0</v>
          </cell>
          <cell r="D62" t="str">
            <v>N</v>
          </cell>
          <cell r="E62">
            <v>61</v>
          </cell>
        </row>
        <row r="63">
          <cell r="A63" t="str">
            <v>711-2N</v>
          </cell>
          <cell r="B63">
            <v>1</v>
          </cell>
          <cell r="C63">
            <v>0</v>
          </cell>
          <cell r="D63" t="str">
            <v>N</v>
          </cell>
          <cell r="E63">
            <v>62</v>
          </cell>
        </row>
        <row r="64">
          <cell r="A64" t="str">
            <v>711-3N</v>
          </cell>
          <cell r="B64">
            <v>1</v>
          </cell>
          <cell r="C64">
            <v>0</v>
          </cell>
          <cell r="D64" t="str">
            <v>N</v>
          </cell>
          <cell r="E64">
            <v>63</v>
          </cell>
        </row>
        <row r="65">
          <cell r="A65" t="str">
            <v>711-9N</v>
          </cell>
          <cell r="B65">
            <v>1</v>
          </cell>
          <cell r="C65">
            <v>0</v>
          </cell>
          <cell r="D65" t="str">
            <v>N</v>
          </cell>
          <cell r="E65">
            <v>64</v>
          </cell>
        </row>
        <row r="66">
          <cell r="A66" t="str">
            <v>711-N</v>
          </cell>
          <cell r="B66">
            <v>1</v>
          </cell>
          <cell r="C66">
            <v>0</v>
          </cell>
          <cell r="D66" t="str">
            <v>N</v>
          </cell>
          <cell r="E66">
            <v>65</v>
          </cell>
        </row>
        <row r="67">
          <cell r="A67" t="str">
            <v>713-1N</v>
          </cell>
          <cell r="B67">
            <v>1</v>
          </cell>
          <cell r="C67">
            <v>0</v>
          </cell>
          <cell r="D67" t="str">
            <v>N</v>
          </cell>
          <cell r="E67">
            <v>66</v>
          </cell>
        </row>
        <row r="68">
          <cell r="A68" t="str">
            <v>713-2N</v>
          </cell>
          <cell r="B68">
            <v>1</v>
          </cell>
          <cell r="C68">
            <v>0</v>
          </cell>
          <cell r="D68" t="str">
            <v>N</v>
          </cell>
          <cell r="E68">
            <v>67</v>
          </cell>
        </row>
        <row r="69">
          <cell r="A69" t="str">
            <v>713-3N</v>
          </cell>
          <cell r="B69">
            <v>1</v>
          </cell>
          <cell r="C69">
            <v>0</v>
          </cell>
          <cell r="D69" t="str">
            <v>N</v>
          </cell>
          <cell r="E69">
            <v>68</v>
          </cell>
        </row>
        <row r="70">
          <cell r="A70" t="str">
            <v>713-N</v>
          </cell>
          <cell r="B70">
            <v>1</v>
          </cell>
          <cell r="C70">
            <v>0</v>
          </cell>
          <cell r="D70" t="str">
            <v>N</v>
          </cell>
          <cell r="E70">
            <v>69</v>
          </cell>
        </row>
        <row r="71">
          <cell r="A71" t="str">
            <v>714-2N</v>
          </cell>
          <cell r="B71">
            <v>1</v>
          </cell>
          <cell r="C71">
            <v>0</v>
          </cell>
          <cell r="D71" t="str">
            <v>N</v>
          </cell>
          <cell r="E71">
            <v>70</v>
          </cell>
        </row>
        <row r="72">
          <cell r="A72" t="str">
            <v>714-5N</v>
          </cell>
          <cell r="B72">
            <v>1</v>
          </cell>
          <cell r="C72">
            <v>0</v>
          </cell>
          <cell r="D72" t="str">
            <v>N</v>
          </cell>
          <cell r="E72">
            <v>71</v>
          </cell>
        </row>
        <row r="73">
          <cell r="A73" t="str">
            <v>714-6N</v>
          </cell>
          <cell r="B73">
            <v>1</v>
          </cell>
          <cell r="C73">
            <v>0</v>
          </cell>
          <cell r="D73" t="str">
            <v>N</v>
          </cell>
          <cell r="E73">
            <v>72</v>
          </cell>
        </row>
        <row r="74">
          <cell r="A74" t="str">
            <v>714-N</v>
          </cell>
          <cell r="B74">
            <v>1</v>
          </cell>
          <cell r="C74">
            <v>0</v>
          </cell>
          <cell r="D74" t="str">
            <v>N</v>
          </cell>
          <cell r="E74">
            <v>73</v>
          </cell>
        </row>
        <row r="75">
          <cell r="A75" t="str">
            <v>716-N</v>
          </cell>
          <cell r="B75">
            <v>1</v>
          </cell>
          <cell r="C75">
            <v>0</v>
          </cell>
          <cell r="D75" t="str">
            <v>N</v>
          </cell>
          <cell r="E75">
            <v>74</v>
          </cell>
        </row>
        <row r="76">
          <cell r="A76" t="str">
            <v>717-10N</v>
          </cell>
          <cell r="B76">
            <v>1</v>
          </cell>
          <cell r="C76">
            <v>0</v>
          </cell>
          <cell r="D76" t="str">
            <v>N</v>
          </cell>
          <cell r="E76">
            <v>75</v>
          </cell>
        </row>
        <row r="77">
          <cell r="A77" t="str">
            <v>717-11N</v>
          </cell>
          <cell r="B77">
            <v>1</v>
          </cell>
          <cell r="C77">
            <v>0</v>
          </cell>
          <cell r="D77" t="str">
            <v>N</v>
          </cell>
          <cell r="E77">
            <v>76</v>
          </cell>
        </row>
        <row r="78">
          <cell r="A78" t="str">
            <v>717-1N</v>
          </cell>
          <cell r="B78">
            <v>1</v>
          </cell>
          <cell r="C78">
            <v>0</v>
          </cell>
          <cell r="D78" t="str">
            <v>N</v>
          </cell>
          <cell r="E78">
            <v>77</v>
          </cell>
        </row>
        <row r="79">
          <cell r="A79" t="str">
            <v>717-3N</v>
          </cell>
          <cell r="B79">
            <v>1</v>
          </cell>
          <cell r="C79">
            <v>0</v>
          </cell>
          <cell r="D79" t="str">
            <v>N</v>
          </cell>
          <cell r="E79">
            <v>78</v>
          </cell>
        </row>
        <row r="80">
          <cell r="A80" t="str">
            <v>717-5N</v>
          </cell>
          <cell r="B80">
            <v>1</v>
          </cell>
          <cell r="C80">
            <v>0</v>
          </cell>
          <cell r="D80" t="str">
            <v>N</v>
          </cell>
          <cell r="E80">
            <v>79</v>
          </cell>
        </row>
        <row r="81">
          <cell r="A81" t="str">
            <v>717-8N</v>
          </cell>
          <cell r="B81">
            <v>1</v>
          </cell>
          <cell r="C81">
            <v>0</v>
          </cell>
          <cell r="D81" t="str">
            <v>N</v>
          </cell>
          <cell r="E81">
            <v>80</v>
          </cell>
        </row>
        <row r="82">
          <cell r="A82" t="str">
            <v>717-9N</v>
          </cell>
          <cell r="B82">
            <v>1</v>
          </cell>
          <cell r="C82">
            <v>0</v>
          </cell>
          <cell r="D82" t="str">
            <v>N</v>
          </cell>
          <cell r="E82">
            <v>81</v>
          </cell>
        </row>
        <row r="83">
          <cell r="A83" t="str">
            <v>717-N</v>
          </cell>
          <cell r="B83">
            <v>1</v>
          </cell>
          <cell r="C83">
            <v>0</v>
          </cell>
          <cell r="D83" t="str">
            <v>N</v>
          </cell>
          <cell r="E83">
            <v>82</v>
          </cell>
        </row>
        <row r="84">
          <cell r="A84" t="str">
            <v>719-5N</v>
          </cell>
          <cell r="B84">
            <v>1</v>
          </cell>
          <cell r="C84">
            <v>0</v>
          </cell>
          <cell r="D84" t="str">
            <v>N</v>
          </cell>
          <cell r="E84">
            <v>83</v>
          </cell>
        </row>
        <row r="85">
          <cell r="A85" t="str">
            <v>719-N</v>
          </cell>
          <cell r="B85">
            <v>1</v>
          </cell>
          <cell r="C85">
            <v>0</v>
          </cell>
          <cell r="D85" t="str">
            <v>N</v>
          </cell>
          <cell r="E85">
            <v>84</v>
          </cell>
        </row>
        <row r="86">
          <cell r="A86" t="str">
            <v>722-N</v>
          </cell>
          <cell r="B86">
            <v>1</v>
          </cell>
          <cell r="C86">
            <v>0</v>
          </cell>
          <cell r="D86" t="str">
            <v>N</v>
          </cell>
          <cell r="E86">
            <v>85</v>
          </cell>
        </row>
        <row r="87">
          <cell r="A87" t="str">
            <v>725-1N</v>
          </cell>
          <cell r="B87">
            <v>1</v>
          </cell>
          <cell r="C87">
            <v>0</v>
          </cell>
          <cell r="D87" t="str">
            <v>N</v>
          </cell>
          <cell r="E87">
            <v>86</v>
          </cell>
        </row>
        <row r="88">
          <cell r="A88" t="str">
            <v>725-2N</v>
          </cell>
          <cell r="B88">
            <v>1</v>
          </cell>
          <cell r="C88">
            <v>0</v>
          </cell>
          <cell r="D88" t="str">
            <v>N</v>
          </cell>
          <cell r="E88">
            <v>87</v>
          </cell>
        </row>
        <row r="89">
          <cell r="A89" t="str">
            <v>725-N</v>
          </cell>
          <cell r="B89">
            <v>1</v>
          </cell>
          <cell r="C89">
            <v>0</v>
          </cell>
          <cell r="D89" t="str">
            <v>N</v>
          </cell>
          <cell r="E89">
            <v>88</v>
          </cell>
        </row>
        <row r="90">
          <cell r="A90" t="str">
            <v>731-1N</v>
          </cell>
          <cell r="B90">
            <v>1</v>
          </cell>
          <cell r="C90">
            <v>0</v>
          </cell>
          <cell r="D90" t="str">
            <v>N</v>
          </cell>
          <cell r="E90">
            <v>89</v>
          </cell>
        </row>
        <row r="91">
          <cell r="A91" t="str">
            <v>731-2N</v>
          </cell>
          <cell r="B91">
            <v>1</v>
          </cell>
          <cell r="C91">
            <v>0</v>
          </cell>
          <cell r="D91" t="str">
            <v>N</v>
          </cell>
          <cell r="E91">
            <v>90</v>
          </cell>
        </row>
        <row r="92">
          <cell r="A92" t="str">
            <v>731-3N</v>
          </cell>
          <cell r="B92">
            <v>1</v>
          </cell>
          <cell r="C92">
            <v>0</v>
          </cell>
          <cell r="D92" t="str">
            <v>N</v>
          </cell>
          <cell r="E92">
            <v>91</v>
          </cell>
        </row>
        <row r="93">
          <cell r="A93" t="str">
            <v>731-4N</v>
          </cell>
          <cell r="B93">
            <v>1</v>
          </cell>
          <cell r="C93">
            <v>0</v>
          </cell>
          <cell r="D93" t="str">
            <v>N</v>
          </cell>
          <cell r="E93">
            <v>92</v>
          </cell>
        </row>
        <row r="94">
          <cell r="A94" t="str">
            <v>731-5N</v>
          </cell>
          <cell r="B94">
            <v>1</v>
          </cell>
          <cell r="C94">
            <v>0</v>
          </cell>
          <cell r="D94" t="str">
            <v>N</v>
          </cell>
          <cell r="E94">
            <v>93</v>
          </cell>
        </row>
        <row r="95">
          <cell r="A95" t="str">
            <v>731-6N</v>
          </cell>
          <cell r="B95">
            <v>1</v>
          </cell>
          <cell r="C95">
            <v>0</v>
          </cell>
          <cell r="D95" t="str">
            <v>N</v>
          </cell>
          <cell r="E95">
            <v>94</v>
          </cell>
        </row>
        <row r="96">
          <cell r="A96" t="str">
            <v>731-N</v>
          </cell>
          <cell r="B96">
            <v>1</v>
          </cell>
          <cell r="C96">
            <v>0</v>
          </cell>
          <cell r="D96" t="str">
            <v>N</v>
          </cell>
          <cell r="E96">
            <v>95</v>
          </cell>
        </row>
        <row r="97">
          <cell r="A97" t="str">
            <v>741-2N</v>
          </cell>
          <cell r="B97">
            <v>1</v>
          </cell>
          <cell r="C97">
            <v>0</v>
          </cell>
          <cell r="D97" t="str">
            <v>N</v>
          </cell>
          <cell r="E97">
            <v>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row r="1">
          <cell r="A1" t="str">
            <v>TIMP - 2016 GRC - Post 2015 Activity</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B5" t="str">
            <v>Null</v>
          </cell>
          <cell r="C5" t="str">
            <v>3-year</v>
          </cell>
          <cell r="D5" t="str">
            <v>5-year</v>
          </cell>
          <cell r="E5" t="str">
            <v>7-year</v>
          </cell>
          <cell r="F5" t="str">
            <v>10-year</v>
          </cell>
          <cell r="G5" t="str">
            <v>15-year</v>
          </cell>
          <cell r="H5" t="str">
            <v>20-year</v>
          </cell>
          <cell r="I5" t="str">
            <v>39-year</v>
          </cell>
        </row>
      </sheetData>
      <sheetData sheetId="25">
        <row r="5">
          <cell r="B5" t="str">
            <v>Null</v>
          </cell>
          <cell r="C5" t="str">
            <v>6-year</v>
          </cell>
          <cell r="D5" t="str">
            <v>10-year</v>
          </cell>
          <cell r="E5" t="str">
            <v>20-year</v>
          </cell>
          <cell r="F5" t="str">
            <v>22-year</v>
          </cell>
          <cell r="G5" t="str">
            <v>28-year</v>
          </cell>
          <cell r="H5" t="str">
            <v>30-year</v>
          </cell>
          <cell r="I5" t="str">
            <v>35-year</v>
          </cell>
          <cell r="J5" t="str">
            <v>45-year</v>
          </cell>
        </row>
      </sheetData>
      <sheetData sheetId="26">
        <row r="2">
          <cell r="B2" t="str">
            <v>Jan</v>
          </cell>
        </row>
        <row r="3">
          <cell r="B3" t="str">
            <v>Feb</v>
          </cell>
        </row>
        <row r="4">
          <cell r="B4" t="str">
            <v>Mar</v>
          </cell>
        </row>
        <row r="5">
          <cell r="B5" t="str">
            <v>Apr</v>
          </cell>
        </row>
        <row r="6">
          <cell r="B6" t="str">
            <v>May</v>
          </cell>
        </row>
        <row r="7">
          <cell r="B7" t="str">
            <v>Jun</v>
          </cell>
        </row>
        <row r="8">
          <cell r="B8" t="str">
            <v>Jul</v>
          </cell>
        </row>
        <row r="9">
          <cell r="B9" t="str">
            <v>Aug</v>
          </cell>
        </row>
        <row r="10">
          <cell r="B10" t="str">
            <v>Sep</v>
          </cell>
        </row>
        <row r="11">
          <cell r="B11" t="str">
            <v>Oct</v>
          </cell>
        </row>
        <row r="12">
          <cell r="B12" t="str">
            <v>Nov</v>
          </cell>
        </row>
        <row r="13">
          <cell r="B13" t="str">
            <v>Dec</v>
          </cell>
        </row>
        <row r="16">
          <cell r="B16" t="str">
            <v>SDG&amp;E</v>
          </cell>
        </row>
        <row r="17">
          <cell r="B17" t="str">
            <v>SoCal Gas</v>
          </cell>
        </row>
        <row r="20">
          <cell r="B20" t="str">
            <v>Yes</v>
          </cell>
        </row>
        <row r="21">
          <cell r="B21" t="str">
            <v>No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row r="11">
          <cell r="C11">
            <v>7.0000000000000001E-3</v>
          </cell>
        </row>
        <row r="12">
          <cell r="C12">
            <v>0.01</v>
          </cell>
        </row>
        <row r="13">
          <cell r="C13">
            <v>0.05</v>
          </cell>
        </row>
        <row r="20">
          <cell r="C20">
            <v>0.4</v>
          </cell>
        </row>
        <row r="22">
          <cell r="C22">
            <v>0.03</v>
          </cell>
        </row>
      </sheetData>
      <sheetData sheetId="1" refreshError="1">
        <row r="3">
          <cell r="C3" t="str">
            <v>Base Case</v>
          </cell>
        </row>
        <row r="6">
          <cell r="B6">
            <v>2002</v>
          </cell>
          <cell r="K6">
            <v>2.2870726441182449E-2</v>
          </cell>
          <cell r="L6">
            <v>2.9753423161912325E-2</v>
          </cell>
          <cell r="M6">
            <v>5.735547107001418E-2</v>
          </cell>
          <cell r="N6">
            <v>2.8869811070298977E-2</v>
          </cell>
        </row>
        <row r="7">
          <cell r="K7">
            <v>1.5131249391882849E-3</v>
          </cell>
          <cell r="L7">
            <v>6.3470607490045527E-3</v>
          </cell>
          <cell r="M7">
            <v>5.1420880683177754E-3</v>
          </cell>
          <cell r="N7">
            <v>1.2434780332772248E-3</v>
          </cell>
        </row>
        <row r="8">
          <cell r="K8">
            <v>1.1466866302582395E-3</v>
          </cell>
          <cell r="L8">
            <v>1.2706341444000456E-2</v>
          </cell>
          <cell r="M8">
            <v>6.4335613828983085E-3</v>
          </cell>
          <cell r="N8">
            <v>1.5102248610554426E-3</v>
          </cell>
        </row>
        <row r="9">
          <cell r="K9">
            <v>7.0567351806510403E-4</v>
          </cell>
          <cell r="L9">
            <v>1.2583760739268935E-3</v>
          </cell>
          <cell r="M9">
            <v>1.4962100388428306E-2</v>
          </cell>
          <cell r="N9">
            <v>1.1754090502495672E-3</v>
          </cell>
        </row>
        <row r="10">
          <cell r="K10">
            <v>2.0779522849462308E-2</v>
          </cell>
          <cell r="L10">
            <v>8.4434829953369452E-3</v>
          </cell>
          <cell r="M10">
            <v>3.1389689918355494E-2</v>
          </cell>
          <cell r="N10">
            <v>4.2946731438929367E-2</v>
          </cell>
        </row>
        <row r="11">
          <cell r="K11">
            <v>4.5857429674268837E-3</v>
          </cell>
          <cell r="L11">
            <v>2.7421333517998886E-3</v>
          </cell>
          <cell r="M11">
            <v>1.35550876608533E-2</v>
          </cell>
          <cell r="N11">
            <v>1.1394829669774176E-2</v>
          </cell>
        </row>
        <row r="12">
          <cell r="K12">
            <v>4.9459872994345559E-3</v>
          </cell>
          <cell r="L12">
            <v>2.156268062586582E-3</v>
          </cell>
          <cell r="M12">
            <v>1.1270943352502831E-2</v>
          </cell>
          <cell r="N12">
            <v>4.7554364637179972E-3</v>
          </cell>
        </row>
        <row r="13">
          <cell r="K13">
            <v>6.0247781301259956E-3</v>
          </cell>
          <cell r="L13">
            <v>3.2697057093783351E-3</v>
          </cell>
          <cell r="M13">
            <v>1.0965534334843152E-2</v>
          </cell>
          <cell r="N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ESA%20Summary'!A3:A3" TargetMode="External"/><Relationship Id="rId1" Type="http://schemas.openxmlformats.org/officeDocument/2006/relationships/hyperlink" Target="mailto:=@'ESA%20Summary'!A3:A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mailto:=@'ESA%20Summary'!$A$2:$A$2" TargetMode="External"/><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974A-0D06-42C4-8E7B-E1DAD82B7937}">
  <sheetPr codeName="Sheet1">
    <tabColor rgb="FFFFFF00"/>
  </sheetPr>
  <dimension ref="A1"/>
  <sheetViews>
    <sheetView workbookViewId="0"/>
  </sheetViews>
  <sheetFormatPr defaultRowHeight="1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5D741-7716-499B-9E67-95DD2CAF3C5E}">
  <sheetPr codeName="Sheet10">
    <pageSetUpPr fitToPage="1"/>
  </sheetPr>
  <dimension ref="A1:N93"/>
  <sheetViews>
    <sheetView view="pageBreakPreview" topLeftCell="A34" zoomScaleNormal="100" zoomScaleSheetLayoutView="100" workbookViewId="0">
      <selection activeCell="A2" sqref="A2:B2"/>
    </sheetView>
  </sheetViews>
  <sheetFormatPr defaultColWidth="8.54296875" defaultRowHeight="13"/>
  <cols>
    <col min="1" max="1" width="61.453125" style="47" customWidth="1"/>
    <col min="2" max="2" width="12.54296875" style="47" customWidth="1"/>
    <col min="3" max="3" width="8.54296875" bestFit="1" customWidth="1"/>
    <col min="4" max="4" width="11.54296875" bestFit="1" customWidth="1"/>
    <col min="5" max="5" width="16.453125" bestFit="1" customWidth="1"/>
    <col min="6" max="6" width="10.453125" bestFit="1" customWidth="1"/>
    <col min="9" max="9" width="12.54296875" customWidth="1"/>
  </cols>
  <sheetData>
    <row r="1" spans="1:14" ht="28.5" customHeight="1">
      <c r="A1" s="1518" t="s">
        <v>575</v>
      </c>
      <c r="B1" s="1518"/>
    </row>
    <row r="2" spans="1:14" ht="15">
      <c r="A2" s="1429" t="str" cm="1">
        <f t="array" ref="A2">'ESA Summary'!A2:A2</f>
        <v>Southern California Edison</v>
      </c>
      <c r="B2" s="1430"/>
      <c r="C2" s="5"/>
      <c r="D2" s="5"/>
      <c r="E2" s="5"/>
      <c r="F2" s="5"/>
      <c r="G2" s="5"/>
      <c r="H2" s="5"/>
      <c r="I2" s="5"/>
      <c r="J2" s="5"/>
      <c r="K2" s="5"/>
      <c r="L2" s="5"/>
      <c r="M2" s="5"/>
      <c r="N2" s="5"/>
    </row>
    <row r="3" spans="1:14" ht="15">
      <c r="A3" s="1429" t="str" cm="1">
        <f t="array" ref="A3">'ESA Summary'!A3:A3</f>
        <v>Through July 2026</v>
      </c>
      <c r="B3" s="1430"/>
      <c r="C3" s="83"/>
      <c r="D3" s="83"/>
      <c r="E3" s="83"/>
      <c r="F3" s="83"/>
      <c r="G3" s="83"/>
      <c r="H3" s="83"/>
      <c r="I3" s="83"/>
      <c r="J3" s="83"/>
      <c r="K3" s="83"/>
      <c r="L3" s="83"/>
      <c r="M3" s="83"/>
      <c r="N3" s="83"/>
    </row>
    <row r="4" spans="1:14" ht="15.5" thickBot="1">
      <c r="A4" s="179"/>
      <c r="B4" s="178"/>
      <c r="C4" s="83"/>
      <c r="D4" s="83"/>
      <c r="E4" s="83"/>
      <c r="F4" s="83"/>
      <c r="G4" s="83"/>
      <c r="H4" s="83"/>
      <c r="I4" s="83"/>
      <c r="J4" s="83"/>
      <c r="K4" s="83"/>
      <c r="L4" s="83"/>
      <c r="M4" s="83"/>
      <c r="N4" s="83"/>
    </row>
    <row r="5" spans="1:14" ht="13.5" thickBot="1">
      <c r="A5" s="1519" t="s">
        <v>576</v>
      </c>
      <c r="B5" s="1520"/>
      <c r="D5" s="839"/>
      <c r="E5" s="1521"/>
      <c r="F5" s="1521"/>
      <c r="G5" s="1521"/>
      <c r="H5" s="1521"/>
      <c r="I5" s="83"/>
      <c r="J5" s="83"/>
      <c r="K5" s="83"/>
      <c r="L5" s="83"/>
      <c r="M5" s="83"/>
      <c r="N5" s="83"/>
    </row>
    <row r="6" spans="1:14">
      <c r="A6" s="173" t="s">
        <v>577</v>
      </c>
      <c r="B6" s="172">
        <f>'ESA Table 2'!F97</f>
        <v>17987376.636112381</v>
      </c>
      <c r="C6" s="34"/>
      <c r="D6" s="553"/>
    </row>
    <row r="7" spans="1:14">
      <c r="A7" s="162" t="s">
        <v>578</v>
      </c>
      <c r="B7" s="172">
        <f>'ESA Table 2'!H97</f>
        <v>-66910.429133777769</v>
      </c>
      <c r="C7" s="34"/>
      <c r="D7" s="553"/>
    </row>
    <row r="8" spans="1:14">
      <c r="A8" s="162" t="s">
        <v>579</v>
      </c>
      <c r="B8" s="172">
        <v>195249683.58271009</v>
      </c>
    </row>
    <row r="9" spans="1:14">
      <c r="A9" s="162" t="s">
        <v>580</v>
      </c>
      <c r="B9" s="172">
        <v>-480409.09702257137</v>
      </c>
    </row>
    <row r="10" spans="1:14" ht="15.5">
      <c r="A10" s="162" t="s">
        <v>581</v>
      </c>
      <c r="B10" s="171">
        <v>0.25900000000000001</v>
      </c>
      <c r="C10" s="12"/>
      <c r="D10" s="12"/>
      <c r="E10" s="12"/>
    </row>
    <row r="11" spans="1:14">
      <c r="A11" s="162" t="s">
        <v>582</v>
      </c>
      <c r="B11" s="171">
        <v>1.38</v>
      </c>
      <c r="C11" s="12"/>
      <c r="D11" s="12"/>
    </row>
    <row r="12" spans="1:14">
      <c r="A12" s="162" t="s">
        <v>583</v>
      </c>
      <c r="B12" s="170">
        <v>122.22682431869524</v>
      </c>
      <c r="D12" s="177"/>
      <c r="E12" s="177"/>
    </row>
    <row r="13" spans="1:14" ht="13.5" thickBot="1">
      <c r="A13" s="969" t="s">
        <v>584</v>
      </c>
      <c r="B13" s="970">
        <v>1335.8325346367976</v>
      </c>
      <c r="C13" s="12"/>
      <c r="D13" s="177"/>
      <c r="E13" s="177"/>
    </row>
    <row r="14" spans="1:14" ht="13.5" thickBot="1"/>
    <row r="15" spans="1:14" ht="13.5" thickBot="1">
      <c r="A15" s="1519" t="s">
        <v>585</v>
      </c>
      <c r="B15" s="1520"/>
      <c r="C15" s="34"/>
      <c r="D15" s="839"/>
    </row>
    <row r="16" spans="1:14">
      <c r="A16" s="173" t="s">
        <v>577</v>
      </c>
      <c r="B16" s="172">
        <v>798467.27830000001</v>
      </c>
      <c r="C16" s="34"/>
      <c r="D16" s="1363"/>
    </row>
    <row r="17" spans="1:5">
      <c r="A17" s="162" t="s">
        <v>578</v>
      </c>
      <c r="B17" s="172">
        <v>21910.218949999999</v>
      </c>
      <c r="C17" s="34"/>
      <c r="D17" s="1363"/>
    </row>
    <row r="18" spans="1:5">
      <c r="A18" s="162" t="s">
        <v>579</v>
      </c>
      <c r="B18" s="172">
        <v>7263130.1956099998</v>
      </c>
      <c r="C18" s="32"/>
      <c r="D18" s="32"/>
    </row>
    <row r="19" spans="1:5">
      <c r="A19" s="162" t="s">
        <v>580</v>
      </c>
      <c r="B19" s="172">
        <v>212753.594442</v>
      </c>
    </row>
    <row r="20" spans="1:5" ht="15.5">
      <c r="A20" s="162" t="s">
        <v>581</v>
      </c>
      <c r="B20" s="171">
        <v>0.25900000000000001</v>
      </c>
      <c r="C20" s="32"/>
      <c r="D20" s="32"/>
    </row>
    <row r="21" spans="1:5">
      <c r="A21" s="162" t="s">
        <v>582</v>
      </c>
      <c r="B21" s="171">
        <v>1.38</v>
      </c>
    </row>
    <row r="22" spans="1:5">
      <c r="A22" s="162" t="s">
        <v>586</v>
      </c>
      <c r="B22" s="847">
        <v>64.942226638547993</v>
      </c>
    </row>
    <row r="23" spans="1:5" ht="13.5" thickBot="1">
      <c r="A23" s="969" t="s">
        <v>587</v>
      </c>
      <c r="B23" s="1335">
        <v>595.82210438162997</v>
      </c>
    </row>
    <row r="24" spans="1:5">
      <c r="A24" s="1524"/>
      <c r="B24" s="1524"/>
    </row>
    <row r="25" spans="1:5" ht="12.75" customHeight="1" thickBot="1"/>
    <row r="26" spans="1:5" ht="13.5" thickBot="1">
      <c r="A26" s="1519" t="s">
        <v>588</v>
      </c>
      <c r="B26" s="1520"/>
      <c r="D26" s="839"/>
      <c r="E26" s="3"/>
    </row>
    <row r="27" spans="1:5">
      <c r="A27" s="173" t="s">
        <v>577</v>
      </c>
      <c r="B27" s="172">
        <v>118168.1774</v>
      </c>
      <c r="C27" s="1363"/>
      <c r="D27" s="34"/>
    </row>
    <row r="28" spans="1:5">
      <c r="A28" s="162" t="s">
        <v>578</v>
      </c>
      <c r="B28" s="172">
        <v>896.06</v>
      </c>
      <c r="C28" s="1363"/>
      <c r="D28" s="34"/>
    </row>
    <row r="29" spans="1:5">
      <c r="A29" s="162" t="s">
        <v>579</v>
      </c>
      <c r="B29" s="172">
        <v>1431837.709</v>
      </c>
      <c r="C29" s="32"/>
      <c r="D29" s="32"/>
    </row>
    <row r="30" spans="1:5">
      <c r="A30" s="162" t="s">
        <v>580</v>
      </c>
      <c r="B30" s="172">
        <v>36706.061188</v>
      </c>
    </row>
    <row r="31" spans="1:5">
      <c r="A31" s="162" t="s">
        <v>589</v>
      </c>
      <c r="B31" s="171">
        <v>0.25900000000000001</v>
      </c>
      <c r="C31" s="32"/>
      <c r="D31" s="32"/>
    </row>
    <row r="32" spans="1:5">
      <c r="A32" s="162" t="s">
        <v>582</v>
      </c>
      <c r="B32" s="171">
        <v>1.38</v>
      </c>
    </row>
    <row r="33" spans="1:4">
      <c r="A33" s="162" t="s">
        <v>586</v>
      </c>
      <c r="B33" s="847">
        <v>8.7541818524931507</v>
      </c>
    </row>
    <row r="34" spans="1:4" ht="13.5" thickBot="1">
      <c r="A34" s="969" t="s">
        <v>587</v>
      </c>
      <c r="B34" s="1335">
        <v>115.934240080942</v>
      </c>
    </row>
    <row r="35" spans="1:4">
      <c r="A35" s="1524"/>
      <c r="B35" s="1524"/>
    </row>
    <row r="36" spans="1:4" ht="12.75" customHeight="1" thickBot="1"/>
    <row r="37" spans="1:4" ht="13.5" thickBot="1">
      <c r="A37" s="1519" t="s">
        <v>590</v>
      </c>
      <c r="B37" s="1520"/>
      <c r="D37" s="839"/>
    </row>
    <row r="38" spans="1:4">
      <c r="A38" s="173" t="s">
        <v>577</v>
      </c>
      <c r="B38" s="172">
        <f>'ESA Table 2B (WholeHome)'!D146</f>
        <v>23426.160765743123</v>
      </c>
      <c r="C38" s="34"/>
    </row>
    <row r="39" spans="1:4">
      <c r="A39" s="162" t="s">
        <v>578</v>
      </c>
      <c r="B39" s="172">
        <f>'ESA Table 2B (WholeHome)'!F146</f>
        <v>1928.1670562693805</v>
      </c>
      <c r="C39" s="34"/>
    </row>
    <row r="40" spans="1:4">
      <c r="A40" s="162" t="s">
        <v>579</v>
      </c>
      <c r="B40" s="172">
        <f>B38*10</f>
        <v>234261.60765743122</v>
      </c>
      <c r="C40" s="34"/>
    </row>
    <row r="41" spans="1:4">
      <c r="A41" s="162" t="s">
        <v>580</v>
      </c>
      <c r="B41" s="172">
        <f>B39*10</f>
        <v>19281.670562693806</v>
      </c>
      <c r="C41" s="34"/>
    </row>
    <row r="42" spans="1:4" ht="15.5">
      <c r="A42" s="162" t="s">
        <v>581</v>
      </c>
      <c r="B42" s="171">
        <v>0.25900000000000001</v>
      </c>
      <c r="C42" s="34"/>
    </row>
    <row r="43" spans="1:4">
      <c r="A43" s="162" t="s">
        <v>582</v>
      </c>
      <c r="B43" s="171">
        <v>1.38</v>
      </c>
      <c r="C43" s="34"/>
    </row>
    <row r="44" spans="1:4">
      <c r="A44" s="162" t="s">
        <v>586</v>
      </c>
      <c r="B44" s="170">
        <f>((B38*B42)+(B39*B43))/'ESA Table 2B (WholeHome)'!C151</f>
        <v>242.4512826660893</v>
      </c>
      <c r="D44" s="177"/>
    </row>
    <row r="45" spans="1:4" ht="13.5" thickBot="1">
      <c r="A45" s="969" t="s">
        <v>587</v>
      </c>
      <c r="B45" s="970">
        <f>((B40*B42)+(B41*B43))/'ESA Table 2B (WholeHome)'!C151</f>
        <v>2424.5128266608931</v>
      </c>
      <c r="D45" s="177"/>
    </row>
    <row r="47" spans="1:4" ht="13.5" thickBot="1"/>
    <row r="48" spans="1:4" ht="13.5" thickBot="1">
      <c r="A48" s="1519" t="s">
        <v>591</v>
      </c>
      <c r="B48" s="1520"/>
      <c r="C48" s="34"/>
      <c r="D48" s="839"/>
    </row>
    <row r="49" spans="1:5">
      <c r="A49" s="173" t="s">
        <v>577</v>
      </c>
      <c r="B49" s="172">
        <f>'ESA Table 2B (WholeHome)'!M146</f>
        <v>686875.71985966491</v>
      </c>
      <c r="C49" s="34"/>
      <c r="E49" s="32"/>
    </row>
    <row r="50" spans="1:5">
      <c r="A50" s="162" t="s">
        <v>578</v>
      </c>
      <c r="B50" s="172">
        <f>'ESA Table 2B (WholeHome)'!O146</f>
        <v>31347.668558063931</v>
      </c>
      <c r="C50" s="34"/>
      <c r="E50" s="32"/>
    </row>
    <row r="51" spans="1:5">
      <c r="A51" s="162" t="s">
        <v>579</v>
      </c>
      <c r="B51" s="172">
        <f>B49*10</f>
        <v>6868757.1985966489</v>
      </c>
      <c r="C51" s="34"/>
      <c r="E51" s="32"/>
    </row>
    <row r="52" spans="1:5">
      <c r="A52" s="162" t="s">
        <v>580</v>
      </c>
      <c r="B52" s="172">
        <f>B50*10</f>
        <v>313476.68558063929</v>
      </c>
      <c r="C52" s="34"/>
      <c r="E52" s="32"/>
    </row>
    <row r="53" spans="1:5" ht="15.5">
      <c r="A53" s="162" t="s">
        <v>581</v>
      </c>
      <c r="B53" s="171">
        <v>0.25900000000000001</v>
      </c>
      <c r="C53" s="34"/>
      <c r="E53" s="32"/>
    </row>
    <row r="54" spans="1:5">
      <c r="A54" s="162" t="s">
        <v>582</v>
      </c>
      <c r="B54" s="171">
        <v>1.38</v>
      </c>
      <c r="C54" s="34"/>
      <c r="E54" s="32"/>
    </row>
    <row r="55" spans="1:5">
      <c r="A55" s="162" t="s">
        <v>586</v>
      </c>
      <c r="B55" s="170">
        <f>((B49*B53)+(B50*B54))/'ESA Table 2B (WholeHome)'!L151</f>
        <v>1068.4086669264805</v>
      </c>
      <c r="D55" s="987"/>
      <c r="E55" s="32"/>
    </row>
    <row r="56" spans="1:5" ht="13.5" thickBot="1">
      <c r="A56" s="969" t="s">
        <v>587</v>
      </c>
      <c r="B56" s="970">
        <f>((B51*B53)+(B52*B54))/'ESA Table 2B (WholeHome)'!L151</f>
        <v>10684.086669264805</v>
      </c>
      <c r="E56" s="32"/>
    </row>
    <row r="57" spans="1:5">
      <c r="B57" s="176"/>
      <c r="C57" s="31"/>
    </row>
    <row r="58" spans="1:5" ht="13.5" thickBot="1">
      <c r="B58" s="174"/>
    </row>
    <row r="59" spans="1:5" ht="15.5" thickBot="1">
      <c r="A59" s="1519" t="s">
        <v>592</v>
      </c>
      <c r="B59" s="1520"/>
      <c r="D59" s="34"/>
    </row>
    <row r="60" spans="1:5">
      <c r="A60" s="173" t="s">
        <v>577</v>
      </c>
      <c r="B60" s="172">
        <f>'ESA Table 2C (BE)'!D32</f>
        <v>3020888.1</v>
      </c>
      <c r="C60" s="34"/>
      <c r="D60" s="34"/>
    </row>
    <row r="61" spans="1:5">
      <c r="A61" s="162" t="s">
        <v>578</v>
      </c>
      <c r="B61" s="172">
        <f>'ESA Table 2C (BE)'!F31</f>
        <v>124767</v>
      </c>
    </row>
    <row r="62" spans="1:5">
      <c r="A62" s="162" t="s">
        <v>579</v>
      </c>
      <c r="B62" s="172">
        <f>-11933799+(B63*29.3)</f>
        <v>65317203.900000006</v>
      </c>
      <c r="C62" s="32"/>
      <c r="D62" s="32"/>
    </row>
    <row r="63" spans="1:5">
      <c r="A63" s="162" t="s">
        <v>580</v>
      </c>
      <c r="B63" s="172">
        <v>2636553</v>
      </c>
    </row>
    <row r="64" spans="1:5" ht="15.5">
      <c r="A64" s="162" t="s">
        <v>581</v>
      </c>
      <c r="B64" s="175">
        <v>0.25900000000000001</v>
      </c>
      <c r="C64" s="34"/>
      <c r="D64" s="986"/>
    </row>
    <row r="65" spans="1:4">
      <c r="A65" s="162" t="s">
        <v>582</v>
      </c>
      <c r="B65" s="171">
        <v>0</v>
      </c>
      <c r="D65" s="31"/>
    </row>
    <row r="66" spans="1:4">
      <c r="A66" s="162" t="s">
        <v>593</v>
      </c>
      <c r="B66" s="170">
        <f>(B60*B64)/'ESA Table 2C (BE)'!C35</f>
        <v>2092.0053954545456</v>
      </c>
      <c r="D66" s="985"/>
    </row>
    <row r="67" spans="1:4" ht="13.5" thickBot="1">
      <c r="A67" s="969" t="s">
        <v>594</v>
      </c>
      <c r="B67" s="1336">
        <f>(B62*B64)/'ESA Table 2C (BE)'!C35</f>
        <v>45233.036925401073</v>
      </c>
    </row>
    <row r="69" spans="1:4" ht="13.5" thickBot="1"/>
    <row r="70" spans="1:4" ht="13.5" thickBot="1">
      <c r="A70" s="1519" t="s">
        <v>595</v>
      </c>
      <c r="B70" s="1520"/>
    </row>
    <row r="71" spans="1:4">
      <c r="A71" s="173" t="s">
        <v>577</v>
      </c>
      <c r="B71" s="172">
        <v>0</v>
      </c>
    </row>
    <row r="72" spans="1:4">
      <c r="A72" s="162" t="s">
        <v>578</v>
      </c>
      <c r="B72" s="172">
        <v>0</v>
      </c>
    </row>
    <row r="73" spans="1:4">
      <c r="A73" s="162" t="s">
        <v>579</v>
      </c>
      <c r="B73" s="172">
        <v>0</v>
      </c>
    </row>
    <row r="74" spans="1:4">
      <c r="A74" s="162" t="s">
        <v>580</v>
      </c>
      <c r="B74" s="172">
        <v>0</v>
      </c>
    </row>
    <row r="75" spans="1:4">
      <c r="A75" s="162" t="s">
        <v>589</v>
      </c>
      <c r="B75" s="171">
        <v>0</v>
      </c>
    </row>
    <row r="76" spans="1:4">
      <c r="A76" s="162" t="s">
        <v>582</v>
      </c>
      <c r="B76" s="171">
        <v>0</v>
      </c>
    </row>
    <row r="77" spans="1:4">
      <c r="A77" s="162" t="s">
        <v>593</v>
      </c>
      <c r="B77" s="171">
        <v>0</v>
      </c>
    </row>
    <row r="78" spans="1:4" ht="13.5" thickBot="1">
      <c r="A78" s="969" t="s">
        <v>594</v>
      </c>
      <c r="B78" s="1337">
        <v>0</v>
      </c>
    </row>
    <row r="79" spans="1:4" ht="13.5" thickBot="1">
      <c r="B79" s="174"/>
    </row>
    <row r="80" spans="1:4" ht="13.5" thickBot="1">
      <c r="A80" s="1522" t="s">
        <v>596</v>
      </c>
      <c r="B80" s="1523"/>
    </row>
    <row r="81" spans="1:6">
      <c r="A81" s="173" t="s">
        <v>577</v>
      </c>
      <c r="B81" s="172">
        <f>+B6+B16+B27+B38+B49</f>
        <v>19614313.972437788</v>
      </c>
      <c r="C81" s="34"/>
      <c r="D81" s="34"/>
    </row>
    <row r="82" spans="1:6">
      <c r="A82" s="162" t="s">
        <v>578</v>
      </c>
      <c r="B82" s="172">
        <f>+B7+B17+B28+B39+B50</f>
        <v>-10828.314569444461</v>
      </c>
    </row>
    <row r="83" spans="1:6" ht="15" customHeight="1">
      <c r="A83" s="162" t="s">
        <v>579</v>
      </c>
      <c r="B83" s="172">
        <f>+B8+B18+B29+B40+B51</f>
        <v>211047670.29357415</v>
      </c>
      <c r="C83" s="32"/>
      <c r="D83" s="32"/>
    </row>
    <row r="84" spans="1:6">
      <c r="A84" s="162" t="s">
        <v>580</v>
      </c>
      <c r="B84" s="172">
        <f>+B9+B19+B30+B41+B52</f>
        <v>101808.91475076176</v>
      </c>
    </row>
    <row r="85" spans="1:6" ht="15.5">
      <c r="A85" s="162" t="s">
        <v>581</v>
      </c>
      <c r="B85" s="171">
        <v>0.25900000000000001</v>
      </c>
    </row>
    <row r="86" spans="1:6">
      <c r="A86" s="162" t="s">
        <v>582</v>
      </c>
      <c r="B86" s="171">
        <v>1.38</v>
      </c>
    </row>
    <row r="87" spans="1:6">
      <c r="A87" s="162" t="s">
        <v>597</v>
      </c>
      <c r="B87" s="170">
        <f>+B12+B22+B33+B44+B55</f>
        <v>1506.783182402306</v>
      </c>
    </row>
    <row r="88" spans="1:6" ht="13.5" thickBot="1">
      <c r="A88" s="969" t="s">
        <v>594</v>
      </c>
      <c r="B88" s="1336">
        <f>+B13+B23+B34+B45+B56</f>
        <v>15156.188375025067</v>
      </c>
    </row>
    <row r="89" spans="1:6" ht="29.25" customHeight="1">
      <c r="A89" s="1456" t="s">
        <v>598</v>
      </c>
      <c r="B89" s="1456"/>
    </row>
    <row r="90" spans="1:6" ht="15.5">
      <c r="A90" s="1462" t="s">
        <v>599</v>
      </c>
      <c r="B90" s="1462"/>
    </row>
    <row r="91" spans="1:6" ht="20.25" customHeight="1">
      <c r="A91" s="1427" t="s">
        <v>600</v>
      </c>
      <c r="B91" s="1427"/>
      <c r="F91" s="30"/>
    </row>
    <row r="92" spans="1:6" ht="28.5" customHeight="1">
      <c r="A92" s="1428"/>
      <c r="B92" s="1428"/>
    </row>
    <row r="93" spans="1:6" ht="12.75" customHeight="1">
      <c r="A93" s="163"/>
      <c r="B93" s="163"/>
    </row>
  </sheetData>
  <mergeCells count="18">
    <mergeCell ref="A92:B92"/>
    <mergeCell ref="E5:H5"/>
    <mergeCell ref="A59:B59"/>
    <mergeCell ref="A70:B70"/>
    <mergeCell ref="A80:B80"/>
    <mergeCell ref="A15:B15"/>
    <mergeCell ref="A26:B26"/>
    <mergeCell ref="A37:B37"/>
    <mergeCell ref="A48:B48"/>
    <mergeCell ref="A24:B24"/>
    <mergeCell ref="A35:B35"/>
    <mergeCell ref="A1:B1"/>
    <mergeCell ref="A2:B2"/>
    <mergeCell ref="A3:B3"/>
    <mergeCell ref="A5:B5"/>
    <mergeCell ref="A91:B91"/>
    <mergeCell ref="A89:B89"/>
    <mergeCell ref="A90:B90"/>
  </mergeCells>
  <printOptions horizontalCentered="1"/>
  <pageMargins left="0.7" right="0.7" top="0.75" bottom="0.75" header="0.3" footer="0.3"/>
  <pageSetup fitToHeight="0" orientation="portrait" r:id="rId1"/>
  <rowBreaks count="1" manualBreakCount="1">
    <brk id="47"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FEA3-69F3-4313-813E-82F7F86BB252}">
  <sheetPr codeName="Sheet11">
    <tabColor theme="0" tint="-0.14999847407452621"/>
    <pageSetUpPr fitToPage="1"/>
  </sheetPr>
  <dimension ref="A1:K73"/>
  <sheetViews>
    <sheetView zoomScaleNormal="100" workbookViewId="0">
      <selection activeCell="J8" sqref="J8"/>
    </sheetView>
  </sheetViews>
  <sheetFormatPr defaultColWidth="8.54296875" defaultRowHeight="13"/>
  <cols>
    <col min="1" max="1" width="17.453125" style="47" customWidth="1"/>
    <col min="2" max="5" width="11.453125" style="47" customWidth="1"/>
    <col min="6" max="6" width="10.453125" style="47" customWidth="1"/>
    <col min="7" max="7" width="11.453125" style="47" customWidth="1"/>
    <col min="8" max="8" width="9.54296875" style="47" customWidth="1"/>
    <col min="9" max="16384" width="8.54296875" style="47"/>
  </cols>
  <sheetData>
    <row r="1" spans="1:11" ht="13.5" customHeight="1">
      <c r="A1" s="1530" t="s">
        <v>601</v>
      </c>
      <c r="B1" s="1531"/>
      <c r="C1" s="1531"/>
      <c r="D1" s="1531"/>
      <c r="E1" s="1531"/>
      <c r="F1" s="1531"/>
      <c r="G1" s="1532"/>
    </row>
    <row r="2" spans="1:11" ht="15.5">
      <c r="A2" s="1533" t="str" cm="1">
        <f t="array" ref="A2">'ESA Summary'!A2:A2</f>
        <v>Southern California Edison</v>
      </c>
      <c r="B2" s="1534"/>
      <c r="C2" s="1534"/>
      <c r="D2" s="1534"/>
      <c r="E2" s="1534"/>
      <c r="F2" s="1534"/>
      <c r="G2" s="1535"/>
    </row>
    <row r="3" spans="1:11" ht="15.5">
      <c r="A3" s="1533" t="str" cm="1">
        <f t="array" ref="A3">'ESA Summary'!A3:A3</f>
        <v>Through July 2026</v>
      </c>
      <c r="B3" s="1534"/>
      <c r="C3" s="1534"/>
      <c r="D3" s="1534"/>
      <c r="E3" s="1534"/>
      <c r="F3" s="1534"/>
      <c r="G3" s="1535"/>
    </row>
    <row r="4" spans="1:11" ht="13.5" thickBot="1">
      <c r="A4" s="211"/>
      <c r="B4" s="178"/>
      <c r="C4" s="178"/>
      <c r="D4" s="178"/>
      <c r="E4" s="178"/>
      <c r="F4" s="178"/>
      <c r="G4" s="178"/>
    </row>
    <row r="5" spans="1:11">
      <c r="A5" s="1536" t="s">
        <v>602</v>
      </c>
      <c r="B5" s="1537"/>
      <c r="C5" s="1537"/>
      <c r="D5" s="1537"/>
      <c r="E5" s="1537"/>
      <c r="F5" s="1537"/>
      <c r="G5" s="1538"/>
    </row>
    <row r="6" spans="1:11" ht="13.5" thickBot="1">
      <c r="A6" s="1338"/>
      <c r="B6" s="1528" t="s">
        <v>603</v>
      </c>
      <c r="C6" s="1528"/>
      <c r="D6" s="1528"/>
      <c r="E6" s="1528" t="s">
        <v>604</v>
      </c>
      <c r="F6" s="1528"/>
      <c r="G6" s="1529"/>
      <c r="H6" s="553"/>
    </row>
    <row r="7" spans="1:11" customFormat="1" ht="15">
      <c r="A7" s="542" t="s">
        <v>605</v>
      </c>
      <c r="B7" s="551" t="s">
        <v>606</v>
      </c>
      <c r="C7" s="543" t="s">
        <v>607</v>
      </c>
      <c r="D7" s="544" t="s">
        <v>10</v>
      </c>
      <c r="E7" s="543" t="s">
        <v>608</v>
      </c>
      <c r="F7" s="543" t="s">
        <v>607</v>
      </c>
      <c r="G7" s="545" t="s">
        <v>10</v>
      </c>
      <c r="H7" s="67"/>
      <c r="K7" s="76"/>
    </row>
    <row r="8" spans="1:11" customFormat="1" ht="13.5" customHeight="1">
      <c r="A8" s="162" t="s">
        <v>609</v>
      </c>
      <c r="B8" s="331">
        <v>0</v>
      </c>
      <c r="C8" s="331">
        <v>852</v>
      </c>
      <c r="D8" s="331">
        <f t="shared" ref="D8:D23" si="0">SUM(B8:C8)</f>
        <v>852</v>
      </c>
      <c r="E8" s="331">
        <v>0</v>
      </c>
      <c r="F8" s="331">
        <v>0</v>
      </c>
      <c r="G8" s="552">
        <f>SUM(E8:F8)</f>
        <v>0</v>
      </c>
      <c r="H8" s="379"/>
      <c r="K8" s="76"/>
    </row>
    <row r="9" spans="1:11" customFormat="1" ht="13.5" customHeight="1">
      <c r="A9" s="162" t="s">
        <v>610</v>
      </c>
      <c r="B9" s="331">
        <v>227</v>
      </c>
      <c r="C9" s="331">
        <v>0</v>
      </c>
      <c r="D9" s="331">
        <f t="shared" si="0"/>
        <v>227</v>
      </c>
      <c r="E9" s="331">
        <v>0</v>
      </c>
      <c r="F9" s="331">
        <v>0</v>
      </c>
      <c r="G9" s="552">
        <f t="shared" ref="G9:G23" si="1">SUM(E9:F9)</f>
        <v>0</v>
      </c>
      <c r="H9" s="34"/>
      <c r="K9" s="76"/>
    </row>
    <row r="10" spans="1:11" customFormat="1" ht="13.5" customHeight="1">
      <c r="A10" s="162" t="s">
        <v>611</v>
      </c>
      <c r="B10" s="331">
        <v>2028</v>
      </c>
      <c r="C10" s="331">
        <v>14</v>
      </c>
      <c r="D10" s="331">
        <f t="shared" si="0"/>
        <v>2042</v>
      </c>
      <c r="E10" s="331">
        <v>0</v>
      </c>
      <c r="F10" s="331">
        <v>0</v>
      </c>
      <c r="G10" s="552">
        <f t="shared" si="1"/>
        <v>0</v>
      </c>
      <c r="H10" s="553"/>
      <c r="K10" s="76"/>
    </row>
    <row r="11" spans="1:11" customFormat="1">
      <c r="A11" s="162" t="s">
        <v>612</v>
      </c>
      <c r="B11" s="331">
        <v>20294</v>
      </c>
      <c r="C11" s="331">
        <v>16609</v>
      </c>
      <c r="D11" s="331">
        <f t="shared" si="0"/>
        <v>36903</v>
      </c>
      <c r="E11" s="331">
        <v>536</v>
      </c>
      <c r="F11" s="331">
        <v>187</v>
      </c>
      <c r="G11" s="552">
        <f t="shared" si="1"/>
        <v>723</v>
      </c>
      <c r="H11" s="553"/>
      <c r="K11" s="76"/>
    </row>
    <row r="12" spans="1:11" customFormat="1">
      <c r="A12" s="162" t="s">
        <v>613</v>
      </c>
      <c r="B12" s="331">
        <v>11602</v>
      </c>
      <c r="C12" s="331">
        <v>0</v>
      </c>
      <c r="D12" s="331">
        <f t="shared" si="0"/>
        <v>11602</v>
      </c>
      <c r="E12" s="331">
        <v>299</v>
      </c>
      <c r="F12" s="331"/>
      <c r="G12" s="552">
        <f t="shared" si="1"/>
        <v>299</v>
      </c>
      <c r="H12" s="553"/>
      <c r="K12" s="76"/>
    </row>
    <row r="13" spans="1:11" customFormat="1">
      <c r="A13" s="162" t="s">
        <v>614</v>
      </c>
      <c r="B13" s="331">
        <v>4358</v>
      </c>
      <c r="C13" s="331">
        <v>688527</v>
      </c>
      <c r="D13" s="331">
        <f t="shared" si="0"/>
        <v>692885</v>
      </c>
      <c r="E13" s="331">
        <v>12</v>
      </c>
      <c r="F13" s="331">
        <v>19540</v>
      </c>
      <c r="G13" s="552">
        <f t="shared" si="1"/>
        <v>19552</v>
      </c>
      <c r="H13" s="553"/>
      <c r="K13" s="76"/>
    </row>
    <row r="14" spans="1:11" customFormat="1" ht="13.5" customHeight="1">
      <c r="A14" s="162" t="s">
        <v>615</v>
      </c>
      <c r="B14" s="331">
        <v>0</v>
      </c>
      <c r="C14" s="331">
        <v>2</v>
      </c>
      <c r="D14" s="331">
        <f t="shared" si="0"/>
        <v>2</v>
      </c>
      <c r="E14" s="331">
        <v>0</v>
      </c>
      <c r="F14" s="331">
        <v>0</v>
      </c>
      <c r="G14" s="552">
        <f t="shared" si="1"/>
        <v>0</v>
      </c>
      <c r="H14" s="553"/>
      <c r="K14" s="76"/>
    </row>
    <row r="15" spans="1:11" customFormat="1" ht="13.5" customHeight="1">
      <c r="A15" s="162" t="s">
        <v>616</v>
      </c>
      <c r="B15" s="331">
        <v>1</v>
      </c>
      <c r="C15" s="331">
        <v>0</v>
      </c>
      <c r="D15" s="331">
        <f t="shared" si="0"/>
        <v>1</v>
      </c>
      <c r="E15" s="331">
        <v>0</v>
      </c>
      <c r="F15" s="331">
        <v>0</v>
      </c>
      <c r="G15" s="552">
        <f t="shared" si="1"/>
        <v>0</v>
      </c>
      <c r="H15" s="553"/>
      <c r="K15" s="76"/>
    </row>
    <row r="16" spans="1:11" customFormat="1" ht="13.5" customHeight="1">
      <c r="A16" s="162" t="s">
        <v>617</v>
      </c>
      <c r="B16" s="331">
        <v>2861</v>
      </c>
      <c r="C16" s="331">
        <v>0</v>
      </c>
      <c r="D16" s="331">
        <f t="shared" si="0"/>
        <v>2861</v>
      </c>
      <c r="E16" s="331">
        <v>0</v>
      </c>
      <c r="F16" s="331">
        <v>0</v>
      </c>
      <c r="G16" s="552">
        <f t="shared" si="1"/>
        <v>0</v>
      </c>
      <c r="H16" s="553"/>
      <c r="K16" s="76"/>
    </row>
    <row r="17" spans="1:11" customFormat="1" ht="13.5" customHeight="1">
      <c r="A17" s="162" t="s">
        <v>618</v>
      </c>
      <c r="B17" s="331">
        <v>1</v>
      </c>
      <c r="C17" s="331">
        <v>274536</v>
      </c>
      <c r="D17" s="331">
        <f t="shared" si="0"/>
        <v>274537</v>
      </c>
      <c r="E17" s="331">
        <v>0</v>
      </c>
      <c r="F17" s="331">
        <v>4444</v>
      </c>
      <c r="G17" s="552">
        <f t="shared" si="1"/>
        <v>4444</v>
      </c>
      <c r="H17" s="553"/>
      <c r="K17" s="76"/>
    </row>
    <row r="18" spans="1:11" customFormat="1">
      <c r="A18" s="162" t="s">
        <v>619</v>
      </c>
      <c r="B18" s="331">
        <v>125377</v>
      </c>
      <c r="C18" s="331">
        <v>119265</v>
      </c>
      <c r="D18" s="331">
        <f t="shared" si="0"/>
        <v>244642</v>
      </c>
      <c r="E18" s="331">
        <v>1998</v>
      </c>
      <c r="F18" s="331">
        <v>1870</v>
      </c>
      <c r="G18" s="552">
        <f t="shared" si="1"/>
        <v>3868</v>
      </c>
      <c r="H18" s="553"/>
      <c r="K18" s="76"/>
    </row>
    <row r="19" spans="1:11" customFormat="1" ht="13.5" customHeight="1">
      <c r="A19" s="162" t="s">
        <v>620</v>
      </c>
      <c r="B19" s="331">
        <v>49390</v>
      </c>
      <c r="C19" s="331">
        <v>234170</v>
      </c>
      <c r="D19" s="331">
        <f t="shared" si="0"/>
        <v>283560</v>
      </c>
      <c r="E19" s="331">
        <v>1035</v>
      </c>
      <c r="F19" s="331">
        <v>4542</v>
      </c>
      <c r="G19" s="552">
        <f t="shared" si="1"/>
        <v>5577</v>
      </c>
      <c r="H19" s="553"/>
      <c r="K19" s="76"/>
    </row>
    <row r="20" spans="1:11" customFormat="1" ht="13.5" customHeight="1">
      <c r="A20" s="162" t="s">
        <v>621</v>
      </c>
      <c r="B20" s="331">
        <v>1</v>
      </c>
      <c r="C20" s="331">
        <v>0</v>
      </c>
      <c r="D20" s="331">
        <f t="shared" si="0"/>
        <v>1</v>
      </c>
      <c r="E20" s="331">
        <v>0</v>
      </c>
      <c r="F20" s="331">
        <v>0</v>
      </c>
      <c r="G20" s="552">
        <f t="shared" si="1"/>
        <v>0</v>
      </c>
      <c r="H20" s="553"/>
      <c r="K20" s="76"/>
    </row>
    <row r="21" spans="1:11" customFormat="1" ht="13.5" customHeight="1">
      <c r="A21" s="162" t="s">
        <v>622</v>
      </c>
      <c r="B21" s="331">
        <v>0</v>
      </c>
      <c r="C21" s="331">
        <v>22164</v>
      </c>
      <c r="D21" s="331">
        <f t="shared" si="0"/>
        <v>22164</v>
      </c>
      <c r="E21" s="331">
        <v>0</v>
      </c>
      <c r="F21" s="331">
        <v>27</v>
      </c>
      <c r="G21" s="552">
        <f t="shared" si="1"/>
        <v>27</v>
      </c>
      <c r="H21" s="553"/>
      <c r="K21" s="76"/>
    </row>
    <row r="22" spans="1:11" customFormat="1" ht="13.5" customHeight="1">
      <c r="A22" s="162" t="s">
        <v>623</v>
      </c>
      <c r="B22" s="331">
        <v>52184</v>
      </c>
      <c r="C22" s="331">
        <v>15961</v>
      </c>
      <c r="D22" s="331">
        <f t="shared" si="0"/>
        <v>68145</v>
      </c>
      <c r="E22" s="331">
        <v>1713</v>
      </c>
      <c r="F22" s="331">
        <v>412</v>
      </c>
      <c r="G22" s="552">
        <f t="shared" si="1"/>
        <v>2125</v>
      </c>
      <c r="H22" s="553"/>
      <c r="K22" s="76"/>
    </row>
    <row r="23" spans="1:11" customFormat="1" ht="13.5" thickBot="1">
      <c r="A23" s="162" t="s">
        <v>624</v>
      </c>
      <c r="B23" s="331">
        <v>3667</v>
      </c>
      <c r="C23" s="331">
        <v>85457</v>
      </c>
      <c r="D23" s="331">
        <f t="shared" si="0"/>
        <v>89124</v>
      </c>
      <c r="E23" s="331">
        <v>3</v>
      </c>
      <c r="F23" s="331">
        <v>742</v>
      </c>
      <c r="G23" s="552">
        <f t="shared" si="1"/>
        <v>745</v>
      </c>
      <c r="H23" s="553"/>
    </row>
    <row r="24" spans="1:11" customFormat="1" ht="13.5" thickBot="1">
      <c r="A24" s="546" t="s">
        <v>10</v>
      </c>
      <c r="B24" s="547">
        <f t="shared" ref="B24:G24" si="2">SUM(B8:B23)</f>
        <v>271991</v>
      </c>
      <c r="C24" s="547">
        <f t="shared" si="2"/>
        <v>1457557</v>
      </c>
      <c r="D24" s="547">
        <f t="shared" si="2"/>
        <v>1729548</v>
      </c>
      <c r="E24" s="547">
        <f t="shared" si="2"/>
        <v>5596</v>
      </c>
      <c r="F24" s="547">
        <f>SUM(F8:F23)</f>
        <v>31764</v>
      </c>
      <c r="G24" s="555">
        <f t="shared" si="2"/>
        <v>37360</v>
      </c>
      <c r="H24" s="34"/>
    </row>
    <row r="25" spans="1:11" ht="13.5" thickBot="1"/>
    <row r="26" spans="1:11">
      <c r="A26" s="1536" t="s">
        <v>625</v>
      </c>
      <c r="B26" s="1537"/>
      <c r="C26" s="1537"/>
      <c r="D26" s="1537"/>
      <c r="E26" s="1537"/>
      <c r="F26" s="1537"/>
      <c r="G26" s="1538"/>
    </row>
    <row r="27" spans="1:11" ht="15.5" thickBot="1">
      <c r="A27" s="1338"/>
      <c r="B27" s="1525" t="s">
        <v>626</v>
      </c>
      <c r="C27" s="1526"/>
      <c r="D27" s="1527"/>
      <c r="E27" s="1528" t="s">
        <v>604</v>
      </c>
      <c r="F27" s="1528"/>
      <c r="G27" s="1529"/>
    </row>
    <row r="28" spans="1:11">
      <c r="A28" s="542" t="s">
        <v>605</v>
      </c>
      <c r="B28" s="543"/>
      <c r="C28" s="543"/>
      <c r="D28" s="543"/>
      <c r="E28" s="851" t="s">
        <v>608</v>
      </c>
      <c r="F28" s="544" t="s">
        <v>607</v>
      </c>
      <c r="G28" s="545" t="s">
        <v>10</v>
      </c>
      <c r="H28" s="34"/>
    </row>
    <row r="29" spans="1:11">
      <c r="A29" s="162" t="s">
        <v>612</v>
      </c>
      <c r="B29" s="543"/>
      <c r="C29" s="543"/>
      <c r="D29" s="543"/>
      <c r="E29" s="331">
        <v>30</v>
      </c>
      <c r="F29" s="331">
        <v>0</v>
      </c>
      <c r="G29" s="552">
        <f t="shared" ref="G29:G30" si="3">SUM(E29:F29)</f>
        <v>30</v>
      </c>
      <c r="H29" s="34"/>
    </row>
    <row r="30" spans="1:11" customFormat="1">
      <c r="A30" s="162" t="s">
        <v>613</v>
      </c>
      <c r="B30" s="556"/>
      <c r="C30" s="556"/>
      <c r="D30" s="556"/>
      <c r="E30" s="331">
        <v>0</v>
      </c>
      <c r="F30" s="331">
        <v>0</v>
      </c>
      <c r="G30" s="552">
        <f t="shared" si="3"/>
        <v>0</v>
      </c>
      <c r="H30" s="34"/>
      <c r="K30" s="76"/>
    </row>
    <row r="31" spans="1:11" customFormat="1">
      <c r="A31" s="162" t="s">
        <v>614</v>
      </c>
      <c r="B31" s="556"/>
      <c r="C31" s="556"/>
      <c r="D31" s="556"/>
      <c r="E31" s="331">
        <v>0</v>
      </c>
      <c r="F31" s="331">
        <v>2303</v>
      </c>
      <c r="G31" s="552">
        <f t="shared" ref="G31:G35" si="4">SUM(E31:F31)</f>
        <v>2303</v>
      </c>
      <c r="K31" s="76"/>
    </row>
    <row r="32" spans="1:11" customFormat="1" ht="13.5" customHeight="1">
      <c r="A32" s="162" t="s">
        <v>618</v>
      </c>
      <c r="B32" s="556"/>
      <c r="C32" s="556"/>
      <c r="D32" s="556"/>
      <c r="E32" s="331">
        <v>0</v>
      </c>
      <c r="F32" s="331">
        <v>368</v>
      </c>
      <c r="G32" s="552">
        <f t="shared" ref="G32" si="5">SUM(E32:F32)</f>
        <v>368</v>
      </c>
      <c r="K32" s="76"/>
    </row>
    <row r="33" spans="1:11" customFormat="1" ht="13.5" customHeight="1">
      <c r="A33" s="162" t="s">
        <v>619</v>
      </c>
      <c r="B33" s="556"/>
      <c r="C33" s="556"/>
      <c r="D33" s="556"/>
      <c r="E33" s="852">
        <v>252</v>
      </c>
      <c r="F33" s="331">
        <v>473</v>
      </c>
      <c r="G33" s="552">
        <f t="shared" si="4"/>
        <v>725</v>
      </c>
      <c r="K33" s="76"/>
    </row>
    <row r="34" spans="1:11" customFormat="1" ht="13.5" customHeight="1">
      <c r="A34" s="162" t="s">
        <v>620</v>
      </c>
      <c r="B34" s="556"/>
      <c r="C34" s="556"/>
      <c r="D34" s="556"/>
      <c r="E34" s="331">
        <v>59</v>
      </c>
      <c r="F34" s="331">
        <v>1177</v>
      </c>
      <c r="G34" s="552">
        <f t="shared" si="4"/>
        <v>1236</v>
      </c>
      <c r="K34" s="76"/>
    </row>
    <row r="35" spans="1:11" customFormat="1" ht="13.5" customHeight="1">
      <c r="A35" s="162" t="s">
        <v>622</v>
      </c>
      <c r="B35" s="556"/>
      <c r="C35" s="556"/>
      <c r="D35" s="556"/>
      <c r="E35" s="331">
        <v>0</v>
      </c>
      <c r="F35" s="331">
        <v>0</v>
      </c>
      <c r="G35" s="552">
        <f t="shared" si="4"/>
        <v>0</v>
      </c>
      <c r="K35" s="76"/>
    </row>
    <row r="36" spans="1:11" customFormat="1" ht="13.5" customHeight="1">
      <c r="A36" s="162" t="s">
        <v>623</v>
      </c>
      <c r="B36" s="557"/>
      <c r="C36" s="557"/>
      <c r="D36" s="557"/>
      <c r="E36" s="331">
        <v>27</v>
      </c>
      <c r="F36" s="331">
        <v>0</v>
      </c>
      <c r="G36" s="558">
        <f>SUM(E36:F36)</f>
        <v>27</v>
      </c>
      <c r="K36" s="76"/>
    </row>
    <row r="37" spans="1:11" customFormat="1" ht="13.5" customHeight="1" thickBot="1">
      <c r="A37" s="559" t="s">
        <v>624</v>
      </c>
      <c r="B37" s="1339"/>
      <c r="C37" s="1339"/>
      <c r="D37" s="1339"/>
      <c r="E37" s="331">
        <v>0</v>
      </c>
      <c r="F37" s="331">
        <v>2</v>
      </c>
      <c r="G37" s="558">
        <f>SUM(E37:F37)</f>
        <v>2</v>
      </c>
      <c r="K37" s="76"/>
    </row>
    <row r="38" spans="1:11" customFormat="1" ht="13.5" thickBot="1">
      <c r="A38" s="560" t="s">
        <v>10</v>
      </c>
      <c r="B38" s="561">
        <f t="shared" ref="B38:D38" si="6">SUM(B30:B37)</f>
        <v>0</v>
      </c>
      <c r="C38" s="561">
        <f t="shared" si="6"/>
        <v>0</v>
      </c>
      <c r="D38" s="561">
        <f t="shared" si="6"/>
        <v>0</v>
      </c>
      <c r="E38" s="853">
        <f>SUM(E29:E37)</f>
        <v>368</v>
      </c>
      <c r="F38" s="853">
        <f>SUM(F29:F37)</f>
        <v>4323</v>
      </c>
      <c r="G38" s="555">
        <f>SUM(G29:G37)</f>
        <v>4691</v>
      </c>
    </row>
    <row r="39" spans="1:11" customFormat="1" ht="12.75" customHeight="1">
      <c r="A39" s="510"/>
      <c r="B39" s="917"/>
      <c r="C39" s="917"/>
      <c r="D39" s="917"/>
      <c r="E39" s="917"/>
      <c r="F39" s="917"/>
      <c r="G39" s="917"/>
    </row>
    <row r="40" spans="1:11" customFormat="1" ht="12.75" customHeight="1" thickBot="1">
      <c r="A40" s="47"/>
      <c r="B40" s="47"/>
      <c r="C40" s="47"/>
      <c r="D40" s="47"/>
      <c r="E40" s="47"/>
      <c r="F40" s="47"/>
      <c r="G40" s="47"/>
    </row>
    <row r="41" spans="1:11">
      <c r="A41" s="1536" t="s">
        <v>627</v>
      </c>
      <c r="B41" s="1537"/>
      <c r="C41" s="1537"/>
      <c r="D41" s="1537"/>
      <c r="E41" s="1537"/>
      <c r="F41" s="1537"/>
      <c r="G41" s="1538"/>
    </row>
    <row r="42" spans="1:11" ht="13.5" thickBot="1">
      <c r="A42" s="1338"/>
      <c r="B42" s="1539" t="s">
        <v>603</v>
      </c>
      <c r="C42" s="1540"/>
      <c r="D42" s="1541"/>
      <c r="E42" s="1528" t="s">
        <v>628</v>
      </c>
      <c r="F42" s="1528"/>
      <c r="G42" s="1529"/>
      <c r="H42" s="67"/>
    </row>
    <row r="43" spans="1:11">
      <c r="A43" s="542" t="s">
        <v>605</v>
      </c>
      <c r="B43" s="549"/>
      <c r="C43" s="549"/>
      <c r="D43" s="549"/>
      <c r="E43" s="543" t="s">
        <v>608</v>
      </c>
      <c r="F43" s="543" t="s">
        <v>607</v>
      </c>
      <c r="G43" s="545" t="s">
        <v>10</v>
      </c>
      <c r="H43" s="34"/>
    </row>
    <row r="44" spans="1:11">
      <c r="A44" s="162" t="s">
        <v>612</v>
      </c>
      <c r="B44" s="556"/>
      <c r="C44" s="556"/>
      <c r="D44" s="556"/>
      <c r="E44" s="331">
        <v>1</v>
      </c>
      <c r="F44" s="331">
        <v>0</v>
      </c>
      <c r="G44" s="554">
        <f t="shared" ref="G44" si="7">SUM(E44:F44)</f>
        <v>1</v>
      </c>
      <c r="H44" s="34"/>
    </row>
    <row r="45" spans="1:11">
      <c r="A45" s="162" t="s">
        <v>613</v>
      </c>
      <c r="B45" s="556"/>
      <c r="C45" s="556"/>
      <c r="D45" s="556"/>
      <c r="E45" s="331">
        <v>0</v>
      </c>
      <c r="F45" s="331">
        <v>0</v>
      </c>
      <c r="G45" s="554">
        <f t="shared" ref="G45:G49" si="8">SUM(E45:F45)</f>
        <v>0</v>
      </c>
      <c r="H45" s="34"/>
    </row>
    <row r="46" spans="1:11">
      <c r="A46" s="162" t="s">
        <v>614</v>
      </c>
      <c r="B46" s="556"/>
      <c r="C46" s="556"/>
      <c r="D46" s="556"/>
      <c r="E46" s="331">
        <v>0</v>
      </c>
      <c r="F46" s="331">
        <v>3</v>
      </c>
      <c r="G46" s="552">
        <f t="shared" si="8"/>
        <v>3</v>
      </c>
    </row>
    <row r="47" spans="1:11">
      <c r="A47" s="162" t="s">
        <v>618</v>
      </c>
      <c r="B47" s="556"/>
      <c r="C47" s="556"/>
      <c r="D47" s="556"/>
      <c r="E47" s="331">
        <v>0</v>
      </c>
      <c r="F47" s="331">
        <v>2</v>
      </c>
      <c r="G47" s="552">
        <f t="shared" si="8"/>
        <v>2</v>
      </c>
    </row>
    <row r="48" spans="1:11">
      <c r="A48" s="162" t="s">
        <v>619</v>
      </c>
      <c r="B48" s="556"/>
      <c r="C48" s="556"/>
      <c r="D48" s="556"/>
      <c r="E48" s="331">
        <v>4</v>
      </c>
      <c r="F48" s="331">
        <v>2</v>
      </c>
      <c r="G48" s="552">
        <f t="shared" si="8"/>
        <v>6</v>
      </c>
    </row>
    <row r="49" spans="1:8">
      <c r="A49" s="162" t="s">
        <v>620</v>
      </c>
      <c r="B49" s="556"/>
      <c r="C49" s="556"/>
      <c r="D49" s="556"/>
      <c r="E49" s="331">
        <v>0</v>
      </c>
      <c r="F49" s="331">
        <v>2</v>
      </c>
      <c r="G49" s="552">
        <f t="shared" si="8"/>
        <v>2</v>
      </c>
    </row>
    <row r="50" spans="1:8">
      <c r="A50" s="162" t="s">
        <v>623</v>
      </c>
      <c r="B50" s="557"/>
      <c r="C50" s="557"/>
      <c r="D50" s="557"/>
      <c r="E50" s="331">
        <v>0</v>
      </c>
      <c r="F50" s="331">
        <v>1</v>
      </c>
      <c r="G50" s="558">
        <f>SUM(E50:F50)</f>
        <v>1</v>
      </c>
    </row>
    <row r="51" spans="1:8" ht="13.5" thickBot="1">
      <c r="A51" s="559" t="s">
        <v>624</v>
      </c>
      <c r="B51" s="1339"/>
      <c r="C51" s="1339"/>
      <c r="D51" s="1339"/>
      <c r="E51" s="331">
        <v>0</v>
      </c>
      <c r="F51" s="331">
        <v>0</v>
      </c>
      <c r="G51" s="552">
        <f t="shared" ref="G51" si="9">SUM(E51:F51)</f>
        <v>0</v>
      </c>
    </row>
    <row r="52" spans="1:8" ht="13.5" thickBot="1">
      <c r="A52" s="560" t="s">
        <v>10</v>
      </c>
      <c r="B52" s="561">
        <f t="shared" ref="B52:D52" si="10">SUM(B45:B51)</f>
        <v>0</v>
      </c>
      <c r="C52" s="561">
        <f t="shared" si="10"/>
        <v>0</v>
      </c>
      <c r="D52" s="561">
        <f t="shared" si="10"/>
        <v>0</v>
      </c>
      <c r="E52" s="853">
        <f>SUM(E44:E51)</f>
        <v>5</v>
      </c>
      <c r="F52" s="853">
        <f t="shared" ref="F52:G52" si="11">SUM(F44:F51)</f>
        <v>10</v>
      </c>
      <c r="G52" s="555">
        <f t="shared" si="11"/>
        <v>15</v>
      </c>
    </row>
    <row r="53" spans="1:8" ht="13.5" customHeight="1">
      <c r="A53" s="510"/>
      <c r="B53" s="917"/>
      <c r="C53" s="917"/>
      <c r="D53" s="917"/>
      <c r="E53" s="917"/>
      <c r="F53" s="917"/>
      <c r="G53" s="917"/>
    </row>
    <row r="54" spans="1:8" ht="13.5" thickBot="1"/>
    <row r="55" spans="1:8">
      <c r="A55" s="1542" t="s">
        <v>629</v>
      </c>
      <c r="B55" s="1543"/>
      <c r="C55" s="1543"/>
      <c r="D55" s="1543"/>
      <c r="E55" s="1543"/>
      <c r="F55" s="1543"/>
      <c r="G55" s="1544"/>
      <c r="H55" s="67"/>
    </row>
    <row r="56" spans="1:8" ht="13.5" thickBot="1">
      <c r="A56" s="1338"/>
      <c r="B56" s="1539" t="s">
        <v>603</v>
      </c>
      <c r="C56" s="1540"/>
      <c r="D56" s="1541"/>
      <c r="E56" s="1528" t="s">
        <v>604</v>
      </c>
      <c r="F56" s="1528"/>
      <c r="G56" s="1529"/>
    </row>
    <row r="57" spans="1:8">
      <c r="A57" s="542" t="s">
        <v>605</v>
      </c>
      <c r="B57" s="543" t="s">
        <v>608</v>
      </c>
      <c r="C57" s="543" t="s">
        <v>607</v>
      </c>
      <c r="D57" s="545" t="s">
        <v>10</v>
      </c>
      <c r="E57" s="543" t="s">
        <v>608</v>
      </c>
      <c r="F57" s="543" t="s">
        <v>607</v>
      </c>
      <c r="G57" s="545" t="s">
        <v>10</v>
      </c>
      <c r="H57" s="34"/>
    </row>
    <row r="58" spans="1:8" customFormat="1">
      <c r="A58" s="854" t="s">
        <v>630</v>
      </c>
      <c r="B58" s="331">
        <v>416</v>
      </c>
      <c r="C58" s="331">
        <v>35151</v>
      </c>
      <c r="D58" s="331">
        <v>35567</v>
      </c>
      <c r="E58" s="331">
        <v>0</v>
      </c>
      <c r="F58" s="331">
        <v>3</v>
      </c>
      <c r="G58" s="800">
        <f>SUM(E58:F58)</f>
        <v>3</v>
      </c>
      <c r="H58" s="34"/>
    </row>
    <row r="59" spans="1:8" customFormat="1">
      <c r="A59" s="799" t="s">
        <v>631</v>
      </c>
      <c r="B59" s="331">
        <v>9680</v>
      </c>
      <c r="C59" s="331">
        <v>7929</v>
      </c>
      <c r="D59" s="331">
        <v>17609</v>
      </c>
      <c r="E59" s="331">
        <v>111</v>
      </c>
      <c r="F59" s="331">
        <v>117</v>
      </c>
      <c r="G59" s="800">
        <f>SUM(E59:F59)</f>
        <v>228</v>
      </c>
    </row>
    <row r="60" spans="1:8" customFormat="1" ht="13.5" thickBot="1">
      <c r="A60" s="799" t="s">
        <v>632</v>
      </c>
      <c r="B60" s="331">
        <v>1595</v>
      </c>
      <c r="C60" s="331">
        <v>13918</v>
      </c>
      <c r="D60" s="331">
        <v>15513</v>
      </c>
      <c r="E60" s="331">
        <v>0</v>
      </c>
      <c r="F60" s="331">
        <v>12</v>
      </c>
      <c r="G60" s="800">
        <f>SUM(E60:F60)</f>
        <v>12</v>
      </c>
      <c r="H60" s="34"/>
    </row>
    <row r="61" spans="1:8" customFormat="1" ht="13.5" thickBot="1">
      <c r="A61" s="560" t="s">
        <v>10</v>
      </c>
      <c r="B61" s="801">
        <f t="shared" ref="B61:F61" si="12">SUM(B58:B60)</f>
        <v>11691</v>
      </c>
      <c r="C61" s="801">
        <f t="shared" si="12"/>
        <v>56998</v>
      </c>
      <c r="D61" s="801">
        <f t="shared" si="12"/>
        <v>68689</v>
      </c>
      <c r="E61" s="801">
        <f t="shared" si="12"/>
        <v>111</v>
      </c>
      <c r="F61" s="801">
        <f t="shared" si="12"/>
        <v>132</v>
      </c>
      <c r="G61" s="802">
        <f>SUM(G58:G60)</f>
        <v>243</v>
      </c>
    </row>
    <row r="62" spans="1:8" customFormat="1" ht="13.5" thickBot="1">
      <c r="A62" s="47"/>
      <c r="B62" s="47"/>
      <c r="C62" s="47"/>
      <c r="D62" s="47"/>
      <c r="E62" s="47"/>
      <c r="F62" s="47"/>
      <c r="G62" s="47"/>
      <c r="H62" s="47"/>
    </row>
    <row r="63" spans="1:8">
      <c r="A63" s="1542" t="s">
        <v>633</v>
      </c>
      <c r="B63" s="1543"/>
      <c r="C63" s="1543"/>
      <c r="D63" s="1543"/>
      <c r="E63" s="1543"/>
      <c r="F63" s="1543"/>
      <c r="G63" s="1544"/>
    </row>
    <row r="64" spans="1:8" ht="13.5" thickBot="1">
      <c r="A64" s="1338"/>
      <c r="B64" s="1539" t="s">
        <v>603</v>
      </c>
      <c r="C64" s="1540"/>
      <c r="D64" s="1541"/>
      <c r="E64" s="1528" t="s">
        <v>604</v>
      </c>
      <c r="F64" s="1528"/>
      <c r="G64" s="1529"/>
    </row>
    <row r="65" spans="1:7">
      <c r="A65" s="542" t="s">
        <v>605</v>
      </c>
      <c r="B65" s="549"/>
      <c r="C65" s="549"/>
      <c r="D65" s="549"/>
      <c r="E65" s="543" t="s">
        <v>608</v>
      </c>
      <c r="F65" s="543" t="s">
        <v>607</v>
      </c>
      <c r="G65" s="545" t="s">
        <v>10</v>
      </c>
    </row>
    <row r="66" spans="1:7" ht="13.5" thickBot="1">
      <c r="A66" s="854"/>
      <c r="B66" s="855"/>
      <c r="C66" s="855"/>
      <c r="D66" s="855"/>
      <c r="E66" s="855"/>
      <c r="F66" s="855"/>
      <c r="G66" s="856"/>
    </row>
    <row r="67" spans="1:7" ht="13.5" thickBot="1">
      <c r="A67" s="560" t="s">
        <v>10</v>
      </c>
      <c r="B67" s="848"/>
      <c r="C67" s="848"/>
      <c r="D67" s="848"/>
      <c r="E67" s="849">
        <f>SUM(E64:E66)</f>
        <v>0</v>
      </c>
      <c r="F67" s="849">
        <f>SUM(F64:F66)</f>
        <v>0</v>
      </c>
      <c r="G67" s="850">
        <f t="shared" ref="G67" si="13">SUM(E67:F67)</f>
        <v>0</v>
      </c>
    </row>
    <row r="68" spans="1:7">
      <c r="A68" s="102"/>
      <c r="B68" s="550"/>
      <c r="C68" s="550"/>
      <c r="D68" s="550"/>
      <c r="E68" s="550"/>
      <c r="F68" s="550"/>
      <c r="G68" s="550"/>
    </row>
    <row r="69" spans="1:7" ht="15.75" customHeight="1">
      <c r="A69" s="47" t="s">
        <v>634</v>
      </c>
    </row>
    <row r="70" spans="1:7" ht="12.75" customHeight="1">
      <c r="A70" s="660" t="s">
        <v>635</v>
      </c>
      <c r="B70" s="167"/>
      <c r="C70" s="167"/>
      <c r="D70" s="167"/>
      <c r="E70" s="167"/>
      <c r="F70" s="167"/>
      <c r="G70" s="167"/>
    </row>
    <row r="71" spans="1:7">
      <c r="A71" s="185"/>
    </row>
    <row r="73" spans="1:7" ht="26.25" customHeight="1">
      <c r="A73" s="1427" t="s">
        <v>636</v>
      </c>
      <c r="B73" s="1427"/>
      <c r="C73" s="1427"/>
      <c r="D73" s="1427"/>
      <c r="E73" s="1427"/>
      <c r="F73" s="1427"/>
      <c r="G73" s="1427"/>
    </row>
  </sheetData>
  <mergeCells count="19">
    <mergeCell ref="A73:G73"/>
    <mergeCell ref="A41:G41"/>
    <mergeCell ref="B42:D42"/>
    <mergeCell ref="E42:G42"/>
    <mergeCell ref="A55:G55"/>
    <mergeCell ref="B56:D56"/>
    <mergeCell ref="E56:G56"/>
    <mergeCell ref="A63:G63"/>
    <mergeCell ref="B64:D64"/>
    <mergeCell ref="E64:G64"/>
    <mergeCell ref="B27:D27"/>
    <mergeCell ref="E27:G27"/>
    <mergeCell ref="A1:G1"/>
    <mergeCell ref="A2:G2"/>
    <mergeCell ref="A3:G3"/>
    <mergeCell ref="A5:G5"/>
    <mergeCell ref="B6:D6"/>
    <mergeCell ref="E6:G6"/>
    <mergeCell ref="A26:G26"/>
  </mergeCells>
  <printOptions horizontalCentered="1" verticalCentered="1"/>
  <pageMargins left="0.25" right="0.25" top="0.5" bottom="0.5" header="0.5" footer="0.5"/>
  <pageSetup scale="72" orientation="portrait" r:id="rId1"/>
  <ignoredErrors>
    <ignoredError sqref="G58:G60 G15"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D787-0743-4CAB-8263-84ECF5C59AB6}">
  <sheetPr codeName="Sheet12">
    <pageSetUpPr fitToPage="1"/>
  </sheetPr>
  <dimension ref="A1:U126"/>
  <sheetViews>
    <sheetView view="pageBreakPreview" zoomScaleNormal="100" zoomScaleSheetLayoutView="100" workbookViewId="0">
      <selection activeCell="F7" sqref="F7:F8"/>
    </sheetView>
  </sheetViews>
  <sheetFormatPr defaultColWidth="8.54296875" defaultRowHeight="12.5"/>
  <cols>
    <col min="1" max="1" width="10.54296875" customWidth="1"/>
    <col min="2" max="2" width="11.54296875" customWidth="1"/>
    <col min="3" max="3" width="9.54296875" customWidth="1"/>
    <col min="4" max="4" width="11.54296875" bestFit="1" customWidth="1"/>
    <col min="5" max="5" width="8.54296875" bestFit="1" customWidth="1"/>
    <col min="6" max="6" width="11.453125" customWidth="1"/>
    <col min="7" max="7" width="6.54296875" customWidth="1"/>
    <col min="8" max="8" width="9.453125" customWidth="1"/>
    <col min="9" max="9" width="8.54296875" customWidth="1"/>
    <col min="10" max="10" width="11.54296875" customWidth="1"/>
    <col min="11" max="11" width="10.453125" customWidth="1"/>
    <col min="12" max="12" width="11.6328125" customWidth="1"/>
    <col min="13" max="13" width="10.453125" customWidth="1"/>
    <col min="14" max="14" width="11.54296875" customWidth="1"/>
    <col min="15" max="15" width="10.54296875" customWidth="1"/>
    <col min="16" max="16" width="12.453125" bestFit="1" customWidth="1"/>
    <col min="17" max="17" width="9.54296875" customWidth="1"/>
  </cols>
  <sheetData>
    <row r="1" spans="1:18" ht="15">
      <c r="A1" s="1429" t="s">
        <v>637</v>
      </c>
      <c r="B1" s="1430"/>
      <c r="C1" s="1430"/>
      <c r="D1" s="1430"/>
      <c r="E1" s="1430"/>
      <c r="F1" s="1430"/>
      <c r="G1" s="1430"/>
      <c r="H1" s="1430"/>
      <c r="I1" s="1430"/>
      <c r="J1" s="1430"/>
      <c r="K1" s="1430"/>
      <c r="L1" s="1430"/>
      <c r="M1" s="1430"/>
      <c r="N1" s="1430"/>
      <c r="O1" s="1430"/>
      <c r="P1" s="1430"/>
      <c r="Q1" s="1430"/>
    </row>
    <row r="2" spans="1:18" ht="15">
      <c r="A2" s="1429" t="str" cm="1">
        <f t="array" ref="A2">'ESA Summary'!A2:A2</f>
        <v>Southern California Edison</v>
      </c>
      <c r="B2" s="1430"/>
      <c r="C2" s="1430"/>
      <c r="D2" s="1430"/>
      <c r="E2" s="1430"/>
      <c r="F2" s="1430"/>
      <c r="G2" s="1430"/>
      <c r="H2" s="1430"/>
      <c r="I2" s="1430"/>
      <c r="J2" s="1430"/>
      <c r="K2" s="1430"/>
      <c r="L2" s="1430"/>
      <c r="M2" s="1430"/>
      <c r="N2" s="1430"/>
      <c r="O2" s="1430"/>
      <c r="P2" s="1430"/>
      <c r="Q2" s="1430"/>
    </row>
    <row r="3" spans="1:18" ht="15">
      <c r="A3" s="1429" t="str" cm="1">
        <f t="array" ref="A3">'ESA Summary'!A3:A3</f>
        <v>Through July 2026</v>
      </c>
      <c r="B3" s="1430"/>
      <c r="C3" s="1430"/>
      <c r="D3" s="1430"/>
      <c r="E3" s="1430"/>
      <c r="F3" s="1430"/>
      <c r="G3" s="1430"/>
      <c r="H3" s="1430"/>
      <c r="I3" s="1430"/>
      <c r="J3" s="1430"/>
      <c r="K3" s="1430"/>
      <c r="L3" s="1430"/>
      <c r="M3" s="1430"/>
      <c r="N3" s="1430"/>
      <c r="O3" s="1430"/>
      <c r="P3" s="1430"/>
      <c r="Q3" s="1430"/>
    </row>
    <row r="4" spans="1:18" ht="15">
      <c r="A4" s="179"/>
      <c r="B4" s="212"/>
      <c r="C4" s="212"/>
      <c r="D4" s="212"/>
      <c r="E4" s="212"/>
      <c r="F4" s="212"/>
      <c r="G4" s="212"/>
      <c r="H4" s="212"/>
      <c r="I4" s="212"/>
      <c r="J4" s="212"/>
      <c r="K4" s="212"/>
      <c r="L4" s="212"/>
      <c r="M4" s="212"/>
      <c r="N4" s="212"/>
      <c r="O4" s="212"/>
      <c r="P4" s="212"/>
      <c r="Q4" s="212"/>
    </row>
    <row r="5" spans="1:18" ht="13">
      <c r="A5" s="1545" t="s">
        <v>638</v>
      </c>
      <c r="B5" s="1546"/>
      <c r="C5" s="1546"/>
      <c r="D5" s="1546"/>
      <c r="E5" s="1546"/>
      <c r="F5" s="1546"/>
      <c r="G5" s="1546"/>
      <c r="H5" s="1546"/>
      <c r="I5" s="1547"/>
      <c r="J5" s="212"/>
      <c r="K5" s="212"/>
      <c r="L5" s="212"/>
      <c r="M5" s="212"/>
      <c r="N5" s="212"/>
      <c r="O5" s="212"/>
      <c r="P5" s="212"/>
      <c r="Q5" s="212"/>
    </row>
    <row r="6" spans="1:18" ht="13">
      <c r="A6" s="1548" t="s">
        <v>639</v>
      </c>
      <c r="B6" s="1551" t="s">
        <v>640</v>
      </c>
      <c r="C6" s="1551"/>
      <c r="D6" s="1551"/>
      <c r="E6" s="1552"/>
      <c r="F6" s="1551" t="s">
        <v>641</v>
      </c>
      <c r="G6" s="1551"/>
      <c r="H6" s="1551"/>
      <c r="I6" s="1551"/>
      <c r="J6" s="1553" t="s">
        <v>642</v>
      </c>
      <c r="K6" s="1553"/>
      <c r="L6" s="1553"/>
      <c r="M6" s="1553"/>
      <c r="N6" s="1553" t="s">
        <v>10</v>
      </c>
      <c r="O6" s="1553"/>
      <c r="P6" s="1553"/>
      <c r="Q6" s="1553"/>
    </row>
    <row r="7" spans="1:18" ht="13">
      <c r="A7" s="1549"/>
      <c r="B7" s="1554" t="s">
        <v>643</v>
      </c>
      <c r="C7" s="1553" t="s">
        <v>644</v>
      </c>
      <c r="D7" s="1553"/>
      <c r="E7" s="1553"/>
      <c r="F7" s="1554" t="s">
        <v>643</v>
      </c>
      <c r="G7" s="1553" t="s">
        <v>644</v>
      </c>
      <c r="H7" s="1553"/>
      <c r="I7" s="1553"/>
      <c r="J7" s="1554" t="s">
        <v>643</v>
      </c>
      <c r="K7" s="1553" t="s">
        <v>644</v>
      </c>
      <c r="L7" s="1553"/>
      <c r="M7" s="1553"/>
      <c r="N7" s="1554" t="s">
        <v>643</v>
      </c>
      <c r="O7" s="1555" t="s">
        <v>644</v>
      </c>
      <c r="P7" s="1556"/>
      <c r="Q7" s="1557"/>
    </row>
    <row r="8" spans="1:18" ht="13">
      <c r="A8" s="1550"/>
      <c r="B8" s="1554"/>
      <c r="C8" s="132" t="s">
        <v>645</v>
      </c>
      <c r="D8" s="132" t="s">
        <v>646</v>
      </c>
      <c r="E8" s="132" t="s">
        <v>202</v>
      </c>
      <c r="F8" s="1554"/>
      <c r="G8" s="132" t="s">
        <v>645</v>
      </c>
      <c r="H8" s="132" t="s">
        <v>646</v>
      </c>
      <c r="I8" s="132" t="s">
        <v>202</v>
      </c>
      <c r="J8" s="1554"/>
      <c r="K8" s="132" t="s">
        <v>645</v>
      </c>
      <c r="L8" s="132" t="s">
        <v>646</v>
      </c>
      <c r="M8" s="132" t="s">
        <v>202</v>
      </c>
      <c r="N8" s="1554"/>
      <c r="O8" s="132" t="s">
        <v>645</v>
      </c>
      <c r="P8" s="132" t="s">
        <v>646</v>
      </c>
      <c r="Q8" s="132" t="s">
        <v>202</v>
      </c>
    </row>
    <row r="9" spans="1:18" ht="13">
      <c r="A9" s="36" t="s">
        <v>647</v>
      </c>
      <c r="B9" s="375"/>
      <c r="C9" s="376"/>
      <c r="D9" s="377"/>
      <c r="E9" s="376"/>
      <c r="F9" s="378"/>
      <c r="G9" s="378"/>
      <c r="H9" s="378"/>
      <c r="I9" s="378"/>
      <c r="J9" s="98">
        <v>3351</v>
      </c>
      <c r="K9" s="98">
        <v>-3675.5245512101392</v>
      </c>
      <c r="L9" s="98">
        <v>1593123.3044379111</v>
      </c>
      <c r="M9" s="98">
        <v>240.57920637000012</v>
      </c>
      <c r="N9" s="98">
        <f>J9</f>
        <v>3351</v>
      </c>
      <c r="O9" s="98">
        <f>K9</f>
        <v>-3675.5245512101392</v>
      </c>
      <c r="P9" s="98">
        <f t="shared" ref="P9:Q20" si="0">L9</f>
        <v>1593123.3044379111</v>
      </c>
      <c r="Q9" s="98">
        <f t="shared" si="0"/>
        <v>240.57920637000012</v>
      </c>
      <c r="R9" s="379"/>
    </row>
    <row r="10" spans="1:18" ht="13">
      <c r="A10" s="36" t="s">
        <v>648</v>
      </c>
      <c r="B10" s="375"/>
      <c r="C10" s="376"/>
      <c r="D10" s="377"/>
      <c r="E10" s="376"/>
      <c r="F10" s="378"/>
      <c r="G10" s="378"/>
      <c r="H10" s="378"/>
      <c r="I10" s="378"/>
      <c r="J10" s="98">
        <v>4020</v>
      </c>
      <c r="K10" s="98">
        <v>-9468.5814552205011</v>
      </c>
      <c r="L10" s="98">
        <v>2015365.8589289319</v>
      </c>
      <c r="M10" s="98">
        <v>311.43958591999984</v>
      </c>
      <c r="N10" s="98">
        <f t="shared" ref="N10:O20" si="1">J10</f>
        <v>4020</v>
      </c>
      <c r="O10" s="98">
        <f t="shared" si="1"/>
        <v>-9468.5814552205011</v>
      </c>
      <c r="P10" s="98">
        <f t="shared" si="0"/>
        <v>2015365.8589289319</v>
      </c>
      <c r="Q10" s="98">
        <f t="shared" si="0"/>
        <v>311.43958591999984</v>
      </c>
      <c r="R10" s="34"/>
    </row>
    <row r="11" spans="1:18" ht="13">
      <c r="A11" s="36" t="s">
        <v>649</v>
      </c>
      <c r="B11" s="378"/>
      <c r="C11" s="378"/>
      <c r="D11" s="378"/>
      <c r="E11" s="378"/>
      <c r="F11" s="378"/>
      <c r="G11" s="378"/>
      <c r="H11" s="378"/>
      <c r="I11" s="378"/>
      <c r="J11" s="98">
        <v>6009</v>
      </c>
      <c r="K11" s="98">
        <v>-16492.315127510792</v>
      </c>
      <c r="L11" s="98">
        <v>2593774.1109233564</v>
      </c>
      <c r="M11" s="396">
        <v>401.76746155001342</v>
      </c>
      <c r="N11" s="98">
        <f t="shared" si="1"/>
        <v>6009</v>
      </c>
      <c r="O11" s="98">
        <f t="shared" si="1"/>
        <v>-16492.315127510792</v>
      </c>
      <c r="P11" s="98">
        <f t="shared" si="0"/>
        <v>2593774.1109233564</v>
      </c>
      <c r="Q11" s="98">
        <f t="shared" si="0"/>
        <v>401.76746155001342</v>
      </c>
    </row>
    <row r="12" spans="1:18" ht="13">
      <c r="A12" s="36" t="s">
        <v>650</v>
      </c>
      <c r="B12" s="378"/>
      <c r="C12" s="378"/>
      <c r="D12" s="378"/>
      <c r="E12" s="378"/>
      <c r="F12" s="378"/>
      <c r="G12" s="378"/>
      <c r="H12" s="378"/>
      <c r="I12" s="378"/>
      <c r="J12" s="98">
        <v>6554</v>
      </c>
      <c r="K12" s="98">
        <v>-16004.955959618579</v>
      </c>
      <c r="L12" s="98">
        <v>2848844.4484050451</v>
      </c>
      <c r="M12" s="396">
        <v>469.66465110998274</v>
      </c>
      <c r="N12" s="98">
        <f t="shared" si="1"/>
        <v>6554</v>
      </c>
      <c r="O12" s="98">
        <f t="shared" si="1"/>
        <v>-16004.955959618579</v>
      </c>
      <c r="P12" s="98">
        <f t="shared" si="0"/>
        <v>2848844.4484050451</v>
      </c>
      <c r="Q12" s="98">
        <f t="shared" si="0"/>
        <v>469.66465110998274</v>
      </c>
    </row>
    <row r="13" spans="1:18" ht="13">
      <c r="A13" s="36" t="s">
        <v>651</v>
      </c>
      <c r="B13" s="378"/>
      <c r="C13" s="378"/>
      <c r="D13" s="378"/>
      <c r="E13" s="378"/>
      <c r="F13" s="378"/>
      <c r="G13" s="378"/>
      <c r="H13" s="378"/>
      <c r="I13" s="378"/>
      <c r="J13" s="98">
        <v>5642</v>
      </c>
      <c r="K13" s="98">
        <v>-7583.5162947100107</v>
      </c>
      <c r="L13" s="98">
        <v>2871297.647078963</v>
      </c>
      <c r="M13" s="396">
        <v>456.29236835989741</v>
      </c>
      <c r="N13" s="98">
        <f t="shared" si="1"/>
        <v>5642</v>
      </c>
      <c r="O13" s="98">
        <f t="shared" si="1"/>
        <v>-7583.5162947100107</v>
      </c>
      <c r="P13" s="98">
        <f t="shared" si="0"/>
        <v>2871297.647078963</v>
      </c>
      <c r="Q13" s="98">
        <f t="shared" si="0"/>
        <v>456.29236835989741</v>
      </c>
    </row>
    <row r="14" spans="1:18" ht="13">
      <c r="A14" s="36" t="s">
        <v>652</v>
      </c>
      <c r="B14" s="378"/>
      <c r="C14" s="378"/>
      <c r="D14" s="378"/>
      <c r="E14" s="378"/>
      <c r="F14" s="378"/>
      <c r="G14" s="378"/>
      <c r="H14" s="378"/>
      <c r="I14" s="378"/>
      <c r="J14" s="98">
        <v>5682</v>
      </c>
      <c r="K14" s="98">
        <v>-9129.6326189898828</v>
      </c>
      <c r="L14" s="98">
        <v>3197778.4967931323</v>
      </c>
      <c r="M14" s="396">
        <v>496.34203810985673</v>
      </c>
      <c r="N14" s="98">
        <f t="shared" si="1"/>
        <v>5682</v>
      </c>
      <c r="O14" s="98">
        <f t="shared" si="1"/>
        <v>-9129.6326189898828</v>
      </c>
      <c r="P14" s="98">
        <f t="shared" si="0"/>
        <v>3197778.4967931323</v>
      </c>
      <c r="Q14" s="98">
        <f t="shared" si="0"/>
        <v>496.34203810985673</v>
      </c>
    </row>
    <row r="15" spans="1:18" ht="13">
      <c r="A15" s="36" t="s">
        <v>653</v>
      </c>
      <c r="B15" s="378"/>
      <c r="C15" s="378"/>
      <c r="D15" s="378"/>
      <c r="E15" s="378"/>
      <c r="F15" s="378"/>
      <c r="G15" s="378"/>
      <c r="H15" s="378"/>
      <c r="I15" s="378"/>
      <c r="J15" s="98">
        <v>6102</v>
      </c>
      <c r="K15" s="98">
        <v>-4555.9031265178637</v>
      </c>
      <c r="L15" s="98">
        <v>2867192.769545041</v>
      </c>
      <c r="M15" s="396">
        <v>467.78559011017387</v>
      </c>
      <c r="N15" s="98">
        <f t="shared" si="1"/>
        <v>6102</v>
      </c>
      <c r="O15" s="98">
        <f t="shared" si="1"/>
        <v>-4555.9031265178637</v>
      </c>
      <c r="P15" s="98">
        <f t="shared" si="0"/>
        <v>2867192.769545041</v>
      </c>
      <c r="Q15" s="98">
        <f t="shared" si="0"/>
        <v>467.78559011017387</v>
      </c>
    </row>
    <row r="16" spans="1:18" ht="13">
      <c r="A16" s="36" t="s">
        <v>654</v>
      </c>
      <c r="B16" s="378"/>
      <c r="C16" s="378"/>
      <c r="D16" s="378"/>
      <c r="E16" s="378"/>
      <c r="F16" s="378"/>
      <c r="G16" s="378"/>
      <c r="H16" s="378"/>
      <c r="I16" s="378"/>
      <c r="J16" s="98"/>
      <c r="K16" s="98"/>
      <c r="L16" s="98"/>
      <c r="M16" s="98"/>
      <c r="N16" s="98">
        <f t="shared" si="1"/>
        <v>0</v>
      </c>
      <c r="O16" s="98">
        <f t="shared" si="1"/>
        <v>0</v>
      </c>
      <c r="P16" s="98">
        <f t="shared" si="0"/>
        <v>0</v>
      </c>
      <c r="Q16" s="98">
        <f t="shared" si="0"/>
        <v>0</v>
      </c>
    </row>
    <row r="17" spans="1:18" ht="13">
      <c r="A17" s="36" t="s">
        <v>655</v>
      </c>
      <c r="B17" s="378"/>
      <c r="C17" s="378"/>
      <c r="D17" s="378"/>
      <c r="E17" s="378"/>
      <c r="F17" s="378"/>
      <c r="G17" s="378"/>
      <c r="H17" s="378"/>
      <c r="I17" s="378"/>
      <c r="J17" s="98"/>
      <c r="K17" s="98"/>
      <c r="L17" s="98"/>
      <c r="M17" s="396"/>
      <c r="N17" s="98">
        <f t="shared" si="1"/>
        <v>0</v>
      </c>
      <c r="O17" s="98">
        <f t="shared" si="1"/>
        <v>0</v>
      </c>
      <c r="P17" s="98">
        <f t="shared" si="0"/>
        <v>0</v>
      </c>
      <c r="Q17" s="98">
        <f t="shared" si="0"/>
        <v>0</v>
      </c>
    </row>
    <row r="18" spans="1:18" ht="13">
      <c r="A18" s="36" t="s">
        <v>656</v>
      </c>
      <c r="B18" s="380"/>
      <c r="C18" s="378"/>
      <c r="D18" s="378"/>
      <c r="E18" s="378"/>
      <c r="F18" s="378"/>
      <c r="G18" s="378"/>
      <c r="H18" s="378"/>
      <c r="I18" s="378"/>
      <c r="J18" s="98"/>
      <c r="K18" s="98"/>
      <c r="L18" s="98"/>
      <c r="M18" s="396"/>
      <c r="N18" s="98">
        <f t="shared" si="1"/>
        <v>0</v>
      </c>
      <c r="O18" s="98">
        <f t="shared" si="1"/>
        <v>0</v>
      </c>
      <c r="P18" s="98">
        <f t="shared" si="0"/>
        <v>0</v>
      </c>
      <c r="Q18" s="98">
        <f t="shared" si="0"/>
        <v>0</v>
      </c>
    </row>
    <row r="19" spans="1:18" ht="13">
      <c r="A19" s="36" t="s">
        <v>657</v>
      </c>
      <c r="B19" s="380"/>
      <c r="C19" s="378"/>
      <c r="D19" s="378"/>
      <c r="E19" s="378"/>
      <c r="F19" s="378"/>
      <c r="G19" s="378"/>
      <c r="H19" s="378"/>
      <c r="I19" s="378"/>
      <c r="J19" s="98"/>
      <c r="K19" s="98"/>
      <c r="L19" s="98"/>
      <c r="M19" s="396"/>
      <c r="N19" s="98">
        <f t="shared" si="1"/>
        <v>0</v>
      </c>
      <c r="O19" s="98">
        <f t="shared" si="1"/>
        <v>0</v>
      </c>
      <c r="P19" s="98">
        <f t="shared" si="0"/>
        <v>0</v>
      </c>
      <c r="Q19" s="98">
        <f t="shared" si="0"/>
        <v>0</v>
      </c>
      <c r="R19" s="77"/>
    </row>
    <row r="20" spans="1:18" ht="13.5" thickBot="1">
      <c r="A20" s="1383" t="s">
        <v>658</v>
      </c>
      <c r="B20" s="1386"/>
      <c r="C20" s="1386"/>
      <c r="D20" s="1386"/>
      <c r="E20" s="1386"/>
      <c r="F20" s="1386"/>
      <c r="G20" s="1386"/>
      <c r="H20" s="1386"/>
      <c r="I20" s="1386"/>
      <c r="J20" s="404"/>
      <c r="K20" s="1387"/>
      <c r="L20" s="1387"/>
      <c r="M20" s="1388"/>
      <c r="N20" s="98">
        <f t="shared" si="1"/>
        <v>0</v>
      </c>
      <c r="O20" s="401">
        <f t="shared" si="1"/>
        <v>0</v>
      </c>
      <c r="P20" s="98">
        <f t="shared" si="0"/>
        <v>0</v>
      </c>
      <c r="Q20" s="1388">
        <f t="shared" si="0"/>
        <v>0</v>
      </c>
    </row>
    <row r="21" spans="1:18" ht="13">
      <c r="A21" s="381" t="s">
        <v>659</v>
      </c>
      <c r="B21" s="382">
        <f>SUM(B9:B20)</f>
        <v>0</v>
      </c>
      <c r="C21" s="383">
        <f t="shared" ref="C21:M21" si="2">SUM(C9:C20)</f>
        <v>0</v>
      </c>
      <c r="D21" s="383">
        <f t="shared" si="2"/>
        <v>0</v>
      </c>
      <c r="E21" s="383">
        <f t="shared" si="2"/>
        <v>0</v>
      </c>
      <c r="F21" s="383">
        <f t="shared" si="2"/>
        <v>0</v>
      </c>
      <c r="G21" s="383">
        <f t="shared" si="2"/>
        <v>0</v>
      </c>
      <c r="H21" s="383">
        <f t="shared" si="2"/>
        <v>0</v>
      </c>
      <c r="I21" s="383">
        <f t="shared" si="2"/>
        <v>0</v>
      </c>
      <c r="J21" s="383">
        <f t="shared" si="2"/>
        <v>37360</v>
      </c>
      <c r="K21" s="382">
        <f t="shared" si="2"/>
        <v>-66910.429133777769</v>
      </c>
      <c r="L21" s="383">
        <f>SUM(L9:L20)</f>
        <v>17987376.636112381</v>
      </c>
      <c r="M21" s="382">
        <f t="shared" si="2"/>
        <v>2843.8709015299241</v>
      </c>
      <c r="N21" s="382">
        <f>SUM(N9:N20)</f>
        <v>37360</v>
      </c>
      <c r="O21" s="382">
        <f>SUM(O9:O20)</f>
        <v>-66910.429133777769</v>
      </c>
      <c r="P21" s="382">
        <f t="shared" ref="P21" si="3">SUM(P9:P20)</f>
        <v>17987376.636112381</v>
      </c>
      <c r="Q21" s="382">
        <f>SUM(Q9:Q20)</f>
        <v>2843.8709015299241</v>
      </c>
    </row>
    <row r="22" spans="1:18" ht="13.5" customHeight="1">
      <c r="A22" s="47"/>
      <c r="B22" s="47"/>
      <c r="C22" s="47"/>
      <c r="D22" s="47"/>
      <c r="E22" s="47"/>
      <c r="F22" s="47"/>
      <c r="G22" s="47"/>
      <c r="H22" s="47"/>
      <c r="I22" s="384"/>
      <c r="J22" s="384"/>
      <c r="K22" s="384"/>
      <c r="L22" s="384"/>
      <c r="M22" s="384"/>
      <c r="N22" s="384"/>
      <c r="O22" s="384"/>
      <c r="P22" s="384"/>
      <c r="Q22" s="385"/>
    </row>
    <row r="23" spans="1:18" ht="13">
      <c r="A23" s="47"/>
      <c r="B23" s="47"/>
      <c r="C23" s="47"/>
      <c r="D23" s="47"/>
      <c r="E23" s="47"/>
      <c r="F23" s="47"/>
      <c r="G23" s="47"/>
      <c r="H23" s="47"/>
      <c r="I23" s="47"/>
      <c r="J23" s="104"/>
      <c r="K23" s="104"/>
      <c r="L23" s="104"/>
      <c r="M23" s="104"/>
      <c r="N23" s="104"/>
      <c r="O23" s="47"/>
      <c r="P23" s="47"/>
      <c r="Q23" s="47"/>
    </row>
    <row r="24" spans="1:18" ht="15" customHeight="1">
      <c r="A24" s="1545" t="s">
        <v>660</v>
      </c>
      <c r="B24" s="1546"/>
      <c r="C24" s="1546"/>
      <c r="D24" s="1546"/>
      <c r="E24" s="1546"/>
      <c r="F24" s="1546"/>
      <c r="G24" s="1546"/>
      <c r="H24" s="1546"/>
      <c r="I24" s="1547"/>
      <c r="J24" s="212"/>
      <c r="K24" s="212"/>
      <c r="L24" s="212"/>
      <c r="M24" s="212"/>
      <c r="N24" s="386"/>
      <c r="O24" s="212"/>
      <c r="P24" s="212"/>
      <c r="Q24" s="212"/>
    </row>
    <row r="25" spans="1:18" ht="13">
      <c r="A25" s="387"/>
      <c r="B25" s="1551" t="s">
        <v>640</v>
      </c>
      <c r="C25" s="1551"/>
      <c r="D25" s="1551"/>
      <c r="E25" s="1552"/>
      <c r="F25" s="1551" t="s">
        <v>641</v>
      </c>
      <c r="G25" s="1551"/>
      <c r="H25" s="1551"/>
      <c r="I25" s="1551"/>
      <c r="J25" s="1553" t="s">
        <v>642</v>
      </c>
      <c r="K25" s="1553"/>
      <c r="L25" s="1553"/>
      <c r="M25" s="1553"/>
      <c r="N25" s="1553" t="s">
        <v>10</v>
      </c>
      <c r="O25" s="1553"/>
      <c r="P25" s="1553"/>
      <c r="Q25" s="1553"/>
    </row>
    <row r="26" spans="1:18" ht="13">
      <c r="A26" s="1564" t="s">
        <v>639</v>
      </c>
      <c r="B26" s="1558" t="s">
        <v>643</v>
      </c>
      <c r="C26" s="388"/>
      <c r="D26" s="389"/>
      <c r="E26" s="390"/>
      <c r="F26" s="1558" t="s">
        <v>643</v>
      </c>
      <c r="G26" s="388"/>
      <c r="H26" s="389"/>
      <c r="I26" s="390"/>
      <c r="J26" s="1558" t="s">
        <v>643</v>
      </c>
      <c r="K26" s="388"/>
      <c r="L26" s="389"/>
      <c r="M26" s="390"/>
      <c r="N26" s="1558" t="s">
        <v>643</v>
      </c>
      <c r="O26" s="388"/>
      <c r="P26" s="389"/>
      <c r="Q26" s="390"/>
    </row>
    <row r="27" spans="1:18" ht="13">
      <c r="A27" s="1565"/>
      <c r="B27" s="1559"/>
      <c r="C27" s="1551" t="s">
        <v>644</v>
      </c>
      <c r="D27" s="1551"/>
      <c r="E27" s="1551"/>
      <c r="F27" s="1559"/>
      <c r="G27" s="1551" t="s">
        <v>644</v>
      </c>
      <c r="H27" s="1551"/>
      <c r="I27" s="1551"/>
      <c r="J27" s="1559"/>
      <c r="K27" s="1551" t="s">
        <v>644</v>
      </c>
      <c r="L27" s="1551"/>
      <c r="M27" s="1551"/>
      <c r="N27" s="1559"/>
      <c r="O27" s="1551" t="s">
        <v>644</v>
      </c>
      <c r="P27" s="1551"/>
      <c r="Q27" s="1551"/>
    </row>
    <row r="28" spans="1:18" ht="13">
      <c r="A28" s="1566"/>
      <c r="B28" s="1559"/>
      <c r="C28" s="391" t="s">
        <v>645</v>
      </c>
      <c r="D28" s="132" t="s">
        <v>646</v>
      </c>
      <c r="E28" s="132" t="s">
        <v>202</v>
      </c>
      <c r="F28" s="1560"/>
      <c r="G28" s="391" t="s">
        <v>645</v>
      </c>
      <c r="H28" s="132" t="s">
        <v>646</v>
      </c>
      <c r="I28" s="132" t="s">
        <v>202</v>
      </c>
      <c r="J28" s="1560"/>
      <c r="K28" s="391" t="s">
        <v>645</v>
      </c>
      <c r="L28" s="132" t="s">
        <v>646</v>
      </c>
      <c r="M28" s="132" t="s">
        <v>202</v>
      </c>
      <c r="N28" s="1560"/>
      <c r="O28" s="391" t="s">
        <v>645</v>
      </c>
      <c r="P28" s="132" t="s">
        <v>646</v>
      </c>
      <c r="Q28" s="132" t="s">
        <v>202</v>
      </c>
    </row>
    <row r="29" spans="1:18" ht="13">
      <c r="A29" s="392" t="s">
        <v>647</v>
      </c>
      <c r="B29" s="393"/>
      <c r="C29" s="394"/>
      <c r="D29" s="395"/>
      <c r="E29" s="395"/>
      <c r="F29" s="393"/>
      <c r="G29" s="395"/>
      <c r="H29" s="395"/>
      <c r="I29" s="395"/>
      <c r="J29" s="98">
        <v>0</v>
      </c>
      <c r="K29" s="98">
        <v>0</v>
      </c>
      <c r="L29" s="98">
        <v>0</v>
      </c>
      <c r="M29" s="98">
        <v>0</v>
      </c>
      <c r="N29" s="98">
        <f>J29</f>
        <v>0</v>
      </c>
      <c r="O29" s="98">
        <f t="shared" ref="O29:Q36" si="4">K29</f>
        <v>0</v>
      </c>
      <c r="P29" s="98">
        <f t="shared" si="4"/>
        <v>0</v>
      </c>
      <c r="Q29" s="98">
        <f t="shared" si="4"/>
        <v>0</v>
      </c>
      <c r="R29" s="34"/>
    </row>
    <row r="30" spans="1:18" ht="13">
      <c r="A30" s="36" t="s">
        <v>648</v>
      </c>
      <c r="B30" s="393"/>
      <c r="C30" s="394"/>
      <c r="D30" s="395"/>
      <c r="E30" s="395"/>
      <c r="F30" s="393"/>
      <c r="G30" s="395"/>
      <c r="H30" s="395"/>
      <c r="I30" s="395"/>
      <c r="J30" s="98">
        <v>0</v>
      </c>
      <c r="K30" s="98">
        <v>0</v>
      </c>
      <c r="L30" s="98">
        <v>0</v>
      </c>
      <c r="M30" s="98">
        <v>0</v>
      </c>
      <c r="N30" s="98">
        <f t="shared" ref="N30:Q36" si="5">J30</f>
        <v>0</v>
      </c>
      <c r="O30" s="98">
        <f t="shared" si="4"/>
        <v>0</v>
      </c>
      <c r="P30" s="98">
        <f t="shared" si="4"/>
        <v>0</v>
      </c>
      <c r="Q30" s="98">
        <f t="shared" si="4"/>
        <v>0</v>
      </c>
      <c r="R30" s="34"/>
    </row>
    <row r="31" spans="1:18" ht="13">
      <c r="A31" s="36" t="s">
        <v>649</v>
      </c>
      <c r="B31" s="393"/>
      <c r="C31" s="394"/>
      <c r="D31" s="395"/>
      <c r="E31" s="395"/>
      <c r="F31" s="393"/>
      <c r="G31" s="395"/>
      <c r="H31" s="395"/>
      <c r="I31" s="395"/>
      <c r="J31" s="98">
        <v>729</v>
      </c>
      <c r="K31" s="98">
        <v>892.49279999999999</v>
      </c>
      <c r="L31" s="98">
        <v>103518.671</v>
      </c>
      <c r="M31" s="396">
        <v>11.9922</v>
      </c>
      <c r="N31" s="98">
        <f t="shared" si="5"/>
        <v>729</v>
      </c>
      <c r="O31" s="98">
        <f t="shared" si="4"/>
        <v>892.49279999999999</v>
      </c>
      <c r="P31" s="98">
        <f t="shared" si="4"/>
        <v>103518.671</v>
      </c>
      <c r="Q31" s="98">
        <f t="shared" si="4"/>
        <v>11.9922</v>
      </c>
    </row>
    <row r="32" spans="1:18" ht="13">
      <c r="A32" s="36" t="s">
        <v>650</v>
      </c>
      <c r="B32" s="393"/>
      <c r="C32" s="394"/>
      <c r="D32" s="395"/>
      <c r="E32" s="395"/>
      <c r="F32" s="393"/>
      <c r="G32" s="395"/>
      <c r="H32" s="395"/>
      <c r="I32" s="395"/>
      <c r="J32" s="98">
        <v>841</v>
      </c>
      <c r="K32" s="98">
        <v>397.6268</v>
      </c>
      <c r="L32" s="98">
        <v>140159.845</v>
      </c>
      <c r="M32" s="396">
        <v>10.610799999999999</v>
      </c>
      <c r="N32" s="98">
        <f t="shared" si="5"/>
        <v>841</v>
      </c>
      <c r="O32" s="98">
        <f t="shared" si="5"/>
        <v>397.6268</v>
      </c>
      <c r="P32" s="98">
        <f t="shared" si="5"/>
        <v>140159.845</v>
      </c>
      <c r="Q32" s="98">
        <f t="shared" si="5"/>
        <v>10.610799999999999</v>
      </c>
    </row>
    <row r="33" spans="1:18" ht="13">
      <c r="A33" s="36" t="s">
        <v>651</v>
      </c>
      <c r="B33" s="393"/>
      <c r="C33" s="394"/>
      <c r="D33" s="395"/>
      <c r="E33" s="395"/>
      <c r="F33" s="393"/>
      <c r="G33" s="395"/>
      <c r="H33" s="395"/>
      <c r="I33" s="395"/>
      <c r="J33" s="98">
        <v>2026</v>
      </c>
      <c r="K33" s="98">
        <v>15904.0465</v>
      </c>
      <c r="L33" s="98">
        <v>216950.3653</v>
      </c>
      <c r="M33" s="396">
        <v>20.381</v>
      </c>
      <c r="N33" s="98">
        <f t="shared" si="5"/>
        <v>2026</v>
      </c>
      <c r="O33" s="98">
        <f t="shared" si="5"/>
        <v>15904.0465</v>
      </c>
      <c r="P33" s="98">
        <f t="shared" si="5"/>
        <v>216950.3653</v>
      </c>
      <c r="Q33" s="98">
        <f t="shared" si="5"/>
        <v>20.381</v>
      </c>
    </row>
    <row r="34" spans="1:18" ht="13">
      <c r="A34" s="36" t="s">
        <v>652</v>
      </c>
      <c r="B34" s="398"/>
      <c r="C34" s="399"/>
      <c r="D34" s="399"/>
      <c r="E34" s="400"/>
      <c r="F34" s="398"/>
      <c r="G34" s="399"/>
      <c r="H34" s="399"/>
      <c r="I34" s="399"/>
      <c r="J34" s="98">
        <v>311</v>
      </c>
      <c r="K34" s="98">
        <v>2964.9412000000002</v>
      </c>
      <c r="L34" s="98">
        <v>30154.59</v>
      </c>
      <c r="M34" s="396">
        <v>7.8555000000000001</v>
      </c>
      <c r="N34" s="98">
        <f t="shared" si="5"/>
        <v>311</v>
      </c>
      <c r="O34" s="98">
        <f t="shared" si="4"/>
        <v>2964.9412000000002</v>
      </c>
      <c r="P34" s="98">
        <f t="shared" si="4"/>
        <v>30154.59</v>
      </c>
      <c r="Q34" s="98">
        <f t="shared" si="4"/>
        <v>7.8555000000000001</v>
      </c>
    </row>
    <row r="35" spans="1:18" ht="13">
      <c r="A35" s="36" t="s">
        <v>653</v>
      </c>
      <c r="B35" s="398"/>
      <c r="C35" s="399"/>
      <c r="D35" s="399"/>
      <c r="E35" s="400"/>
      <c r="F35" s="398"/>
      <c r="G35" s="399"/>
      <c r="H35" s="399"/>
      <c r="I35" s="399"/>
      <c r="J35" s="98">
        <v>784</v>
      </c>
      <c r="K35" s="98">
        <v>1345.8124</v>
      </c>
      <c r="L35" s="98">
        <v>79964.142000000007</v>
      </c>
      <c r="M35" s="396">
        <v>15.9428</v>
      </c>
      <c r="N35" s="98">
        <f t="shared" si="5"/>
        <v>784</v>
      </c>
      <c r="O35" s="98">
        <f t="shared" si="4"/>
        <v>1345.8124</v>
      </c>
      <c r="P35" s="98">
        <f t="shared" si="4"/>
        <v>79964.142000000007</v>
      </c>
      <c r="Q35" s="98">
        <f t="shared" si="4"/>
        <v>15.9428</v>
      </c>
    </row>
    <row r="36" spans="1:18" ht="13">
      <c r="A36" s="36" t="s">
        <v>654</v>
      </c>
      <c r="B36" s="398"/>
      <c r="C36" s="399"/>
      <c r="D36" s="399"/>
      <c r="E36" s="400"/>
      <c r="F36" s="398"/>
      <c r="G36" s="399"/>
      <c r="H36" s="399"/>
      <c r="I36" s="399"/>
      <c r="J36" s="98"/>
      <c r="K36" s="98"/>
      <c r="L36" s="98"/>
      <c r="M36" s="396"/>
      <c r="N36" s="98">
        <f t="shared" si="5"/>
        <v>0</v>
      </c>
      <c r="O36" s="98">
        <f t="shared" si="4"/>
        <v>0</v>
      </c>
      <c r="P36" s="98">
        <f t="shared" si="4"/>
        <v>0</v>
      </c>
      <c r="Q36" s="98">
        <f t="shared" si="4"/>
        <v>0</v>
      </c>
    </row>
    <row r="37" spans="1:18" ht="13">
      <c r="A37" s="36" t="s">
        <v>655</v>
      </c>
      <c r="B37" s="398"/>
      <c r="C37" s="399"/>
      <c r="D37" s="399"/>
      <c r="E37" s="400"/>
      <c r="F37" s="398"/>
      <c r="G37" s="399"/>
      <c r="H37" s="399"/>
      <c r="I37" s="399"/>
      <c r="J37" s="98"/>
      <c r="K37" s="98"/>
      <c r="L37" s="98"/>
      <c r="M37" s="396"/>
      <c r="N37" s="98">
        <f t="shared" ref="N37:N39" si="6">J37</f>
        <v>0</v>
      </c>
      <c r="O37" s="98">
        <f t="shared" ref="O37:O39" si="7">K37</f>
        <v>0</v>
      </c>
      <c r="P37" s="98">
        <f t="shared" ref="P37:P39" si="8">L37</f>
        <v>0</v>
      </c>
      <c r="Q37" s="98">
        <f t="shared" ref="Q37:Q39" si="9">M37</f>
        <v>0</v>
      </c>
    </row>
    <row r="38" spans="1:18" ht="13">
      <c r="A38" s="36" t="s">
        <v>656</v>
      </c>
      <c r="B38" s="398"/>
      <c r="C38" s="399"/>
      <c r="D38" s="399"/>
      <c r="E38" s="400"/>
      <c r="F38" s="398"/>
      <c r="G38" s="399"/>
      <c r="H38" s="399"/>
      <c r="I38" s="399"/>
      <c r="J38" s="98"/>
      <c r="K38" s="98"/>
      <c r="L38" s="98"/>
      <c r="M38" s="396"/>
      <c r="N38" s="98">
        <f t="shared" si="6"/>
        <v>0</v>
      </c>
      <c r="O38" s="98">
        <f t="shared" si="7"/>
        <v>0</v>
      </c>
      <c r="P38" s="98">
        <f t="shared" si="8"/>
        <v>0</v>
      </c>
      <c r="Q38" s="98">
        <f t="shared" si="9"/>
        <v>0</v>
      </c>
    </row>
    <row r="39" spans="1:18" ht="13">
      <c r="A39" s="36" t="s">
        <v>657</v>
      </c>
      <c r="B39" s="398"/>
      <c r="C39" s="399"/>
      <c r="D39" s="399"/>
      <c r="E39" s="400"/>
      <c r="F39" s="398"/>
      <c r="G39" s="399"/>
      <c r="H39" s="399"/>
      <c r="I39" s="399"/>
      <c r="J39" s="98"/>
      <c r="K39" s="98"/>
      <c r="L39" s="98"/>
      <c r="M39" s="396"/>
      <c r="N39" s="98">
        <f t="shared" si="6"/>
        <v>0</v>
      </c>
      <c r="O39" s="98">
        <f t="shared" si="7"/>
        <v>0</v>
      </c>
      <c r="P39" s="98">
        <f t="shared" si="8"/>
        <v>0</v>
      </c>
      <c r="Q39" s="98">
        <f t="shared" si="9"/>
        <v>0</v>
      </c>
    </row>
    <row r="40" spans="1:18" ht="13.5" thickBot="1">
      <c r="A40" s="1383" t="s">
        <v>658</v>
      </c>
      <c r="B40" s="402"/>
      <c r="C40" s="1389"/>
      <c r="D40" s="1389"/>
      <c r="E40" s="1389"/>
      <c r="F40" s="403"/>
      <c r="G40" s="1389"/>
      <c r="H40" s="1389"/>
      <c r="I40" s="1389"/>
      <c r="J40" s="1292"/>
      <c r="K40" s="1387"/>
      <c r="L40" s="1387"/>
      <c r="M40" s="1387"/>
      <c r="N40" s="98">
        <f t="shared" ref="N40" si="10">J40</f>
        <v>0</v>
      </c>
      <c r="O40" s="98">
        <f t="shared" ref="O40" si="11">K40</f>
        <v>0</v>
      </c>
      <c r="P40" s="98">
        <f t="shared" ref="P40" si="12">L40</f>
        <v>0</v>
      </c>
      <c r="Q40" s="1387">
        <f t="shared" ref="Q40" si="13">M40</f>
        <v>0</v>
      </c>
    </row>
    <row r="41" spans="1:18" ht="13.5" customHeight="1">
      <c r="A41" s="381" t="s">
        <v>659</v>
      </c>
      <c r="B41" s="382">
        <f>SUM(B29:B40)</f>
        <v>0</v>
      </c>
      <c r="C41" s="383">
        <f t="shared" ref="C41:M41" si="14">SUM(C29:C40)</f>
        <v>0</v>
      </c>
      <c r="D41" s="383">
        <f t="shared" si="14"/>
        <v>0</v>
      </c>
      <c r="E41" s="383">
        <f t="shared" si="14"/>
        <v>0</v>
      </c>
      <c r="F41" s="383">
        <f t="shared" si="14"/>
        <v>0</v>
      </c>
      <c r="G41" s="383">
        <f t="shared" si="14"/>
        <v>0</v>
      </c>
      <c r="H41" s="383">
        <f t="shared" si="14"/>
        <v>0</v>
      </c>
      <c r="I41" s="383">
        <f t="shared" si="14"/>
        <v>0</v>
      </c>
      <c r="J41" s="383">
        <f t="shared" si="14"/>
        <v>4691</v>
      </c>
      <c r="K41" s="382">
        <f t="shared" si="14"/>
        <v>21504.919700000002</v>
      </c>
      <c r="L41" s="383">
        <f t="shared" si="14"/>
        <v>570747.61330000008</v>
      </c>
      <c r="M41" s="382">
        <f t="shared" si="14"/>
        <v>66.782300000000006</v>
      </c>
      <c r="N41" s="382">
        <f>SUM(N29:N40)</f>
        <v>4691</v>
      </c>
      <c r="O41" s="382">
        <f t="shared" ref="O41:P41" si="15">SUM(O29:O40)</f>
        <v>21504.919700000002</v>
      </c>
      <c r="P41" s="382">
        <f t="shared" si="15"/>
        <v>570747.61330000008</v>
      </c>
      <c r="Q41" s="382">
        <f>SUM(Q29:Q40)</f>
        <v>66.782300000000006</v>
      </c>
    </row>
    <row r="42" spans="1:18" ht="13.5" customHeight="1">
      <c r="A42" s="510"/>
      <c r="B42" s="47"/>
      <c r="C42" s="47"/>
      <c r="D42" s="47"/>
      <c r="E42" s="47"/>
      <c r="F42" s="47"/>
      <c r="G42" s="47"/>
      <c r="H42" s="47"/>
      <c r="I42" s="47"/>
      <c r="J42" s="47"/>
      <c r="K42" s="47"/>
      <c r="L42" s="47"/>
      <c r="M42" s="47"/>
      <c r="N42" s="47"/>
      <c r="O42" s="47"/>
      <c r="P42" s="641"/>
      <c r="Q42" s="47"/>
    </row>
    <row r="43" spans="1:18" ht="13.5" customHeight="1">
      <c r="A43" s="47"/>
      <c r="B43" s="47"/>
      <c r="C43" s="47"/>
      <c r="D43" s="47"/>
      <c r="E43" s="47"/>
      <c r="F43" s="47"/>
      <c r="G43" s="47"/>
      <c r="H43" s="47"/>
      <c r="I43" s="47"/>
      <c r="J43" s="47"/>
      <c r="K43" s="47"/>
      <c r="L43" s="47"/>
      <c r="M43" s="47"/>
      <c r="N43" s="47"/>
      <c r="O43" s="47"/>
      <c r="P43" s="47"/>
      <c r="Q43" s="47"/>
    </row>
    <row r="44" spans="1:18" ht="13">
      <c r="A44" s="47"/>
      <c r="B44" s="47"/>
      <c r="C44" s="47"/>
      <c r="D44" s="47"/>
      <c r="E44" s="47"/>
      <c r="F44" s="47"/>
      <c r="G44" s="47"/>
      <c r="H44" s="107"/>
      <c r="I44" s="107"/>
      <c r="J44" s="107"/>
      <c r="K44" s="107"/>
      <c r="L44" s="107"/>
      <c r="M44" s="107"/>
      <c r="N44" s="107"/>
      <c r="O44" s="107"/>
      <c r="P44" s="47"/>
      <c r="Q44" s="47"/>
    </row>
    <row r="45" spans="1:18" ht="15">
      <c r="A45" s="1545" t="s">
        <v>661</v>
      </c>
      <c r="B45" s="1546"/>
      <c r="C45" s="1546"/>
      <c r="D45" s="1546"/>
      <c r="E45" s="1546"/>
      <c r="F45" s="1546"/>
      <c r="G45" s="1546"/>
      <c r="H45" s="1546"/>
      <c r="I45" s="1547"/>
      <c r="J45" s="212"/>
      <c r="K45" s="212"/>
      <c r="L45" s="212"/>
      <c r="M45" s="212"/>
      <c r="N45" s="212"/>
      <c r="O45" s="212"/>
      <c r="P45" s="212"/>
      <c r="Q45" s="212"/>
    </row>
    <row r="46" spans="1:18" ht="13">
      <c r="A46" s="1548" t="s">
        <v>639</v>
      </c>
      <c r="B46" s="1551" t="s">
        <v>640</v>
      </c>
      <c r="C46" s="1551"/>
      <c r="D46" s="1551"/>
      <c r="E46" s="1552"/>
      <c r="F46" s="1551" t="s">
        <v>641</v>
      </c>
      <c r="G46" s="1551"/>
      <c r="H46" s="1551"/>
      <c r="I46" s="1551"/>
      <c r="J46" s="1553" t="s">
        <v>642</v>
      </c>
      <c r="K46" s="1553"/>
      <c r="L46" s="1553"/>
      <c r="M46" s="1553"/>
      <c r="N46" s="1553" t="s">
        <v>10</v>
      </c>
      <c r="O46" s="1553"/>
      <c r="P46" s="1553"/>
      <c r="Q46" s="1553"/>
    </row>
    <row r="47" spans="1:18" ht="13.5" customHeight="1">
      <c r="A47" s="1549"/>
      <c r="B47" s="1554" t="s">
        <v>662</v>
      </c>
      <c r="C47" s="1553" t="s">
        <v>644</v>
      </c>
      <c r="D47" s="1553"/>
      <c r="E47" s="1553"/>
      <c r="F47" s="1554" t="s">
        <v>662</v>
      </c>
      <c r="G47" s="1553" t="s">
        <v>644</v>
      </c>
      <c r="H47" s="1553"/>
      <c r="I47" s="1553"/>
      <c r="J47" s="1554" t="s">
        <v>662</v>
      </c>
      <c r="K47" s="1553" t="s">
        <v>644</v>
      </c>
      <c r="L47" s="1553"/>
      <c r="M47" s="1553"/>
      <c r="N47" s="1554" t="s">
        <v>662</v>
      </c>
      <c r="O47" s="1553" t="s">
        <v>644</v>
      </c>
      <c r="P47" s="1553"/>
      <c r="Q47" s="1553"/>
    </row>
    <row r="48" spans="1:18" ht="13">
      <c r="A48" s="1550"/>
      <c r="B48" s="1554"/>
      <c r="C48" s="132" t="s">
        <v>645</v>
      </c>
      <c r="D48" s="132" t="s">
        <v>646</v>
      </c>
      <c r="E48" s="132" t="s">
        <v>202</v>
      </c>
      <c r="F48" s="1554"/>
      <c r="G48" s="132" t="s">
        <v>645</v>
      </c>
      <c r="H48" s="132" t="s">
        <v>646</v>
      </c>
      <c r="I48" s="132" t="s">
        <v>202</v>
      </c>
      <c r="J48" s="1554"/>
      <c r="K48" s="132" t="s">
        <v>645</v>
      </c>
      <c r="L48" s="132" t="s">
        <v>646</v>
      </c>
      <c r="M48" s="132" t="s">
        <v>202</v>
      </c>
      <c r="N48" s="1554"/>
      <c r="O48" s="132" t="s">
        <v>645</v>
      </c>
      <c r="P48" s="132" t="s">
        <v>646</v>
      </c>
      <c r="Q48" s="132" t="s">
        <v>202</v>
      </c>
      <c r="R48" s="34"/>
    </row>
    <row r="49" spans="1:18" ht="13">
      <c r="A49" s="36" t="s">
        <v>647</v>
      </c>
      <c r="B49" s="398"/>
      <c r="C49" s="394"/>
      <c r="D49" s="395"/>
      <c r="E49" s="395"/>
      <c r="F49" s="398"/>
      <c r="G49" s="395"/>
      <c r="H49" s="395"/>
      <c r="I49" s="395"/>
      <c r="J49" s="98">
        <v>0</v>
      </c>
      <c r="K49" s="98">
        <v>0</v>
      </c>
      <c r="L49" s="98">
        <v>0</v>
      </c>
      <c r="M49" s="98">
        <v>0</v>
      </c>
      <c r="N49" s="98">
        <f>J49</f>
        <v>0</v>
      </c>
      <c r="O49" s="98">
        <f t="shared" ref="O49:Q60" si="16">K49</f>
        <v>0</v>
      </c>
      <c r="P49" s="98">
        <f t="shared" si="16"/>
        <v>0</v>
      </c>
      <c r="Q49" s="98">
        <f t="shared" si="16"/>
        <v>0</v>
      </c>
      <c r="R49" s="34"/>
    </row>
    <row r="50" spans="1:18" ht="13">
      <c r="A50" s="36" t="s">
        <v>648</v>
      </c>
      <c r="B50" s="398"/>
      <c r="C50" s="394"/>
      <c r="D50" s="395"/>
      <c r="E50" s="395"/>
      <c r="F50" s="393"/>
      <c r="G50" s="395"/>
      <c r="H50" s="395"/>
      <c r="I50" s="395"/>
      <c r="J50" s="98">
        <v>0</v>
      </c>
      <c r="K50" s="98">
        <v>0</v>
      </c>
      <c r="L50" s="98">
        <v>0</v>
      </c>
      <c r="M50" s="98">
        <v>0</v>
      </c>
      <c r="N50" s="98">
        <f t="shared" ref="N50:Q60" si="17">J50</f>
        <v>0</v>
      </c>
      <c r="O50" s="98">
        <f t="shared" si="16"/>
        <v>0</v>
      </c>
      <c r="P50" s="98">
        <f t="shared" si="16"/>
        <v>0</v>
      </c>
      <c r="Q50" s="98">
        <f t="shared" si="16"/>
        <v>0</v>
      </c>
      <c r="R50" s="379"/>
    </row>
    <row r="51" spans="1:18" ht="13">
      <c r="A51" s="36" t="s">
        <v>649</v>
      </c>
      <c r="B51" s="398"/>
      <c r="C51" s="394"/>
      <c r="D51" s="395"/>
      <c r="E51" s="395"/>
      <c r="F51" s="398"/>
      <c r="G51" s="394"/>
      <c r="H51" s="395"/>
      <c r="I51" s="395"/>
      <c r="J51" s="98">
        <v>0</v>
      </c>
      <c r="K51" s="98">
        <v>0</v>
      </c>
      <c r="L51" s="98">
        <v>0</v>
      </c>
      <c r="M51" s="98">
        <v>0</v>
      </c>
      <c r="N51" s="98">
        <f t="shared" si="17"/>
        <v>0</v>
      </c>
      <c r="O51" s="98">
        <f t="shared" si="16"/>
        <v>0</v>
      </c>
      <c r="P51" s="98">
        <f t="shared" si="16"/>
        <v>0</v>
      </c>
      <c r="Q51" s="98">
        <f t="shared" si="16"/>
        <v>0</v>
      </c>
    </row>
    <row r="52" spans="1:18" ht="13">
      <c r="A52" s="36" t="s">
        <v>650</v>
      </c>
      <c r="B52" s="398"/>
      <c r="C52" s="394"/>
      <c r="D52" s="395"/>
      <c r="E52" s="395"/>
      <c r="F52" s="398"/>
      <c r="G52" s="394"/>
      <c r="H52" s="395"/>
      <c r="I52" s="395"/>
      <c r="J52" s="98">
        <v>2</v>
      </c>
      <c r="K52" s="98">
        <v>1264.6179999999999</v>
      </c>
      <c r="L52" s="98">
        <v>14222.4</v>
      </c>
      <c r="M52" s="396">
        <v>10.3332</v>
      </c>
      <c r="N52" s="98">
        <f t="shared" si="17"/>
        <v>2</v>
      </c>
      <c r="O52" s="98">
        <f t="shared" si="17"/>
        <v>1264.6179999999999</v>
      </c>
      <c r="P52" s="98">
        <f t="shared" si="17"/>
        <v>14222.4</v>
      </c>
      <c r="Q52" s="98">
        <f t="shared" si="17"/>
        <v>10.3332</v>
      </c>
    </row>
    <row r="53" spans="1:18" ht="13">
      <c r="A53" s="36" t="s">
        <v>651</v>
      </c>
      <c r="B53" s="398"/>
      <c r="C53" s="394"/>
      <c r="D53" s="395"/>
      <c r="E53" s="395"/>
      <c r="F53" s="398"/>
      <c r="G53" s="394"/>
      <c r="H53" s="395"/>
      <c r="I53" s="395"/>
      <c r="J53" s="98">
        <v>7</v>
      </c>
      <c r="K53" s="98">
        <v>-299.75720000000001</v>
      </c>
      <c r="L53" s="98">
        <v>47758.1227</v>
      </c>
      <c r="M53" s="396">
        <v>1.53284</v>
      </c>
      <c r="N53" s="98">
        <f t="shared" si="17"/>
        <v>7</v>
      </c>
      <c r="O53" s="98">
        <f t="shared" si="17"/>
        <v>-299.75720000000001</v>
      </c>
      <c r="P53" s="98">
        <f t="shared" si="17"/>
        <v>47758.1227</v>
      </c>
      <c r="Q53" s="98">
        <f t="shared" si="17"/>
        <v>1.53284</v>
      </c>
    </row>
    <row r="54" spans="1:18" ht="13">
      <c r="A54" s="36" t="s">
        <v>652</v>
      </c>
      <c r="B54" s="398"/>
      <c r="C54" s="394"/>
      <c r="D54" s="395"/>
      <c r="E54" s="395"/>
      <c r="F54" s="398"/>
      <c r="G54" s="394"/>
      <c r="H54" s="395"/>
      <c r="I54" s="395"/>
      <c r="J54" s="98">
        <v>0</v>
      </c>
      <c r="K54" s="98">
        <v>0</v>
      </c>
      <c r="L54" s="98">
        <v>0</v>
      </c>
      <c r="M54" s="98">
        <v>0</v>
      </c>
      <c r="N54" s="98">
        <f t="shared" si="17"/>
        <v>0</v>
      </c>
      <c r="O54" s="98">
        <f t="shared" si="16"/>
        <v>0</v>
      </c>
      <c r="P54" s="98">
        <f t="shared" si="16"/>
        <v>0</v>
      </c>
      <c r="Q54" s="98">
        <f t="shared" si="16"/>
        <v>0</v>
      </c>
    </row>
    <row r="55" spans="1:18" ht="13">
      <c r="A55" s="36" t="s">
        <v>653</v>
      </c>
      <c r="B55" s="398"/>
      <c r="C55" s="394"/>
      <c r="D55" s="395"/>
      <c r="E55" s="395"/>
      <c r="F55" s="398"/>
      <c r="G55" s="394"/>
      <c r="H55" s="395"/>
      <c r="I55" s="395"/>
      <c r="J55" s="98">
        <v>6</v>
      </c>
      <c r="K55" s="98">
        <v>-151.4008</v>
      </c>
      <c r="L55" s="98">
        <v>55064.169699999999</v>
      </c>
      <c r="M55" s="396">
        <v>2.8797999999999999</v>
      </c>
      <c r="N55" s="98">
        <f t="shared" si="17"/>
        <v>6</v>
      </c>
      <c r="O55" s="98">
        <f t="shared" si="16"/>
        <v>-151.4008</v>
      </c>
      <c r="P55" s="98">
        <f t="shared" si="16"/>
        <v>55064.169699999999</v>
      </c>
      <c r="Q55" s="98">
        <f t="shared" si="16"/>
        <v>2.8797999999999999</v>
      </c>
    </row>
    <row r="56" spans="1:18" ht="13">
      <c r="A56" s="36" t="s">
        <v>654</v>
      </c>
      <c r="B56" s="398"/>
      <c r="C56" s="394"/>
      <c r="D56" s="395"/>
      <c r="E56" s="395"/>
      <c r="F56" s="398"/>
      <c r="G56" s="394"/>
      <c r="H56" s="395"/>
      <c r="I56" s="395"/>
      <c r="J56" s="98"/>
      <c r="K56" s="98"/>
      <c r="L56" s="98"/>
      <c r="M56" s="396"/>
      <c r="N56" s="98">
        <f t="shared" si="17"/>
        <v>0</v>
      </c>
      <c r="O56" s="98">
        <f t="shared" si="16"/>
        <v>0</v>
      </c>
      <c r="P56" s="98">
        <f t="shared" si="16"/>
        <v>0</v>
      </c>
      <c r="Q56" s="98">
        <f t="shared" si="16"/>
        <v>0</v>
      </c>
    </row>
    <row r="57" spans="1:18" ht="13">
      <c r="A57" s="36" t="s">
        <v>655</v>
      </c>
      <c r="B57" s="398"/>
      <c r="C57" s="394"/>
      <c r="D57" s="395"/>
      <c r="E57" s="395"/>
      <c r="F57" s="398"/>
      <c r="G57" s="394"/>
      <c r="H57" s="395"/>
      <c r="I57" s="395"/>
      <c r="J57" s="98"/>
      <c r="K57" s="98"/>
      <c r="L57" s="98"/>
      <c r="M57" s="396"/>
      <c r="N57" s="98">
        <f t="shared" si="17"/>
        <v>0</v>
      </c>
      <c r="O57" s="98">
        <f t="shared" si="16"/>
        <v>0</v>
      </c>
      <c r="P57" s="98">
        <f t="shared" si="16"/>
        <v>0</v>
      </c>
      <c r="Q57" s="98">
        <f t="shared" si="16"/>
        <v>0</v>
      </c>
    </row>
    <row r="58" spans="1:18" ht="13">
      <c r="A58" s="36" t="s">
        <v>656</v>
      </c>
      <c r="B58" s="398"/>
      <c r="C58" s="394"/>
      <c r="D58" s="395"/>
      <c r="E58" s="395"/>
      <c r="F58" s="398"/>
      <c r="G58" s="394"/>
      <c r="H58" s="395"/>
      <c r="I58" s="395"/>
      <c r="J58" s="98"/>
      <c r="K58" s="98"/>
      <c r="L58" s="98"/>
      <c r="M58" s="396"/>
      <c r="N58" s="98">
        <f t="shared" si="17"/>
        <v>0</v>
      </c>
      <c r="O58" s="98">
        <f t="shared" si="16"/>
        <v>0</v>
      </c>
      <c r="P58" s="98">
        <f t="shared" si="16"/>
        <v>0</v>
      </c>
      <c r="Q58" s="98">
        <f t="shared" si="16"/>
        <v>0</v>
      </c>
    </row>
    <row r="59" spans="1:18" ht="13">
      <c r="A59" s="36" t="s">
        <v>657</v>
      </c>
      <c r="B59" s="398"/>
      <c r="C59" s="399"/>
      <c r="D59" s="399"/>
      <c r="E59" s="399"/>
      <c r="F59" s="398"/>
      <c r="G59" s="399"/>
      <c r="H59" s="399"/>
      <c r="I59" s="399"/>
      <c r="J59" s="98"/>
      <c r="K59" s="98"/>
      <c r="L59" s="98"/>
      <c r="M59" s="396"/>
      <c r="N59" s="98">
        <f t="shared" si="17"/>
        <v>0</v>
      </c>
      <c r="O59" s="98">
        <f t="shared" si="16"/>
        <v>0</v>
      </c>
      <c r="P59" s="98">
        <f t="shared" si="16"/>
        <v>0</v>
      </c>
      <c r="Q59" s="98">
        <f t="shared" si="16"/>
        <v>0</v>
      </c>
    </row>
    <row r="60" spans="1:18" ht="13.5" thickBot="1">
      <c r="A60" s="1383" t="s">
        <v>658</v>
      </c>
      <c r="B60" s="402"/>
      <c r="C60" s="1389"/>
      <c r="D60" s="1389"/>
      <c r="E60" s="1389"/>
      <c r="F60" s="403"/>
      <c r="G60" s="1389"/>
      <c r="H60" s="1389"/>
      <c r="I60" s="1389"/>
      <c r="J60" s="1292"/>
      <c r="K60" s="1387"/>
      <c r="L60" s="1387"/>
      <c r="M60" s="1387"/>
      <c r="N60" s="98">
        <f t="shared" si="17"/>
        <v>0</v>
      </c>
      <c r="O60" s="401">
        <f t="shared" si="16"/>
        <v>0</v>
      </c>
      <c r="P60" s="98">
        <f t="shared" si="16"/>
        <v>0</v>
      </c>
      <c r="Q60" s="1388">
        <f t="shared" si="16"/>
        <v>0</v>
      </c>
    </row>
    <row r="61" spans="1:18" ht="13">
      <c r="A61" s="381" t="s">
        <v>659</v>
      </c>
      <c r="B61" s="382">
        <f>SUM(B49:B60)</f>
        <v>0</v>
      </c>
      <c r="C61" s="383">
        <f t="shared" ref="C61:P61" si="18">SUM(C49:C60)</f>
        <v>0</v>
      </c>
      <c r="D61" s="383">
        <f t="shared" si="18"/>
        <v>0</v>
      </c>
      <c r="E61" s="383">
        <f t="shared" si="18"/>
        <v>0</v>
      </c>
      <c r="F61" s="383">
        <f t="shared" si="18"/>
        <v>0</v>
      </c>
      <c r="G61" s="383">
        <f t="shared" si="18"/>
        <v>0</v>
      </c>
      <c r="H61" s="383">
        <f t="shared" si="18"/>
        <v>0</v>
      </c>
      <c r="I61" s="383">
        <f t="shared" si="18"/>
        <v>0</v>
      </c>
      <c r="J61" s="383">
        <f t="shared" si="18"/>
        <v>15</v>
      </c>
      <c r="K61" s="382">
        <f t="shared" si="18"/>
        <v>813.45999999999992</v>
      </c>
      <c r="L61" s="383">
        <f t="shared" si="18"/>
        <v>117044.6924</v>
      </c>
      <c r="M61" s="382">
        <f t="shared" si="18"/>
        <v>14.745839999999999</v>
      </c>
      <c r="N61" s="382">
        <f>SUM(N49:N60)</f>
        <v>15</v>
      </c>
      <c r="O61" s="405">
        <f t="shared" si="18"/>
        <v>813.45999999999992</v>
      </c>
      <c r="P61" s="382">
        <f t="shared" si="18"/>
        <v>117044.6924</v>
      </c>
      <c r="Q61" s="405">
        <f>SUM(Q49:Q60)</f>
        <v>14.745839999999999</v>
      </c>
    </row>
    <row r="62" spans="1:18" ht="13.5" customHeight="1">
      <c r="A62" s="510"/>
      <c r="B62" s="918"/>
      <c r="C62" s="918"/>
      <c r="D62" s="918"/>
      <c r="E62" s="918"/>
      <c r="F62" s="918"/>
      <c r="G62" s="918"/>
      <c r="H62" s="918"/>
      <c r="I62" s="918"/>
      <c r="J62" s="918"/>
      <c r="K62" s="918"/>
      <c r="L62" s="918"/>
      <c r="M62" s="918"/>
      <c r="N62" s="918"/>
      <c r="O62" s="918"/>
      <c r="P62" s="918"/>
      <c r="Q62" s="918"/>
    </row>
    <row r="63" spans="1:18" ht="15.5">
      <c r="A63" s="47" t="s">
        <v>663</v>
      </c>
      <c r="B63" s="47"/>
      <c r="C63" s="47"/>
      <c r="D63" s="47"/>
      <c r="E63" s="47"/>
      <c r="F63" s="47"/>
      <c r="G63" s="47"/>
      <c r="H63" s="47"/>
      <c r="I63" s="384"/>
      <c r="J63" s="384"/>
      <c r="K63" s="384"/>
      <c r="L63" s="384"/>
      <c r="M63" s="384"/>
      <c r="N63" s="384"/>
      <c r="O63" s="384"/>
      <c r="P63" s="384"/>
      <c r="Q63" s="385"/>
    </row>
    <row r="64" spans="1:18" ht="13">
      <c r="A64" s="47"/>
      <c r="B64" s="384"/>
      <c r="C64" s="384"/>
      <c r="D64" s="384"/>
      <c r="E64" s="384"/>
      <c r="F64" s="406"/>
      <c r="G64" s="384"/>
      <c r="H64" s="384"/>
      <c r="I64" s="384"/>
      <c r="J64" s="384"/>
      <c r="K64" s="384"/>
      <c r="L64" s="384"/>
      <c r="M64" s="384"/>
      <c r="N64" s="384"/>
      <c r="O64" s="384"/>
      <c r="P64" s="384"/>
      <c r="Q64" s="385"/>
    </row>
    <row r="65" spans="1:18" ht="13">
      <c r="A65" s="47"/>
      <c r="B65" s="384"/>
      <c r="C65" s="384"/>
      <c r="D65" s="384"/>
      <c r="E65" s="384"/>
      <c r="F65" s="406"/>
      <c r="G65" s="384"/>
      <c r="H65" s="384"/>
      <c r="I65" s="384"/>
      <c r="J65" s="384"/>
      <c r="K65" s="384"/>
      <c r="L65" s="384"/>
      <c r="M65" s="384"/>
      <c r="N65" s="384"/>
      <c r="O65" s="384"/>
      <c r="P65" s="384"/>
      <c r="Q65" s="385"/>
    </row>
    <row r="66" spans="1:18" ht="13">
      <c r="A66" s="1545" t="s">
        <v>664</v>
      </c>
      <c r="B66" s="1546"/>
      <c r="C66" s="1546"/>
      <c r="D66" s="1546"/>
      <c r="E66" s="1546"/>
      <c r="F66" s="1546"/>
      <c r="G66" s="1546"/>
      <c r="H66" s="1546"/>
      <c r="I66" s="1547"/>
      <c r="J66" s="212"/>
      <c r="K66" s="212"/>
      <c r="L66" s="212"/>
      <c r="M66" s="212"/>
      <c r="N66" s="212"/>
      <c r="O66" s="212"/>
      <c r="P66" s="212"/>
      <c r="Q66" s="212"/>
    </row>
    <row r="67" spans="1:18" ht="13">
      <c r="A67" s="387"/>
      <c r="B67" s="1551" t="s">
        <v>640</v>
      </c>
      <c r="C67" s="1551"/>
      <c r="D67" s="1551"/>
      <c r="E67" s="1552"/>
      <c r="F67" s="1551" t="s">
        <v>641</v>
      </c>
      <c r="G67" s="1551"/>
      <c r="H67" s="1551"/>
      <c r="I67" s="1551"/>
      <c r="J67" s="1553" t="s">
        <v>642</v>
      </c>
      <c r="K67" s="1553"/>
      <c r="L67" s="1553"/>
      <c r="M67" s="1553"/>
      <c r="N67" s="1553" t="s">
        <v>10</v>
      </c>
      <c r="O67" s="1553"/>
      <c r="P67" s="1553"/>
      <c r="Q67" s="1553"/>
    </row>
    <row r="68" spans="1:18" ht="13">
      <c r="A68" s="1564" t="s">
        <v>639</v>
      </c>
      <c r="B68" s="1558" t="s">
        <v>643</v>
      </c>
      <c r="C68" s="388"/>
      <c r="D68" s="389"/>
      <c r="E68" s="390"/>
      <c r="F68" s="1558" t="s">
        <v>643</v>
      </c>
      <c r="G68" s="388"/>
      <c r="H68" s="389"/>
      <c r="I68" s="390"/>
      <c r="J68" s="1558" t="s">
        <v>643</v>
      </c>
      <c r="K68" s="388"/>
      <c r="L68" s="389"/>
      <c r="M68" s="390"/>
      <c r="N68" s="1558" t="s">
        <v>643</v>
      </c>
      <c r="O68" s="388"/>
      <c r="P68" s="389"/>
      <c r="Q68" s="390"/>
    </row>
    <row r="69" spans="1:18" ht="13">
      <c r="A69" s="1565"/>
      <c r="B69" s="1559"/>
      <c r="C69" s="1551" t="s">
        <v>644</v>
      </c>
      <c r="D69" s="1551"/>
      <c r="E69" s="1551"/>
      <c r="F69" s="1559"/>
      <c r="G69" s="1551" t="s">
        <v>644</v>
      </c>
      <c r="H69" s="1551"/>
      <c r="I69" s="1551"/>
      <c r="J69" s="1559"/>
      <c r="K69" s="1551" t="s">
        <v>644</v>
      </c>
      <c r="L69" s="1551"/>
      <c r="M69" s="1551"/>
      <c r="N69" s="1559"/>
      <c r="O69" s="1551" t="s">
        <v>644</v>
      </c>
      <c r="P69" s="1551"/>
      <c r="Q69" s="1551"/>
    </row>
    <row r="70" spans="1:18" ht="13">
      <c r="A70" s="1566"/>
      <c r="B70" s="1560"/>
      <c r="C70" s="391" t="s">
        <v>645</v>
      </c>
      <c r="D70" s="132" t="s">
        <v>646</v>
      </c>
      <c r="E70" s="132" t="s">
        <v>202</v>
      </c>
      <c r="F70" s="1560"/>
      <c r="G70" s="391" t="s">
        <v>645</v>
      </c>
      <c r="H70" s="132" t="s">
        <v>646</v>
      </c>
      <c r="I70" s="132" t="s">
        <v>202</v>
      </c>
      <c r="J70" s="1560"/>
      <c r="K70" s="391" t="s">
        <v>645</v>
      </c>
      <c r="L70" s="132" t="s">
        <v>646</v>
      </c>
      <c r="M70" s="132" t="s">
        <v>202</v>
      </c>
      <c r="N70" s="1560"/>
      <c r="O70" s="391" t="s">
        <v>645</v>
      </c>
      <c r="P70" s="132" t="s">
        <v>646</v>
      </c>
      <c r="Q70" s="132" t="s">
        <v>202</v>
      </c>
    </row>
    <row r="71" spans="1:18" ht="13">
      <c r="A71" s="36" t="s">
        <v>647</v>
      </c>
      <c r="B71" s="398"/>
      <c r="C71" s="394"/>
      <c r="D71" s="395"/>
      <c r="E71" s="395"/>
      <c r="F71" s="398"/>
      <c r="G71" s="395"/>
      <c r="H71" s="395"/>
      <c r="I71" s="395"/>
      <c r="J71" s="98">
        <v>15</v>
      </c>
      <c r="K71" s="98">
        <v>1361.1215709789999</v>
      </c>
      <c r="L71" s="98">
        <v>41567.891161020008</v>
      </c>
      <c r="M71" s="401">
        <v>5.5788467930059369</v>
      </c>
      <c r="N71" s="98">
        <f>J71</f>
        <v>15</v>
      </c>
      <c r="O71" s="98">
        <f t="shared" ref="O71" si="19">K71</f>
        <v>1361.1215709789999</v>
      </c>
      <c r="P71" s="98">
        <f t="shared" ref="P71" si="20">L71</f>
        <v>41567.891161020008</v>
      </c>
      <c r="Q71" s="98">
        <f t="shared" ref="Q71" si="21">M71</f>
        <v>5.5788467930059369</v>
      </c>
      <c r="R71" s="34"/>
    </row>
    <row r="72" spans="1:18" ht="13">
      <c r="A72" s="36" t="s">
        <v>648</v>
      </c>
      <c r="B72" s="398"/>
      <c r="C72" s="394"/>
      <c r="D72" s="395"/>
      <c r="E72" s="395"/>
      <c r="F72" s="393"/>
      <c r="G72" s="395"/>
      <c r="H72" s="395"/>
      <c r="I72" s="395"/>
      <c r="J72" s="98">
        <v>18</v>
      </c>
      <c r="K72" s="98">
        <v>2172.66</v>
      </c>
      <c r="L72" s="98">
        <v>67362.281790922003</v>
      </c>
      <c r="M72" s="98">
        <v>6.8625036930013694</v>
      </c>
      <c r="N72" s="98">
        <f t="shared" ref="N72:N82" si="22">J72</f>
        <v>18</v>
      </c>
      <c r="O72" s="98">
        <f t="shared" ref="O72:O82" si="23">K72</f>
        <v>2172.66</v>
      </c>
      <c r="P72" s="98">
        <f t="shared" ref="P72:P82" si="24">L72</f>
        <v>67362.281790922003</v>
      </c>
      <c r="Q72" s="98">
        <f t="shared" ref="Q72:Q82" si="25">M72</f>
        <v>6.8625036930013694</v>
      </c>
    </row>
    <row r="73" spans="1:18" ht="13">
      <c r="A73" s="36" t="s">
        <v>649</v>
      </c>
      <c r="B73" s="398"/>
      <c r="C73" s="394"/>
      <c r="D73" s="395"/>
      <c r="E73" s="395"/>
      <c r="F73" s="398"/>
      <c r="G73" s="394"/>
      <c r="H73" s="395"/>
      <c r="I73" s="395"/>
      <c r="J73" s="98">
        <v>20</v>
      </c>
      <c r="K73" s="98">
        <v>1398.3431362652004</v>
      </c>
      <c r="L73" s="98">
        <v>80922.166920250311</v>
      </c>
      <c r="M73" s="98">
        <v>4.2719430150029751</v>
      </c>
      <c r="N73" s="98">
        <f t="shared" si="22"/>
        <v>20</v>
      </c>
      <c r="O73" s="98">
        <f t="shared" si="23"/>
        <v>1398.3431362652004</v>
      </c>
      <c r="P73" s="98">
        <f t="shared" si="24"/>
        <v>80922.166920250311</v>
      </c>
      <c r="Q73" s="98">
        <f t="shared" si="25"/>
        <v>4.2719430150029751</v>
      </c>
    </row>
    <row r="74" spans="1:18" ht="13">
      <c r="A74" s="36" t="s">
        <v>650</v>
      </c>
      <c r="B74" s="398"/>
      <c r="C74" s="394"/>
      <c r="D74" s="395"/>
      <c r="E74" s="395"/>
      <c r="F74" s="398"/>
      <c r="G74" s="394"/>
      <c r="H74" s="395"/>
      <c r="I74" s="395"/>
      <c r="J74" s="98">
        <v>19</v>
      </c>
      <c r="K74" s="98">
        <v>2217.5698063596265</v>
      </c>
      <c r="L74" s="98">
        <v>53352.501514302479</v>
      </c>
      <c r="M74" s="98">
        <v>4.5344839480061658</v>
      </c>
      <c r="N74" s="98">
        <f t="shared" si="22"/>
        <v>19</v>
      </c>
      <c r="O74" s="98">
        <f t="shared" si="23"/>
        <v>2217.5698063596265</v>
      </c>
      <c r="P74" s="98">
        <f t="shared" si="24"/>
        <v>53352.501514302479</v>
      </c>
      <c r="Q74" s="98">
        <f t="shared" si="25"/>
        <v>4.5344839480061658</v>
      </c>
    </row>
    <row r="75" spans="1:18" ht="13">
      <c r="A75" s="36" t="s">
        <v>651</v>
      </c>
      <c r="B75" s="398"/>
      <c r="C75" s="394"/>
      <c r="D75" s="395"/>
      <c r="E75" s="395"/>
      <c r="F75" s="398"/>
      <c r="G75" s="394"/>
      <c r="H75" s="395"/>
      <c r="I75" s="395"/>
      <c r="J75" s="98">
        <v>46</v>
      </c>
      <c r="K75" s="98">
        <v>5698.6025474521775</v>
      </c>
      <c r="L75" s="98">
        <v>130716.42498987517</v>
      </c>
      <c r="M75" s="396">
        <v>17.177520401005708</v>
      </c>
      <c r="N75" s="98">
        <f t="shared" si="22"/>
        <v>46</v>
      </c>
      <c r="O75" s="98">
        <f t="shared" si="23"/>
        <v>5698.6025474521775</v>
      </c>
      <c r="P75" s="98">
        <f t="shared" si="24"/>
        <v>130716.42498987517</v>
      </c>
      <c r="Q75" s="98">
        <f t="shared" si="25"/>
        <v>17.177520401005708</v>
      </c>
    </row>
    <row r="76" spans="1:18" ht="13">
      <c r="A76" s="36" t="s">
        <v>652</v>
      </c>
      <c r="B76" s="398"/>
      <c r="C76" s="394"/>
      <c r="D76" s="395"/>
      <c r="E76" s="395"/>
      <c r="F76" s="398"/>
      <c r="G76" s="394"/>
      <c r="H76" s="395"/>
      <c r="I76" s="395"/>
      <c r="J76" s="98">
        <v>49</v>
      </c>
      <c r="K76" s="98">
        <v>5740.2521540941525</v>
      </c>
      <c r="L76" s="98">
        <v>125029.76019517094</v>
      </c>
      <c r="M76" s="98">
        <v>25.605137495006609</v>
      </c>
      <c r="N76" s="98">
        <f t="shared" si="22"/>
        <v>49</v>
      </c>
      <c r="O76" s="98">
        <f t="shared" si="23"/>
        <v>5740.2521540941525</v>
      </c>
      <c r="P76" s="98">
        <f t="shared" si="24"/>
        <v>125029.76019517094</v>
      </c>
      <c r="Q76" s="98">
        <f t="shared" si="25"/>
        <v>25.605137495006609</v>
      </c>
    </row>
    <row r="77" spans="1:18" ht="13">
      <c r="A77" s="36" t="s">
        <v>653</v>
      </c>
      <c r="B77" s="398"/>
      <c r="C77" s="394"/>
      <c r="D77" s="395"/>
      <c r="E77" s="395"/>
      <c r="F77" s="398"/>
      <c r="G77" s="394"/>
      <c r="H77" s="395"/>
      <c r="I77" s="395"/>
      <c r="J77" s="98">
        <v>76</v>
      </c>
      <c r="K77" s="98">
        <v>14687.286399183158</v>
      </c>
      <c r="L77" s="98">
        <v>211350.85405386711</v>
      </c>
      <c r="M77" s="98">
        <v>24.287460848001615</v>
      </c>
      <c r="N77" s="98">
        <f t="shared" si="22"/>
        <v>76</v>
      </c>
      <c r="O77" s="98">
        <f t="shared" si="23"/>
        <v>14687.286399183158</v>
      </c>
      <c r="P77" s="98">
        <f t="shared" si="24"/>
        <v>211350.85405386711</v>
      </c>
      <c r="Q77" s="98">
        <f t="shared" si="25"/>
        <v>24.287460848001615</v>
      </c>
    </row>
    <row r="78" spans="1:18" ht="13">
      <c r="A78" s="36" t="s">
        <v>654</v>
      </c>
      <c r="B78" s="398"/>
      <c r="C78" s="394"/>
      <c r="D78" s="395"/>
      <c r="E78" s="395"/>
      <c r="F78" s="398"/>
      <c r="G78" s="394"/>
      <c r="H78" s="395"/>
      <c r="I78" s="395"/>
      <c r="J78" s="98"/>
      <c r="K78" s="98"/>
      <c r="L78" s="98"/>
      <c r="M78" s="396"/>
      <c r="N78" s="98">
        <f t="shared" si="22"/>
        <v>0</v>
      </c>
      <c r="O78" s="98">
        <f t="shared" si="23"/>
        <v>0</v>
      </c>
      <c r="P78" s="98">
        <f t="shared" si="24"/>
        <v>0</v>
      </c>
      <c r="Q78" s="98">
        <f t="shared" si="25"/>
        <v>0</v>
      </c>
    </row>
    <row r="79" spans="1:18" ht="13">
      <c r="A79" s="36" t="s">
        <v>655</v>
      </c>
      <c r="B79" s="398"/>
      <c r="C79" s="394"/>
      <c r="D79" s="395"/>
      <c r="E79" s="395"/>
      <c r="F79" s="398"/>
      <c r="G79" s="394"/>
      <c r="H79" s="395"/>
      <c r="I79" s="395"/>
      <c r="J79" s="98"/>
      <c r="K79" s="98"/>
      <c r="L79" s="98"/>
      <c r="M79" s="396"/>
      <c r="N79" s="98">
        <f t="shared" si="22"/>
        <v>0</v>
      </c>
      <c r="O79" s="98">
        <f t="shared" si="23"/>
        <v>0</v>
      </c>
      <c r="P79" s="98">
        <f t="shared" si="24"/>
        <v>0</v>
      </c>
      <c r="Q79" s="98">
        <f t="shared" si="25"/>
        <v>0</v>
      </c>
    </row>
    <row r="80" spans="1:18" ht="13">
      <c r="A80" s="36" t="s">
        <v>656</v>
      </c>
      <c r="B80" s="398"/>
      <c r="C80" s="394"/>
      <c r="D80" s="395"/>
      <c r="E80" s="395"/>
      <c r="F80" s="398"/>
      <c r="G80" s="394"/>
      <c r="H80" s="395"/>
      <c r="I80" s="395"/>
      <c r="J80" s="98"/>
      <c r="K80" s="98"/>
      <c r="L80" s="98"/>
      <c r="M80" s="396"/>
      <c r="N80" s="98">
        <f t="shared" si="22"/>
        <v>0</v>
      </c>
      <c r="O80" s="98">
        <f t="shared" si="23"/>
        <v>0</v>
      </c>
      <c r="P80" s="98">
        <f t="shared" si="24"/>
        <v>0</v>
      </c>
      <c r="Q80" s="98">
        <f t="shared" si="25"/>
        <v>0</v>
      </c>
    </row>
    <row r="81" spans="1:21" ht="13">
      <c r="A81" s="36" t="s">
        <v>657</v>
      </c>
      <c r="B81" s="398"/>
      <c r="C81" s="399"/>
      <c r="D81" s="399"/>
      <c r="E81" s="399"/>
      <c r="F81" s="398"/>
      <c r="G81" s="399"/>
      <c r="H81" s="399"/>
      <c r="I81" s="399"/>
      <c r="J81" s="98"/>
      <c r="K81" s="98"/>
      <c r="L81" s="98"/>
      <c r="M81" s="396"/>
      <c r="N81" s="98">
        <f t="shared" si="22"/>
        <v>0</v>
      </c>
      <c r="O81" s="98">
        <f t="shared" si="23"/>
        <v>0</v>
      </c>
      <c r="P81" s="98">
        <f t="shared" si="24"/>
        <v>0</v>
      </c>
      <c r="Q81" s="98">
        <f t="shared" si="25"/>
        <v>0</v>
      </c>
    </row>
    <row r="82" spans="1:21" ht="13.5" thickBot="1">
      <c r="A82" s="409" t="s">
        <v>658</v>
      </c>
      <c r="B82" s="402"/>
      <c r="C82" s="1389"/>
      <c r="D82" s="1389"/>
      <c r="E82" s="1389"/>
      <c r="F82" s="403"/>
      <c r="G82" s="1389"/>
      <c r="H82" s="1389"/>
      <c r="I82" s="1389"/>
      <c r="J82" s="1292"/>
      <c r="K82" s="1387"/>
      <c r="L82" s="1387"/>
      <c r="M82" s="1387"/>
      <c r="N82" s="98">
        <f t="shared" si="22"/>
        <v>0</v>
      </c>
      <c r="O82" s="98">
        <f t="shared" si="23"/>
        <v>0</v>
      </c>
      <c r="P82" s="98">
        <f t="shared" si="24"/>
        <v>0</v>
      </c>
      <c r="Q82" s="98">
        <f t="shared" si="25"/>
        <v>0</v>
      </c>
    </row>
    <row r="83" spans="1:21" ht="13">
      <c r="A83" s="410" t="s">
        <v>659</v>
      </c>
      <c r="B83" s="382">
        <f>SUM(B71:B82)</f>
        <v>0</v>
      </c>
      <c r="C83" s="383">
        <f t="shared" ref="C83:Q83" si="26">SUM(C71:C82)</f>
        <v>0</v>
      </c>
      <c r="D83" s="383">
        <f t="shared" si="26"/>
        <v>0</v>
      </c>
      <c r="E83" s="383">
        <f t="shared" si="26"/>
        <v>0</v>
      </c>
      <c r="F83" s="383"/>
      <c r="G83" s="383"/>
      <c r="H83" s="383"/>
      <c r="I83" s="383"/>
      <c r="J83" s="383">
        <f t="shared" si="26"/>
        <v>243</v>
      </c>
      <c r="K83" s="382">
        <f t="shared" si="26"/>
        <v>33275.835614333315</v>
      </c>
      <c r="L83" s="383">
        <f t="shared" si="26"/>
        <v>710301.88062540803</v>
      </c>
      <c r="M83" s="405">
        <f t="shared" si="26"/>
        <v>88.317896193030379</v>
      </c>
      <c r="N83" s="382">
        <f t="shared" si="26"/>
        <v>243</v>
      </c>
      <c r="O83" s="382">
        <f t="shared" si="26"/>
        <v>33275.835614333315</v>
      </c>
      <c r="P83" s="382">
        <f t="shared" si="26"/>
        <v>710301.88062540803</v>
      </c>
      <c r="Q83" s="405">
        <f t="shared" si="26"/>
        <v>88.317896193030379</v>
      </c>
      <c r="S83" s="32"/>
      <c r="T83" s="32"/>
      <c r="U83" s="32"/>
    </row>
    <row r="84" spans="1:21" ht="13.5" customHeight="1">
      <c r="A84" s="47"/>
      <c r="B84" s="384"/>
      <c r="C84" s="384"/>
      <c r="D84" s="384"/>
      <c r="E84" s="385"/>
      <c r="F84" s="47"/>
      <c r="G84" s="47"/>
      <c r="H84" s="47"/>
      <c r="I84" s="384"/>
      <c r="J84" s="1414"/>
      <c r="K84" s="384"/>
      <c r="L84" s="384"/>
      <c r="M84" s="385"/>
      <c r="N84" s="384"/>
      <c r="O84" s="384"/>
      <c r="P84" s="384"/>
      <c r="Q84" s="385"/>
    </row>
    <row r="85" spans="1:21" ht="13">
      <c r="A85" s="102"/>
      <c r="B85" s="384"/>
      <c r="C85" s="411"/>
      <c r="D85" s="411"/>
      <c r="E85" s="411"/>
      <c r="F85" s="384"/>
      <c r="G85" s="384"/>
      <c r="H85" s="384"/>
      <c r="I85" s="384"/>
      <c r="J85" s="384"/>
      <c r="K85" s="384"/>
      <c r="L85" s="384"/>
      <c r="M85" s="384"/>
      <c r="N85" s="384"/>
      <c r="O85" s="384"/>
      <c r="P85" s="384"/>
      <c r="Q85" s="385"/>
    </row>
    <row r="86" spans="1:21" ht="13">
      <c r="A86" s="1545" t="s">
        <v>665</v>
      </c>
      <c r="B86" s="1546"/>
      <c r="C86" s="1546"/>
      <c r="D86" s="1546"/>
      <c r="E86" s="1546"/>
      <c r="F86" s="1546"/>
      <c r="G86" s="1546"/>
      <c r="H86" s="1546"/>
      <c r="I86" s="1547"/>
      <c r="J86" s="212"/>
      <c r="K86" s="212"/>
      <c r="L86" s="212"/>
      <c r="M86" s="212"/>
      <c r="N86" s="212"/>
      <c r="O86" s="212"/>
      <c r="P86" s="212"/>
      <c r="Q86" s="212"/>
    </row>
    <row r="87" spans="1:21" ht="13">
      <c r="A87" s="387"/>
      <c r="B87" s="1551" t="s">
        <v>640</v>
      </c>
      <c r="C87" s="1551"/>
      <c r="D87" s="1551"/>
      <c r="E87" s="1552"/>
      <c r="F87" s="1551" t="s">
        <v>641</v>
      </c>
      <c r="G87" s="1551"/>
      <c r="H87" s="1551"/>
      <c r="I87" s="1551"/>
      <c r="J87" s="1553" t="s">
        <v>642</v>
      </c>
      <c r="K87" s="1553"/>
      <c r="L87" s="1553"/>
      <c r="M87" s="1553"/>
      <c r="N87" s="1553" t="s">
        <v>10</v>
      </c>
      <c r="O87" s="1553"/>
      <c r="P87" s="1553"/>
      <c r="Q87" s="1553"/>
    </row>
    <row r="88" spans="1:21" ht="13">
      <c r="A88" s="1564" t="s">
        <v>639</v>
      </c>
      <c r="B88" s="1558" t="s">
        <v>643</v>
      </c>
      <c r="C88" s="388"/>
      <c r="D88" s="389"/>
      <c r="E88" s="390"/>
      <c r="F88" s="1558" t="s">
        <v>643</v>
      </c>
      <c r="G88" s="388"/>
      <c r="H88" s="389"/>
      <c r="I88" s="390"/>
      <c r="J88" s="1558" t="s">
        <v>643</v>
      </c>
      <c r="K88" s="388"/>
      <c r="L88" s="389"/>
      <c r="M88" s="390"/>
      <c r="N88" s="1558" t="s">
        <v>643</v>
      </c>
      <c r="O88" s="388"/>
      <c r="P88" s="389"/>
      <c r="Q88" s="390"/>
    </row>
    <row r="89" spans="1:21" ht="15">
      <c r="A89" s="1565"/>
      <c r="B89" s="1559"/>
      <c r="C89" s="1551" t="s">
        <v>666</v>
      </c>
      <c r="D89" s="1551"/>
      <c r="E89" s="1551"/>
      <c r="F89" s="1559"/>
      <c r="G89" s="1551" t="s">
        <v>666</v>
      </c>
      <c r="H89" s="1551"/>
      <c r="I89" s="1551"/>
      <c r="J89" s="1559"/>
      <c r="K89" s="1551" t="s">
        <v>667</v>
      </c>
      <c r="L89" s="1551"/>
      <c r="M89" s="1551"/>
      <c r="N89" s="1559"/>
      <c r="O89" s="1551" t="s">
        <v>666</v>
      </c>
      <c r="P89" s="1551"/>
      <c r="Q89" s="1551"/>
    </row>
    <row r="90" spans="1:21" ht="13">
      <c r="A90" s="1566"/>
      <c r="B90" s="1560"/>
      <c r="C90" s="391" t="s">
        <v>645</v>
      </c>
      <c r="D90" s="132" t="s">
        <v>646</v>
      </c>
      <c r="E90" s="132" t="s">
        <v>202</v>
      </c>
      <c r="F90" s="1560"/>
      <c r="G90" s="391" t="s">
        <v>645</v>
      </c>
      <c r="H90" s="132" t="s">
        <v>646</v>
      </c>
      <c r="I90" s="132" t="s">
        <v>202</v>
      </c>
      <c r="J90" s="1560"/>
      <c r="K90" s="391" t="s">
        <v>645</v>
      </c>
      <c r="L90" s="132" t="s">
        <v>646</v>
      </c>
      <c r="M90" s="132" t="s">
        <v>202</v>
      </c>
      <c r="N90" s="1560"/>
      <c r="O90" s="391" t="s">
        <v>645</v>
      </c>
      <c r="P90" s="132" t="s">
        <v>646</v>
      </c>
      <c r="Q90" s="132" t="s">
        <v>202</v>
      </c>
      <c r="R90" s="34"/>
    </row>
    <row r="91" spans="1:21" ht="13">
      <c r="A91" s="36" t="s">
        <v>647</v>
      </c>
      <c r="B91" s="398"/>
      <c r="C91" s="394"/>
      <c r="D91" s="395"/>
      <c r="E91" s="395"/>
      <c r="F91" s="398"/>
      <c r="G91" s="395"/>
      <c r="H91" s="395"/>
      <c r="I91" s="395"/>
      <c r="J91" s="407">
        <v>83</v>
      </c>
      <c r="K91" s="407">
        <v>27343</v>
      </c>
      <c r="L91" s="407">
        <v>-157443</v>
      </c>
      <c r="M91" s="407">
        <v>7</v>
      </c>
      <c r="N91" s="407">
        <f>J91</f>
        <v>83</v>
      </c>
      <c r="O91" s="407">
        <f>K91</f>
        <v>27343</v>
      </c>
      <c r="P91" s="407">
        <f>L91</f>
        <v>-157443</v>
      </c>
      <c r="Q91" s="407">
        <f>M91</f>
        <v>7</v>
      </c>
      <c r="R91" s="34"/>
    </row>
    <row r="92" spans="1:21" ht="13">
      <c r="A92" s="36" t="s">
        <v>648</v>
      </c>
      <c r="B92" s="398"/>
      <c r="C92" s="394"/>
      <c r="D92" s="395"/>
      <c r="E92" s="395"/>
      <c r="F92" s="393"/>
      <c r="G92" s="395"/>
      <c r="H92" s="395"/>
      <c r="I92" s="395"/>
      <c r="J92" s="407">
        <v>30</v>
      </c>
      <c r="K92" s="407">
        <v>9552</v>
      </c>
      <c r="L92" s="407">
        <v>-49627</v>
      </c>
      <c r="M92" s="407">
        <v>3</v>
      </c>
      <c r="N92" s="407">
        <f>J92</f>
        <v>30</v>
      </c>
      <c r="O92" s="407">
        <f>K92</f>
        <v>9552</v>
      </c>
      <c r="P92" s="407">
        <f>L92</f>
        <v>-49627</v>
      </c>
      <c r="Q92" s="407">
        <f t="shared" ref="Q92:Q102" si="27">M92</f>
        <v>3</v>
      </c>
    </row>
    <row r="93" spans="1:21" ht="13">
      <c r="A93" s="36" t="s">
        <v>649</v>
      </c>
      <c r="B93" s="398"/>
      <c r="C93" s="394"/>
      <c r="D93" s="395"/>
      <c r="E93" s="395"/>
      <c r="F93" s="398"/>
      <c r="G93" s="394"/>
      <c r="H93" s="395"/>
      <c r="I93" s="395"/>
      <c r="J93" s="407">
        <v>25</v>
      </c>
      <c r="K93" s="407">
        <v>8183</v>
      </c>
      <c r="L93" s="407">
        <v>-51196</v>
      </c>
      <c r="M93" s="407">
        <v>1</v>
      </c>
      <c r="N93" s="407">
        <f t="shared" ref="N93:P102" si="28">J93</f>
        <v>25</v>
      </c>
      <c r="O93" s="407">
        <f t="shared" si="28"/>
        <v>8183</v>
      </c>
      <c r="P93" s="407">
        <f t="shared" si="28"/>
        <v>-51196</v>
      </c>
      <c r="Q93" s="407">
        <f t="shared" si="27"/>
        <v>1</v>
      </c>
      <c r="S93" s="192" t="s">
        <v>22</v>
      </c>
    </row>
    <row r="94" spans="1:21" ht="13">
      <c r="A94" s="36" t="s">
        <v>650</v>
      </c>
      <c r="B94" s="398"/>
      <c r="C94" s="394"/>
      <c r="D94" s="395"/>
      <c r="E94" s="395"/>
      <c r="F94" s="398"/>
      <c r="G94" s="394"/>
      <c r="H94" s="395"/>
      <c r="I94" s="395"/>
      <c r="J94" s="407">
        <f>199-138</f>
        <v>61</v>
      </c>
      <c r="K94" s="407">
        <f>64857-45078</f>
        <v>19779</v>
      </c>
      <c r="L94" s="407">
        <f>-356303+258266</f>
        <v>-98037</v>
      </c>
      <c r="M94" s="407">
        <f>21-11</f>
        <v>10</v>
      </c>
      <c r="N94" s="407">
        <f t="shared" si="28"/>
        <v>61</v>
      </c>
      <c r="O94" s="407">
        <f t="shared" si="28"/>
        <v>19779</v>
      </c>
      <c r="P94" s="407">
        <f t="shared" si="28"/>
        <v>-98037</v>
      </c>
      <c r="Q94" s="407">
        <f t="shared" si="27"/>
        <v>10</v>
      </c>
    </row>
    <row r="95" spans="1:21" ht="13">
      <c r="A95" s="36" t="s">
        <v>651</v>
      </c>
      <c r="B95" s="398"/>
      <c r="C95" s="394"/>
      <c r="D95" s="395"/>
      <c r="E95" s="395"/>
      <c r="F95" s="398"/>
      <c r="G95" s="394"/>
      <c r="H95" s="395"/>
      <c r="I95" s="395"/>
      <c r="J95" s="407">
        <f>269-199</f>
        <v>70</v>
      </c>
      <c r="K95" s="407">
        <f>87978-64857</f>
        <v>23121</v>
      </c>
      <c r="L95" s="407">
        <f>-472480+356303</f>
        <v>-116177</v>
      </c>
      <c r="M95" s="407">
        <f>31-21</f>
        <v>10</v>
      </c>
      <c r="N95" s="407">
        <f t="shared" si="28"/>
        <v>70</v>
      </c>
      <c r="O95" s="407">
        <f t="shared" si="28"/>
        <v>23121</v>
      </c>
      <c r="P95" s="407">
        <f t="shared" si="28"/>
        <v>-116177</v>
      </c>
      <c r="Q95" s="407">
        <f t="shared" si="27"/>
        <v>10</v>
      </c>
    </row>
    <row r="96" spans="1:21" ht="13">
      <c r="A96" s="36" t="s">
        <v>652</v>
      </c>
      <c r="B96" s="398"/>
      <c r="C96" s="394"/>
      <c r="D96" s="395"/>
      <c r="E96" s="395"/>
      <c r="F96" s="398"/>
      <c r="G96" s="394"/>
      <c r="H96" s="395"/>
      <c r="I96" s="395"/>
      <c r="J96" s="407">
        <f>322-269</f>
        <v>53</v>
      </c>
      <c r="K96" s="407">
        <f>106657-87978</f>
        <v>18679</v>
      </c>
      <c r="L96" s="407">
        <f>-554050+472480</f>
        <v>-81570</v>
      </c>
      <c r="M96" s="407">
        <f>36-31</f>
        <v>5</v>
      </c>
      <c r="N96" s="407">
        <f t="shared" si="28"/>
        <v>53</v>
      </c>
      <c r="O96" s="407">
        <f t="shared" si="28"/>
        <v>18679</v>
      </c>
      <c r="P96" s="407">
        <f t="shared" si="28"/>
        <v>-81570</v>
      </c>
      <c r="Q96" s="407">
        <f t="shared" si="27"/>
        <v>5</v>
      </c>
    </row>
    <row r="97" spans="1:17" ht="13">
      <c r="A97" s="36" t="s">
        <v>653</v>
      </c>
      <c r="B97" s="398"/>
      <c r="C97" s="394"/>
      <c r="D97" s="395"/>
      <c r="E97" s="395"/>
      <c r="F97" s="398"/>
      <c r="G97" s="394"/>
      <c r="H97" s="395"/>
      <c r="I97" s="395"/>
      <c r="J97" s="407">
        <f>374-322</f>
        <v>52</v>
      </c>
      <c r="K97" s="407">
        <f>124767-106657</f>
        <v>18110</v>
      </c>
      <c r="L97" s="407">
        <f>-634785+554050</f>
        <v>-80735</v>
      </c>
      <c r="M97" s="1010">
        <f>42-36</f>
        <v>6</v>
      </c>
      <c r="N97" s="407">
        <f t="shared" si="28"/>
        <v>52</v>
      </c>
      <c r="O97" s="407">
        <f t="shared" si="28"/>
        <v>18110</v>
      </c>
      <c r="P97" s="407">
        <f t="shared" si="28"/>
        <v>-80735</v>
      </c>
      <c r="Q97" s="407">
        <f t="shared" si="27"/>
        <v>6</v>
      </c>
    </row>
    <row r="98" spans="1:17" ht="13">
      <c r="A98" s="36" t="s">
        <v>654</v>
      </c>
      <c r="B98" s="398"/>
      <c r="C98" s="394"/>
      <c r="D98" s="395"/>
      <c r="E98" s="395"/>
      <c r="F98" s="398"/>
      <c r="G98" s="394"/>
      <c r="H98" s="395"/>
      <c r="I98" s="395"/>
      <c r="J98" s="407"/>
      <c r="K98" s="407"/>
      <c r="L98" s="407"/>
      <c r="M98" s="407"/>
      <c r="N98" s="407">
        <f t="shared" si="28"/>
        <v>0</v>
      </c>
      <c r="O98" s="407">
        <f t="shared" si="28"/>
        <v>0</v>
      </c>
      <c r="P98" s="407">
        <f t="shared" si="28"/>
        <v>0</v>
      </c>
      <c r="Q98" s="407">
        <f t="shared" si="27"/>
        <v>0</v>
      </c>
    </row>
    <row r="99" spans="1:17" ht="13">
      <c r="A99" s="36" t="s">
        <v>655</v>
      </c>
      <c r="B99" s="398"/>
      <c r="C99" s="394"/>
      <c r="D99" s="395"/>
      <c r="E99" s="395"/>
      <c r="F99" s="398"/>
      <c r="G99" s="394"/>
      <c r="H99" s="395"/>
      <c r="I99" s="395"/>
      <c r="J99" s="407"/>
      <c r="K99" s="407"/>
      <c r="L99" s="407"/>
      <c r="M99" s="407"/>
      <c r="N99" s="407">
        <f t="shared" si="28"/>
        <v>0</v>
      </c>
      <c r="O99" s="407">
        <f t="shared" si="28"/>
        <v>0</v>
      </c>
      <c r="P99" s="407">
        <f t="shared" si="28"/>
        <v>0</v>
      </c>
      <c r="Q99" s="407">
        <f t="shared" si="27"/>
        <v>0</v>
      </c>
    </row>
    <row r="100" spans="1:17" ht="13">
      <c r="A100" s="36" t="s">
        <v>656</v>
      </c>
      <c r="B100" s="398"/>
      <c r="C100" s="394"/>
      <c r="D100" s="395"/>
      <c r="E100" s="395"/>
      <c r="F100" s="398"/>
      <c r="G100" s="394"/>
      <c r="H100" s="395"/>
      <c r="I100" s="395"/>
      <c r="J100" s="407"/>
      <c r="K100" s="407"/>
      <c r="L100" s="407"/>
      <c r="M100" s="407"/>
      <c r="N100" s="407">
        <f t="shared" si="28"/>
        <v>0</v>
      </c>
      <c r="O100" s="407">
        <f t="shared" si="28"/>
        <v>0</v>
      </c>
      <c r="P100" s="407">
        <f t="shared" si="28"/>
        <v>0</v>
      </c>
      <c r="Q100" s="407">
        <f t="shared" si="27"/>
        <v>0</v>
      </c>
    </row>
    <row r="101" spans="1:17" ht="13">
      <c r="A101" s="36" t="s">
        <v>657</v>
      </c>
      <c r="B101" s="398"/>
      <c r="C101" s="399"/>
      <c r="D101" s="399"/>
      <c r="E101" s="399"/>
      <c r="F101" s="398"/>
      <c r="G101" s="399"/>
      <c r="H101" s="399"/>
      <c r="I101" s="399"/>
      <c r="J101" s="407"/>
      <c r="K101" s="407"/>
      <c r="L101" s="407"/>
      <c r="M101" s="407"/>
      <c r="N101" s="407">
        <f t="shared" si="28"/>
        <v>0</v>
      </c>
      <c r="O101" s="407">
        <f t="shared" si="28"/>
        <v>0</v>
      </c>
      <c r="P101" s="407">
        <f t="shared" si="28"/>
        <v>0</v>
      </c>
      <c r="Q101" s="407">
        <f t="shared" si="27"/>
        <v>0</v>
      </c>
    </row>
    <row r="102" spans="1:17" ht="13.5" thickBot="1">
      <c r="A102" s="409" t="s">
        <v>658</v>
      </c>
      <c r="B102" s="402"/>
      <c r="C102" s="1389"/>
      <c r="D102" s="1389"/>
      <c r="E102" s="1389"/>
      <c r="F102" s="403"/>
      <c r="G102" s="1389"/>
      <c r="H102" s="1389"/>
      <c r="I102" s="1389"/>
      <c r="J102" s="407"/>
      <c r="K102" s="407"/>
      <c r="L102" s="407"/>
      <c r="M102" s="407"/>
      <c r="N102" s="407">
        <f t="shared" si="28"/>
        <v>0</v>
      </c>
      <c r="O102" s="407">
        <f t="shared" si="28"/>
        <v>0</v>
      </c>
      <c r="P102" s="407">
        <f t="shared" si="28"/>
        <v>0</v>
      </c>
      <c r="Q102" s="407">
        <f t="shared" si="27"/>
        <v>0</v>
      </c>
    </row>
    <row r="103" spans="1:17" ht="13">
      <c r="A103" s="410" t="s">
        <v>659</v>
      </c>
      <c r="B103" s="382">
        <f>SUM(B91:B102)</f>
        <v>0</v>
      </c>
      <c r="C103" s="382">
        <f t="shared" ref="C103:Q103" si="29">SUM(C91:C102)</f>
        <v>0</v>
      </c>
      <c r="D103" s="382">
        <f t="shared" si="29"/>
        <v>0</v>
      </c>
      <c r="E103" s="382">
        <f t="shared" si="29"/>
        <v>0</v>
      </c>
      <c r="F103" s="382">
        <f t="shared" si="29"/>
        <v>0</v>
      </c>
      <c r="G103" s="382">
        <f t="shared" si="29"/>
        <v>0</v>
      </c>
      <c r="H103" s="382">
        <f t="shared" si="29"/>
        <v>0</v>
      </c>
      <c r="I103" s="382">
        <f t="shared" si="29"/>
        <v>0</v>
      </c>
      <c r="J103" s="382">
        <f t="shared" si="29"/>
        <v>374</v>
      </c>
      <c r="K103" s="382">
        <f>SUM(K91:K102)</f>
        <v>124767</v>
      </c>
      <c r="L103" s="382">
        <f t="shared" si="29"/>
        <v>-634785</v>
      </c>
      <c r="M103" s="382">
        <f t="shared" si="29"/>
        <v>42</v>
      </c>
      <c r="N103" s="382">
        <f t="shared" si="29"/>
        <v>374</v>
      </c>
      <c r="O103" s="382">
        <f t="shared" si="29"/>
        <v>124767</v>
      </c>
      <c r="P103" s="382">
        <f t="shared" si="29"/>
        <v>-634785</v>
      </c>
      <c r="Q103" s="382">
        <f t="shared" si="29"/>
        <v>42</v>
      </c>
    </row>
    <row r="104" spans="1:17" ht="15.5">
      <c r="A104" s="47" t="s">
        <v>668</v>
      </c>
      <c r="B104" s="384"/>
      <c r="C104" s="384"/>
      <c r="D104" s="384"/>
      <c r="E104" s="384"/>
      <c r="F104" s="384"/>
      <c r="G104" s="384"/>
      <c r="H104" s="384"/>
      <c r="I104" s="384"/>
      <c r="J104" s="384"/>
      <c r="K104" s="384"/>
      <c r="L104" s="384"/>
      <c r="M104" s="384"/>
      <c r="N104" s="384"/>
      <c r="O104" s="384"/>
      <c r="P104" s="384"/>
      <c r="Q104" s="385"/>
    </row>
    <row r="105" spans="1:17" ht="13">
      <c r="A105" s="102"/>
      <c r="B105" s="384"/>
      <c r="C105" s="384"/>
      <c r="D105" s="384"/>
      <c r="E105" s="384"/>
      <c r="F105" s="384"/>
      <c r="G105" s="384"/>
      <c r="H105" s="384"/>
      <c r="I105" s="384"/>
      <c r="J105" s="384"/>
      <c r="K105" s="384"/>
      <c r="L105" s="384"/>
      <c r="M105" s="384"/>
      <c r="N105" s="384"/>
      <c r="O105" s="384"/>
      <c r="P105" s="384"/>
      <c r="Q105" s="385"/>
    </row>
    <row r="106" spans="1:17" ht="13">
      <c r="A106" s="1561" t="s">
        <v>669</v>
      </c>
      <c r="B106" s="1562"/>
      <c r="C106" s="1562"/>
      <c r="D106" s="1562"/>
      <c r="E106" s="1562"/>
      <c r="F106" s="1562"/>
      <c r="G106" s="1562"/>
      <c r="H106" s="1562"/>
      <c r="I106" s="1563"/>
      <c r="J106" s="212"/>
      <c r="K106" s="212"/>
      <c r="L106" s="212"/>
      <c r="M106" s="212"/>
      <c r="N106" s="212"/>
      <c r="O106" s="212"/>
      <c r="P106" s="212"/>
      <c r="Q106" s="212"/>
    </row>
    <row r="107" spans="1:17" ht="13">
      <c r="A107" s="387"/>
      <c r="B107" s="1551" t="s">
        <v>640</v>
      </c>
      <c r="C107" s="1551"/>
      <c r="D107" s="1551"/>
      <c r="E107" s="1552"/>
      <c r="F107" s="1551" t="s">
        <v>641</v>
      </c>
      <c r="G107" s="1551"/>
      <c r="H107" s="1551"/>
      <c r="I107" s="1551"/>
      <c r="J107" s="1553" t="s">
        <v>642</v>
      </c>
      <c r="K107" s="1553"/>
      <c r="L107" s="1553"/>
      <c r="M107" s="1553"/>
      <c r="N107" s="1553" t="s">
        <v>10</v>
      </c>
      <c r="O107" s="1553"/>
      <c r="P107" s="1553"/>
      <c r="Q107" s="1553"/>
    </row>
    <row r="108" spans="1:17" ht="13">
      <c r="A108" s="1564" t="s">
        <v>639</v>
      </c>
      <c r="B108" s="1558" t="s">
        <v>643</v>
      </c>
      <c r="C108" s="388"/>
      <c r="D108" s="389"/>
      <c r="E108" s="390"/>
      <c r="F108" s="1558" t="s">
        <v>643</v>
      </c>
      <c r="G108" s="388"/>
      <c r="H108" s="389"/>
      <c r="I108" s="390"/>
      <c r="J108" s="1558" t="s">
        <v>643</v>
      </c>
      <c r="K108" s="388"/>
      <c r="L108" s="389"/>
      <c r="M108" s="390"/>
      <c r="N108" s="1558" t="s">
        <v>643</v>
      </c>
      <c r="O108" s="388"/>
      <c r="P108" s="389"/>
      <c r="Q108" s="390"/>
    </row>
    <row r="109" spans="1:17" ht="13">
      <c r="A109" s="1565"/>
      <c r="B109" s="1559"/>
      <c r="C109" s="1551" t="s">
        <v>644</v>
      </c>
      <c r="D109" s="1551"/>
      <c r="E109" s="1551"/>
      <c r="F109" s="1559"/>
      <c r="G109" s="1551" t="s">
        <v>644</v>
      </c>
      <c r="H109" s="1551"/>
      <c r="I109" s="1551"/>
      <c r="J109" s="1559"/>
      <c r="K109" s="1551" t="s">
        <v>644</v>
      </c>
      <c r="L109" s="1551"/>
      <c r="M109" s="1551"/>
      <c r="N109" s="1559"/>
      <c r="O109" s="1551" t="s">
        <v>644</v>
      </c>
      <c r="P109" s="1551"/>
      <c r="Q109" s="1551"/>
    </row>
    <row r="110" spans="1:17" ht="13">
      <c r="A110" s="1566"/>
      <c r="B110" s="1560"/>
      <c r="C110" s="391" t="s">
        <v>645</v>
      </c>
      <c r="D110" s="132" t="s">
        <v>646</v>
      </c>
      <c r="E110" s="132" t="s">
        <v>202</v>
      </c>
      <c r="F110" s="1560"/>
      <c r="G110" s="391" t="s">
        <v>645</v>
      </c>
      <c r="H110" s="132" t="s">
        <v>646</v>
      </c>
      <c r="I110" s="132" t="s">
        <v>202</v>
      </c>
      <c r="J110" s="1560"/>
      <c r="K110" s="391" t="s">
        <v>645</v>
      </c>
      <c r="L110" s="132" t="s">
        <v>646</v>
      </c>
      <c r="M110" s="132" t="s">
        <v>202</v>
      </c>
      <c r="N110" s="1560"/>
      <c r="O110" s="391" t="s">
        <v>645</v>
      </c>
      <c r="P110" s="132" t="s">
        <v>646</v>
      </c>
      <c r="Q110" s="132" t="s">
        <v>202</v>
      </c>
    </row>
    <row r="111" spans="1:17" ht="13">
      <c r="A111" s="36" t="s">
        <v>647</v>
      </c>
      <c r="B111" s="398"/>
      <c r="C111" s="394"/>
      <c r="D111" s="395"/>
      <c r="E111" s="395"/>
      <c r="F111" s="398"/>
      <c r="G111" s="395"/>
      <c r="H111" s="395"/>
      <c r="I111" s="395"/>
      <c r="J111" s="407">
        <v>0</v>
      </c>
      <c r="K111" s="408">
        <v>0</v>
      </c>
      <c r="L111" s="407">
        <v>0</v>
      </c>
      <c r="M111" s="408">
        <v>0</v>
      </c>
      <c r="N111" s="407">
        <f>J111</f>
        <v>0</v>
      </c>
      <c r="O111" s="408">
        <f t="shared" ref="O111:Q122" si="30">K111</f>
        <v>0</v>
      </c>
      <c r="P111" s="407">
        <f t="shared" si="30"/>
        <v>0</v>
      </c>
      <c r="Q111" s="408">
        <f>M111</f>
        <v>0</v>
      </c>
    </row>
    <row r="112" spans="1:17" ht="13">
      <c r="A112" s="36" t="s">
        <v>648</v>
      </c>
      <c r="B112" s="398"/>
      <c r="C112" s="394"/>
      <c r="D112" s="395"/>
      <c r="E112" s="395"/>
      <c r="F112" s="393"/>
      <c r="G112" s="395"/>
      <c r="H112" s="395"/>
      <c r="I112" s="395"/>
      <c r="J112" s="407">
        <v>0</v>
      </c>
      <c r="K112" s="408">
        <v>0</v>
      </c>
      <c r="L112" s="407">
        <v>0</v>
      </c>
      <c r="M112" s="408">
        <v>0</v>
      </c>
      <c r="N112" s="407">
        <f t="shared" ref="N112:N122" si="31">J112</f>
        <v>0</v>
      </c>
      <c r="O112" s="408">
        <f t="shared" si="30"/>
        <v>0</v>
      </c>
      <c r="P112" s="407">
        <f t="shared" si="30"/>
        <v>0</v>
      </c>
      <c r="Q112" s="408">
        <f t="shared" si="30"/>
        <v>0</v>
      </c>
    </row>
    <row r="113" spans="1:17" ht="13">
      <c r="A113" s="36" t="s">
        <v>649</v>
      </c>
      <c r="B113" s="398"/>
      <c r="C113" s="394"/>
      <c r="D113" s="395"/>
      <c r="E113" s="395"/>
      <c r="F113" s="398"/>
      <c r="G113" s="394"/>
      <c r="H113" s="395"/>
      <c r="I113" s="395"/>
      <c r="J113" s="407">
        <v>0</v>
      </c>
      <c r="K113" s="408">
        <v>0</v>
      </c>
      <c r="L113" s="407">
        <v>0</v>
      </c>
      <c r="M113" s="408">
        <v>0</v>
      </c>
      <c r="N113" s="407">
        <f t="shared" si="31"/>
        <v>0</v>
      </c>
      <c r="O113" s="408">
        <f t="shared" si="30"/>
        <v>0</v>
      </c>
      <c r="P113" s="407">
        <f t="shared" si="30"/>
        <v>0</v>
      </c>
      <c r="Q113" s="408">
        <f t="shared" si="30"/>
        <v>0</v>
      </c>
    </row>
    <row r="114" spans="1:17" ht="13">
      <c r="A114" s="36" t="s">
        <v>650</v>
      </c>
      <c r="B114" s="398"/>
      <c r="C114" s="394"/>
      <c r="D114" s="395"/>
      <c r="E114" s="395"/>
      <c r="F114" s="398"/>
      <c r="G114" s="394"/>
      <c r="H114" s="395"/>
      <c r="I114" s="395"/>
      <c r="J114" s="407">
        <v>0</v>
      </c>
      <c r="K114" s="408">
        <v>0</v>
      </c>
      <c r="L114" s="407">
        <v>0</v>
      </c>
      <c r="M114" s="408">
        <v>0</v>
      </c>
      <c r="N114" s="407">
        <f t="shared" si="31"/>
        <v>0</v>
      </c>
      <c r="O114" s="408">
        <f t="shared" si="30"/>
        <v>0</v>
      </c>
      <c r="P114" s="407">
        <f t="shared" si="30"/>
        <v>0</v>
      </c>
      <c r="Q114" s="408">
        <f t="shared" si="30"/>
        <v>0</v>
      </c>
    </row>
    <row r="115" spans="1:17" ht="13">
      <c r="A115" s="36" t="s">
        <v>651</v>
      </c>
      <c r="B115" s="398"/>
      <c r="C115" s="394"/>
      <c r="D115" s="395"/>
      <c r="E115" s="395"/>
      <c r="F115" s="398"/>
      <c r="G115" s="394"/>
      <c r="H115" s="395"/>
      <c r="I115" s="395"/>
      <c r="J115" s="407">
        <v>0</v>
      </c>
      <c r="K115" s="408">
        <v>0</v>
      </c>
      <c r="L115" s="407">
        <v>0</v>
      </c>
      <c r="M115" s="408">
        <v>0</v>
      </c>
      <c r="N115" s="407">
        <f t="shared" si="31"/>
        <v>0</v>
      </c>
      <c r="O115" s="408">
        <f t="shared" si="30"/>
        <v>0</v>
      </c>
      <c r="P115" s="407">
        <f t="shared" si="30"/>
        <v>0</v>
      </c>
      <c r="Q115" s="408">
        <f t="shared" si="30"/>
        <v>0</v>
      </c>
    </row>
    <row r="116" spans="1:17" ht="13">
      <c r="A116" s="36" t="s">
        <v>652</v>
      </c>
      <c r="B116" s="398"/>
      <c r="C116" s="394"/>
      <c r="D116" s="395"/>
      <c r="E116" s="395"/>
      <c r="F116" s="398"/>
      <c r="G116" s="394"/>
      <c r="H116" s="395"/>
      <c r="I116" s="395"/>
      <c r="J116" s="407">
        <v>0</v>
      </c>
      <c r="K116" s="408">
        <v>0</v>
      </c>
      <c r="L116" s="407">
        <v>0</v>
      </c>
      <c r="M116" s="408">
        <v>0</v>
      </c>
      <c r="N116" s="407">
        <f t="shared" si="31"/>
        <v>0</v>
      </c>
      <c r="O116" s="408">
        <f t="shared" si="30"/>
        <v>0</v>
      </c>
      <c r="P116" s="407">
        <f t="shared" si="30"/>
        <v>0</v>
      </c>
      <c r="Q116" s="408">
        <f t="shared" si="30"/>
        <v>0</v>
      </c>
    </row>
    <row r="117" spans="1:17" ht="13">
      <c r="A117" s="36" t="s">
        <v>653</v>
      </c>
      <c r="B117" s="398"/>
      <c r="C117" s="394"/>
      <c r="D117" s="395"/>
      <c r="E117" s="395"/>
      <c r="F117" s="398"/>
      <c r="G117" s="394"/>
      <c r="H117" s="395"/>
      <c r="I117" s="395"/>
      <c r="J117" s="407">
        <v>0</v>
      </c>
      <c r="K117" s="408">
        <v>0</v>
      </c>
      <c r="L117" s="407">
        <v>0</v>
      </c>
      <c r="M117" s="408">
        <v>0</v>
      </c>
      <c r="N117" s="407">
        <f t="shared" si="31"/>
        <v>0</v>
      </c>
      <c r="O117" s="408">
        <f t="shared" si="30"/>
        <v>0</v>
      </c>
      <c r="P117" s="407">
        <f t="shared" si="30"/>
        <v>0</v>
      </c>
      <c r="Q117" s="408">
        <f t="shared" si="30"/>
        <v>0</v>
      </c>
    </row>
    <row r="118" spans="1:17" ht="13">
      <c r="A118" s="36" t="s">
        <v>654</v>
      </c>
      <c r="B118" s="398"/>
      <c r="C118" s="394"/>
      <c r="D118" s="395"/>
      <c r="E118" s="395"/>
      <c r="F118" s="398"/>
      <c r="G118" s="394"/>
      <c r="H118" s="395"/>
      <c r="I118" s="395"/>
      <c r="J118" s="407">
        <v>0</v>
      </c>
      <c r="K118" s="408">
        <v>0</v>
      </c>
      <c r="L118" s="407">
        <v>0</v>
      </c>
      <c r="M118" s="408">
        <v>0</v>
      </c>
      <c r="N118" s="407">
        <f t="shared" si="31"/>
        <v>0</v>
      </c>
      <c r="O118" s="408">
        <f t="shared" si="30"/>
        <v>0</v>
      </c>
      <c r="P118" s="407">
        <f t="shared" si="30"/>
        <v>0</v>
      </c>
      <c r="Q118" s="408">
        <f t="shared" si="30"/>
        <v>0</v>
      </c>
    </row>
    <row r="119" spans="1:17" ht="13">
      <c r="A119" s="36" t="s">
        <v>655</v>
      </c>
      <c r="B119" s="398"/>
      <c r="C119" s="394"/>
      <c r="D119" s="395"/>
      <c r="E119" s="395"/>
      <c r="F119" s="398"/>
      <c r="G119" s="394"/>
      <c r="H119" s="395"/>
      <c r="I119" s="395"/>
      <c r="J119" s="407">
        <v>0</v>
      </c>
      <c r="K119" s="408">
        <v>0</v>
      </c>
      <c r="L119" s="407">
        <v>0</v>
      </c>
      <c r="M119" s="408">
        <v>0</v>
      </c>
      <c r="N119" s="407">
        <f t="shared" si="31"/>
        <v>0</v>
      </c>
      <c r="O119" s="408">
        <f t="shared" si="30"/>
        <v>0</v>
      </c>
      <c r="P119" s="407">
        <f t="shared" si="30"/>
        <v>0</v>
      </c>
      <c r="Q119" s="408">
        <f t="shared" si="30"/>
        <v>0</v>
      </c>
    </row>
    <row r="120" spans="1:17" ht="13">
      <c r="A120" s="36" t="s">
        <v>656</v>
      </c>
      <c r="B120" s="398"/>
      <c r="C120" s="394"/>
      <c r="D120" s="395"/>
      <c r="E120" s="395"/>
      <c r="F120" s="398"/>
      <c r="G120" s="394"/>
      <c r="H120" s="395"/>
      <c r="I120" s="395"/>
      <c r="J120" s="407">
        <v>0</v>
      </c>
      <c r="K120" s="408">
        <v>0</v>
      </c>
      <c r="L120" s="407">
        <v>0</v>
      </c>
      <c r="M120" s="408">
        <v>0</v>
      </c>
      <c r="N120" s="407">
        <f t="shared" si="31"/>
        <v>0</v>
      </c>
      <c r="O120" s="408">
        <f t="shared" si="30"/>
        <v>0</v>
      </c>
      <c r="P120" s="407">
        <f t="shared" si="30"/>
        <v>0</v>
      </c>
      <c r="Q120" s="408">
        <f t="shared" si="30"/>
        <v>0</v>
      </c>
    </row>
    <row r="121" spans="1:17" ht="13">
      <c r="A121" s="36" t="s">
        <v>657</v>
      </c>
      <c r="B121" s="398"/>
      <c r="C121" s="399"/>
      <c r="D121" s="399"/>
      <c r="E121" s="399"/>
      <c r="F121" s="398"/>
      <c r="G121" s="399"/>
      <c r="H121" s="399"/>
      <c r="I121" s="399"/>
      <c r="J121" s="407">
        <v>0</v>
      </c>
      <c r="K121" s="408">
        <v>0</v>
      </c>
      <c r="L121" s="407">
        <v>0</v>
      </c>
      <c r="M121" s="408">
        <v>0</v>
      </c>
      <c r="N121" s="407">
        <f t="shared" si="31"/>
        <v>0</v>
      </c>
      <c r="O121" s="408">
        <f t="shared" si="30"/>
        <v>0</v>
      </c>
      <c r="P121" s="407">
        <f t="shared" si="30"/>
        <v>0</v>
      </c>
      <c r="Q121" s="408">
        <f t="shared" si="30"/>
        <v>0</v>
      </c>
    </row>
    <row r="122" spans="1:17" ht="13.5" thickBot="1">
      <c r="A122" s="1383" t="s">
        <v>658</v>
      </c>
      <c r="B122" s="402"/>
      <c r="C122" s="1389"/>
      <c r="D122" s="1389"/>
      <c r="E122" s="1389"/>
      <c r="F122" s="403"/>
      <c r="G122" s="1389"/>
      <c r="H122" s="1389"/>
      <c r="I122" s="1389"/>
      <c r="J122" s="407">
        <v>0</v>
      </c>
      <c r="K122" s="408">
        <v>0</v>
      </c>
      <c r="L122" s="407">
        <v>0</v>
      </c>
      <c r="M122" s="408">
        <v>0</v>
      </c>
      <c r="N122" s="407">
        <f t="shared" si="31"/>
        <v>0</v>
      </c>
      <c r="O122" s="408">
        <f t="shared" si="30"/>
        <v>0</v>
      </c>
      <c r="P122" s="407">
        <f t="shared" si="30"/>
        <v>0</v>
      </c>
      <c r="Q122" s="408">
        <f t="shared" si="30"/>
        <v>0</v>
      </c>
    </row>
    <row r="123" spans="1:17" ht="13">
      <c r="A123" s="381" t="s">
        <v>659</v>
      </c>
      <c r="B123" s="382">
        <f>SUM(B111:B122)</f>
        <v>0</v>
      </c>
      <c r="C123" s="382">
        <f t="shared" ref="C123:Q123" si="32">SUM(C111:C122)</f>
        <v>0</v>
      </c>
      <c r="D123" s="382">
        <f t="shared" si="32"/>
        <v>0</v>
      </c>
      <c r="E123" s="382">
        <f t="shared" si="32"/>
        <v>0</v>
      </c>
      <c r="F123" s="382">
        <f t="shared" si="32"/>
        <v>0</v>
      </c>
      <c r="G123" s="382">
        <f t="shared" si="32"/>
        <v>0</v>
      </c>
      <c r="H123" s="382">
        <f t="shared" si="32"/>
        <v>0</v>
      </c>
      <c r="I123" s="382">
        <f t="shared" si="32"/>
        <v>0</v>
      </c>
      <c r="J123" s="382">
        <f t="shared" si="32"/>
        <v>0</v>
      </c>
      <c r="K123" s="382">
        <f t="shared" si="32"/>
        <v>0</v>
      </c>
      <c r="L123" s="382">
        <f t="shared" si="32"/>
        <v>0</v>
      </c>
      <c r="M123" s="382">
        <f t="shared" si="32"/>
        <v>0</v>
      </c>
      <c r="N123" s="382">
        <f t="shared" si="32"/>
        <v>0</v>
      </c>
      <c r="O123" s="382">
        <f t="shared" si="32"/>
        <v>0</v>
      </c>
      <c r="P123" s="382">
        <f t="shared" si="32"/>
        <v>0</v>
      </c>
      <c r="Q123" s="382">
        <f t="shared" si="32"/>
        <v>0</v>
      </c>
    </row>
    <row r="124" spans="1:17" ht="13">
      <c r="A124" s="102"/>
      <c r="B124" s="384"/>
      <c r="C124" s="384"/>
      <c r="D124" s="384"/>
      <c r="E124" s="384"/>
      <c r="F124" s="384"/>
      <c r="G124" s="384"/>
      <c r="H124" s="384"/>
      <c r="I124" s="384"/>
      <c r="J124" s="384"/>
      <c r="K124" s="384"/>
      <c r="L124" s="384"/>
      <c r="M124" s="384"/>
      <c r="N124" s="384"/>
      <c r="O124" s="384"/>
      <c r="P124" s="384"/>
      <c r="Q124" s="385"/>
    </row>
    <row r="125" spans="1:17" ht="13">
      <c r="A125" s="47"/>
      <c r="B125" s="47"/>
      <c r="C125" s="47"/>
      <c r="D125" s="47"/>
      <c r="E125" s="47"/>
      <c r="F125" s="47"/>
      <c r="G125" s="47"/>
      <c r="H125" s="47"/>
      <c r="I125" s="47"/>
      <c r="J125" s="47"/>
      <c r="K125" s="47"/>
      <c r="L125" s="47"/>
      <c r="M125" s="47"/>
      <c r="N125" s="47"/>
      <c r="O125" s="47"/>
      <c r="P125" s="47"/>
      <c r="Q125" s="47"/>
    </row>
    <row r="126" spans="1:17" ht="13">
      <c r="A126" s="1427" t="s">
        <v>670</v>
      </c>
      <c r="B126" s="1427"/>
      <c r="C126" s="1427"/>
      <c r="D126" s="1427"/>
      <c r="E126" s="1427"/>
      <c r="F126" s="1427"/>
      <c r="G126" s="1427"/>
      <c r="H126" s="1427"/>
      <c r="I126" s="1427"/>
      <c r="J126" s="1427"/>
      <c r="K126" s="1427"/>
      <c r="L126" s="1427"/>
      <c r="M126" s="1427"/>
      <c r="N126" s="1427"/>
      <c r="O126" s="1427"/>
      <c r="P126" s="47"/>
      <c r="Q126" s="47"/>
    </row>
  </sheetData>
  <mergeCells count="88">
    <mergeCell ref="N107:Q107"/>
    <mergeCell ref="A66:I66"/>
    <mergeCell ref="F108:F110"/>
    <mergeCell ref="J108:J110"/>
    <mergeCell ref="N108:N110"/>
    <mergeCell ref="C109:E109"/>
    <mergeCell ref="G109:I109"/>
    <mergeCell ref="K109:M109"/>
    <mergeCell ref="O109:Q109"/>
    <mergeCell ref="N67:Q67"/>
    <mergeCell ref="A68:A70"/>
    <mergeCell ref="B68:B70"/>
    <mergeCell ref="F68:F70"/>
    <mergeCell ref="J68:J70"/>
    <mergeCell ref="N68:N70"/>
    <mergeCell ref="C69:E69"/>
    <mergeCell ref="O69:Q69"/>
    <mergeCell ref="A26:A28"/>
    <mergeCell ref="B67:E67"/>
    <mergeCell ref="F67:I67"/>
    <mergeCell ref="J67:M67"/>
    <mergeCell ref="N46:Q46"/>
    <mergeCell ref="B47:B48"/>
    <mergeCell ref="C47:E47"/>
    <mergeCell ref="F47:F48"/>
    <mergeCell ref="G47:I47"/>
    <mergeCell ref="J47:J48"/>
    <mergeCell ref="K47:M47"/>
    <mergeCell ref="N47:N48"/>
    <mergeCell ref="O47:Q47"/>
    <mergeCell ref="B46:E46"/>
    <mergeCell ref="F46:I46"/>
    <mergeCell ref="J46:M46"/>
    <mergeCell ref="A108:A110"/>
    <mergeCell ref="B108:B110"/>
    <mergeCell ref="K89:M89"/>
    <mergeCell ref="F107:I107"/>
    <mergeCell ref="J107:M107"/>
    <mergeCell ref="G69:I69"/>
    <mergeCell ref="K69:M69"/>
    <mergeCell ref="N7:N8"/>
    <mergeCell ref="A126:O126"/>
    <mergeCell ref="A106:I106"/>
    <mergeCell ref="B107:E107"/>
    <mergeCell ref="A86:I86"/>
    <mergeCell ref="B87:E87"/>
    <mergeCell ref="F87:I87"/>
    <mergeCell ref="J87:M87"/>
    <mergeCell ref="N87:Q87"/>
    <mergeCell ref="A88:A90"/>
    <mergeCell ref="B88:B90"/>
    <mergeCell ref="F88:F90"/>
    <mergeCell ref="J88:J90"/>
    <mergeCell ref="B26:B28"/>
    <mergeCell ref="F26:F28"/>
    <mergeCell ref="J26:J28"/>
    <mergeCell ref="N88:N90"/>
    <mergeCell ref="C89:E89"/>
    <mergeCell ref="G89:I89"/>
    <mergeCell ref="A24:I24"/>
    <mergeCell ref="B25:E25"/>
    <mergeCell ref="F25:I25"/>
    <mergeCell ref="J25:M25"/>
    <mergeCell ref="N25:Q25"/>
    <mergeCell ref="O89:Q89"/>
    <mergeCell ref="N26:N28"/>
    <mergeCell ref="C27:E27"/>
    <mergeCell ref="G27:I27"/>
    <mergeCell ref="K27:M27"/>
    <mergeCell ref="O27:Q27"/>
    <mergeCell ref="A45:I45"/>
    <mergeCell ref="A46:A48"/>
    <mergeCell ref="A1:Q1"/>
    <mergeCell ref="A2:Q2"/>
    <mergeCell ref="A3:Q3"/>
    <mergeCell ref="A5:I5"/>
    <mergeCell ref="A6:A8"/>
    <mergeCell ref="B6:E6"/>
    <mergeCell ref="F6:I6"/>
    <mergeCell ref="J6:M6"/>
    <mergeCell ref="N6:Q6"/>
    <mergeCell ref="B7:B8"/>
    <mergeCell ref="O7:Q7"/>
    <mergeCell ref="C7:E7"/>
    <mergeCell ref="F7:F8"/>
    <mergeCell ref="G7:I7"/>
    <mergeCell ref="J7:J8"/>
    <mergeCell ref="K7:M7"/>
  </mergeCells>
  <printOptions horizontalCentered="1"/>
  <pageMargins left="0.25" right="0.25" top="0.5" bottom="0.5" header="0.5" footer="0.5"/>
  <pageSetup scale="43" fitToWidth="0" orientation="portrait" r:id="rId1"/>
  <rowBreaks count="2" manualBreakCount="2">
    <brk id="42" max="17" man="1"/>
    <brk id="84"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1812-3079-4B38-AC6F-F2E19261FC51}">
  <sheetPr codeName="Sheet13">
    <pageSetUpPr fitToPage="1"/>
  </sheetPr>
  <dimension ref="A1:W41"/>
  <sheetViews>
    <sheetView view="pageBreakPreview" zoomScaleNormal="100" zoomScaleSheetLayoutView="100" workbookViewId="0">
      <selection activeCell="N26" sqref="N26"/>
    </sheetView>
  </sheetViews>
  <sheetFormatPr defaultColWidth="9.453125" defaultRowHeight="12.5"/>
  <cols>
    <col min="1" max="1" width="56.453125" customWidth="1"/>
    <col min="2" max="2" width="12.54296875" customWidth="1"/>
    <col min="3" max="3" width="10.453125" customWidth="1"/>
    <col min="4" max="4" width="12.54296875" customWidth="1"/>
    <col min="5" max="5" width="11.54296875" customWidth="1"/>
    <col min="6" max="6" width="10.453125" customWidth="1"/>
    <col min="7" max="8" width="12.54296875" customWidth="1"/>
    <col min="9" max="9" width="10.453125" customWidth="1"/>
    <col min="10" max="10" width="11.54296875" bestFit="1" customWidth="1"/>
    <col min="11" max="11" width="12.453125" bestFit="1" customWidth="1"/>
    <col min="12" max="12" width="9.54296875" customWidth="1"/>
    <col min="13" max="13" width="12.54296875" bestFit="1" customWidth="1"/>
    <col min="14" max="14" width="7.54296875" customWidth="1"/>
    <col min="15" max="16" width="7.453125" customWidth="1"/>
    <col min="17" max="17" width="13.453125" bestFit="1" customWidth="1"/>
    <col min="18" max="18" width="12.453125" bestFit="1" customWidth="1"/>
  </cols>
  <sheetData>
    <row r="1" spans="1:23" ht="15">
      <c r="A1" s="1429" t="s">
        <v>671</v>
      </c>
      <c r="B1" s="1429"/>
      <c r="C1" s="1429"/>
      <c r="D1" s="1429"/>
      <c r="E1" s="1429"/>
      <c r="F1" s="1429"/>
      <c r="G1" s="1429"/>
      <c r="H1" s="1429"/>
      <c r="I1" s="1429"/>
      <c r="J1" s="1429"/>
      <c r="K1" s="1429"/>
      <c r="L1" s="1429"/>
      <c r="M1" s="1429"/>
      <c r="N1" s="1429"/>
      <c r="O1" s="1429"/>
      <c r="P1" s="1429"/>
    </row>
    <row r="2" spans="1:23" ht="15">
      <c r="A2" s="1429" t="str" cm="1">
        <f t="array" ref="A2">'ESA Table 1'!A2:A2</f>
        <v>Southern California Edison</v>
      </c>
      <c r="B2" s="1429"/>
      <c r="C2" s="1429"/>
      <c r="D2" s="1429"/>
      <c r="E2" s="1429"/>
      <c r="F2" s="1429"/>
      <c r="G2" s="1429"/>
      <c r="H2" s="1429"/>
      <c r="I2" s="1429"/>
      <c r="J2" s="1429"/>
      <c r="K2" s="1429"/>
      <c r="L2" s="1429"/>
      <c r="M2" s="1429"/>
      <c r="N2" s="1429"/>
      <c r="O2" s="1429"/>
      <c r="P2" s="1429"/>
    </row>
    <row r="3" spans="1:23" ht="15">
      <c r="A3" s="1429" t="str" cm="1">
        <f t="array" ref="A3">'ESA Table 1'!A3:A3</f>
        <v>Through July 2026</v>
      </c>
      <c r="B3" s="1429"/>
      <c r="C3" s="1429"/>
      <c r="D3" s="1429"/>
      <c r="E3" s="1429"/>
      <c r="F3" s="1429"/>
      <c r="G3" s="1429"/>
      <c r="H3" s="1429"/>
      <c r="I3" s="1429"/>
      <c r="J3" s="1429"/>
      <c r="K3" s="1429"/>
      <c r="L3" s="1429"/>
      <c r="M3" s="1429"/>
      <c r="N3" s="1429"/>
      <c r="O3" s="1429"/>
      <c r="P3" s="1429"/>
    </row>
    <row r="4" spans="1:23" ht="13.5" thickBot="1">
      <c r="A4" s="211"/>
      <c r="B4" s="212"/>
      <c r="C4" s="212"/>
      <c r="D4" s="212"/>
      <c r="E4" s="212"/>
      <c r="F4" s="212"/>
      <c r="G4" s="212"/>
      <c r="H4" s="212"/>
      <c r="I4" s="212"/>
      <c r="J4" s="212"/>
      <c r="K4" s="212"/>
      <c r="L4" s="212"/>
      <c r="M4" s="212"/>
      <c r="N4" s="212"/>
      <c r="O4" s="212"/>
      <c r="P4" s="212"/>
    </row>
    <row r="5" spans="1:23" ht="13.5" thickBot="1">
      <c r="A5" s="213"/>
      <c r="B5" s="1568" t="s">
        <v>672</v>
      </c>
      <c r="C5" s="1568"/>
      <c r="D5" s="1568"/>
      <c r="E5" s="1514" t="s">
        <v>4</v>
      </c>
      <c r="F5" s="1514"/>
      <c r="G5" s="1514"/>
      <c r="H5" s="1568" t="s">
        <v>5</v>
      </c>
      <c r="I5" s="1568"/>
      <c r="J5" s="1568"/>
      <c r="K5" s="1569" t="s">
        <v>673</v>
      </c>
      <c r="L5" s="1569"/>
      <c r="M5" s="1569"/>
      <c r="N5" s="1569" t="s">
        <v>674</v>
      </c>
      <c r="O5" s="1569"/>
      <c r="P5" s="1569"/>
      <c r="Q5" s="1570"/>
      <c r="R5" s="1571"/>
      <c r="S5" s="1571"/>
      <c r="T5" s="1571"/>
      <c r="U5" s="1571"/>
      <c r="V5" s="1571"/>
      <c r="W5" s="1571"/>
    </row>
    <row r="6" spans="1:23" ht="13">
      <c r="A6" s="804"/>
      <c r="B6" s="996" t="s">
        <v>8</v>
      </c>
      <c r="C6" s="544" t="s">
        <v>9</v>
      </c>
      <c r="D6" s="997" t="s">
        <v>10</v>
      </c>
      <c r="E6" s="996" t="s">
        <v>8</v>
      </c>
      <c r="F6" s="544" t="s">
        <v>9</v>
      </c>
      <c r="G6" s="997" t="s">
        <v>10</v>
      </c>
      <c r="H6" s="996" t="s">
        <v>8</v>
      </c>
      <c r="I6" s="544" t="s">
        <v>9</v>
      </c>
      <c r="J6" s="997" t="s">
        <v>10</v>
      </c>
      <c r="K6" s="996" t="s">
        <v>8</v>
      </c>
      <c r="L6" s="544" t="s">
        <v>9</v>
      </c>
      <c r="M6" s="997" t="s">
        <v>10</v>
      </c>
      <c r="N6" s="996" t="s">
        <v>8</v>
      </c>
      <c r="O6" s="544" t="s">
        <v>9</v>
      </c>
      <c r="P6" s="997" t="s">
        <v>10</v>
      </c>
      <c r="Q6" s="1570"/>
      <c r="R6" s="1571"/>
      <c r="S6" s="1571"/>
      <c r="T6" s="1571"/>
      <c r="U6" s="1571"/>
      <c r="V6" s="1571"/>
      <c r="W6" s="1571"/>
    </row>
    <row r="7" spans="1:23" ht="13">
      <c r="A7" s="215" t="s">
        <v>151</v>
      </c>
      <c r="B7" s="216"/>
      <c r="C7" s="217"/>
      <c r="D7" s="218"/>
      <c r="E7" s="216"/>
      <c r="F7" s="217"/>
      <c r="G7" s="218"/>
      <c r="H7" s="216"/>
      <c r="I7" s="217"/>
      <c r="J7" s="218"/>
      <c r="K7" s="219"/>
      <c r="L7" s="219"/>
      <c r="M7" s="219"/>
      <c r="N7" s="216"/>
      <c r="O7" s="217"/>
      <c r="P7" s="218"/>
      <c r="Q7" s="1570"/>
      <c r="R7" s="1571"/>
      <c r="S7" s="1571"/>
      <c r="T7" s="1571"/>
      <c r="U7" s="1571"/>
      <c r="V7" s="1571"/>
      <c r="W7" s="1571"/>
    </row>
    <row r="8" spans="1:23" ht="15.5">
      <c r="A8" s="220" t="s">
        <v>675</v>
      </c>
      <c r="B8" s="221">
        <v>19424317.916952722</v>
      </c>
      <c r="C8" s="222">
        <v>0</v>
      </c>
      <c r="D8" s="223">
        <f>B8+C8</f>
        <v>19424317.916952722</v>
      </c>
      <c r="E8" s="221">
        <f>'ESA Summary'!E9</f>
        <v>1178093.7299999997</v>
      </c>
      <c r="F8" s="222">
        <f>'ESA Summary'!F9</f>
        <v>0</v>
      </c>
      <c r="G8" s="223">
        <f>E8+F8</f>
        <v>1178093.7299999997</v>
      </c>
      <c r="H8" s="221">
        <f>'ESA Summary'!H9</f>
        <v>2776636.4699999997</v>
      </c>
      <c r="I8" s="222">
        <f>'ESA Summary'!I9</f>
        <v>0</v>
      </c>
      <c r="J8" s="223">
        <f>H8+I8</f>
        <v>2776636.4699999997</v>
      </c>
      <c r="K8" s="221">
        <f>155329.6+619352.02+853459.62+2614945.14+H8</f>
        <v>7019722.8499999996</v>
      </c>
      <c r="L8" s="222">
        <v>0</v>
      </c>
      <c r="M8" s="224">
        <f>K8+L8</f>
        <v>7019722.8499999996</v>
      </c>
      <c r="N8" s="225">
        <f>IFERROR(K8/B8,0)</f>
        <v>0.36138838336626911</v>
      </c>
      <c r="O8" s="43"/>
      <c r="P8" s="226">
        <f>IFERROR(M8/D8,0)</f>
        <v>0.36138838336626911</v>
      </c>
      <c r="Q8" s="1409"/>
      <c r="R8" s="8"/>
    </row>
    <row r="9" spans="1:23" ht="13">
      <c r="A9" s="227" t="s">
        <v>14</v>
      </c>
      <c r="B9" s="221">
        <v>40832692.5</v>
      </c>
      <c r="C9" s="222">
        <v>0</v>
      </c>
      <c r="D9" s="228">
        <f t="shared" ref="D9" si="0">B9+C9</f>
        <v>40832692.5</v>
      </c>
      <c r="E9" s="221">
        <f>'ESA Summary'!E10</f>
        <v>1937824.1799999997</v>
      </c>
      <c r="F9" s="222">
        <f>'ESA Summary'!F11</f>
        <v>0</v>
      </c>
      <c r="G9" s="228">
        <f t="shared" ref="G9" si="1">E9+F9</f>
        <v>1937824.1799999997</v>
      </c>
      <c r="H9" s="221">
        <f>'ESA Summary'!H10</f>
        <v>12414123.43</v>
      </c>
      <c r="I9" s="222">
        <f>'ESA Summary'!I11</f>
        <v>0</v>
      </c>
      <c r="J9" s="228">
        <f t="shared" ref="J9" si="2">H9+I9</f>
        <v>12414123.43</v>
      </c>
      <c r="K9" s="221">
        <f>0+123402+535452+3017561+13564417+H9</f>
        <v>29654955.43</v>
      </c>
      <c r="L9" s="222">
        <v>0</v>
      </c>
      <c r="M9" s="224">
        <f t="shared" ref="M9" si="3">K9+L9</f>
        <v>29654955.43</v>
      </c>
      <c r="N9" s="225">
        <f t="shared" ref="N9" si="4">IFERROR(K9/B9,0)</f>
        <v>0.72625520420922518</v>
      </c>
      <c r="O9" s="43"/>
      <c r="P9" s="226">
        <f t="shared" ref="P9" si="5">IFERROR(M9/D9,0)</f>
        <v>0.72625520420922518</v>
      </c>
      <c r="Q9" s="1263"/>
      <c r="R9" s="142"/>
    </row>
    <row r="10" spans="1:23" ht="13.5" thickBot="1">
      <c r="A10" s="227" t="s">
        <v>676</v>
      </c>
      <c r="B10" s="221">
        <v>8859000</v>
      </c>
      <c r="C10" s="222">
        <v>0</v>
      </c>
      <c r="D10" s="228">
        <f>B10+C10</f>
        <v>8859000</v>
      </c>
      <c r="E10" s="221">
        <f>'ESA Summary'!E11</f>
        <v>0</v>
      </c>
      <c r="F10" s="222">
        <f>'ESA Summary'!F12</f>
        <v>0</v>
      </c>
      <c r="G10" s="228">
        <f>E10+F10</f>
        <v>0</v>
      </c>
      <c r="H10" s="221">
        <f>'ESA Summary'!H11</f>
        <v>4827.7999999999874</v>
      </c>
      <c r="I10" s="222">
        <f>'ESA Summary'!I12</f>
        <v>0</v>
      </c>
      <c r="J10" s="228">
        <f>H10+I10</f>
        <v>4827.7999999999874</v>
      </c>
      <c r="K10" s="221">
        <f>1552405.59999998+H10</f>
        <v>1557233.3999999801</v>
      </c>
      <c r="L10" s="222">
        <v>0</v>
      </c>
      <c r="M10" s="224">
        <f>K10+L10</f>
        <v>1557233.3999999801</v>
      </c>
      <c r="N10" s="225">
        <f>IFERROR(K10/B10,0)</f>
        <v>0.17577981713511459</v>
      </c>
      <c r="O10" s="43"/>
      <c r="P10" s="226">
        <f>IFERROR(M10/D10,0)</f>
        <v>0.17577981713511459</v>
      </c>
      <c r="Q10" s="1263"/>
      <c r="R10" s="142"/>
    </row>
    <row r="11" spans="1:23" ht="13.5" thickBot="1">
      <c r="A11" s="229" t="s">
        <v>677</v>
      </c>
      <c r="B11" s="256">
        <f t="shared" ref="B11:M11" si="6">SUM(B8:B10)</f>
        <v>69116010.416952729</v>
      </c>
      <c r="C11" s="230">
        <f t="shared" si="6"/>
        <v>0</v>
      </c>
      <c r="D11" s="257">
        <f t="shared" si="6"/>
        <v>69116010.416952729</v>
      </c>
      <c r="E11" s="256">
        <f t="shared" si="6"/>
        <v>3115917.9099999992</v>
      </c>
      <c r="F11" s="231">
        <f t="shared" si="6"/>
        <v>0</v>
      </c>
      <c r="G11" s="230">
        <f t="shared" si="6"/>
        <v>3115917.9099999992</v>
      </c>
      <c r="H11" s="256">
        <f t="shared" si="6"/>
        <v>15195587.699999999</v>
      </c>
      <c r="I11" s="231">
        <f t="shared" si="6"/>
        <v>0</v>
      </c>
      <c r="J11" s="257">
        <f t="shared" si="6"/>
        <v>15195587.699999999</v>
      </c>
      <c r="K11" s="258">
        <f t="shared" si="6"/>
        <v>38231911.679999985</v>
      </c>
      <c r="L11" s="231">
        <f t="shared" si="6"/>
        <v>0</v>
      </c>
      <c r="M11" s="257">
        <f t="shared" si="6"/>
        <v>38231911.679999985</v>
      </c>
      <c r="N11" s="259">
        <f>K11/B11</f>
        <v>0.55315565017946244</v>
      </c>
      <c r="O11" s="232"/>
      <c r="P11" s="233">
        <f t="shared" ref="P11" si="7">M11/D11</f>
        <v>0.55315565017946244</v>
      </c>
      <c r="Q11" s="142"/>
      <c r="R11" s="142"/>
    </row>
    <row r="12" spans="1:23" ht="13">
      <c r="A12" s="234"/>
      <c r="B12" s="235"/>
      <c r="C12" s="236"/>
      <c r="D12" s="237"/>
      <c r="E12" s="238"/>
      <c r="F12" s="236"/>
      <c r="G12" s="239"/>
      <c r="H12" s="238"/>
      <c r="I12" s="236"/>
      <c r="J12" s="237"/>
      <c r="K12" s="238"/>
      <c r="L12" s="240"/>
      <c r="M12" s="241"/>
      <c r="N12" s="242"/>
      <c r="O12" s="243"/>
      <c r="P12" s="244"/>
    </row>
    <row r="13" spans="1:23" ht="15">
      <c r="A13" s="215" t="s">
        <v>678</v>
      </c>
      <c r="B13" s="216"/>
      <c r="C13" s="217"/>
      <c r="D13" s="218"/>
      <c r="E13" s="245"/>
      <c r="F13" s="217"/>
      <c r="G13" s="246"/>
      <c r="H13" s="245"/>
      <c r="I13" s="217"/>
      <c r="J13" s="218"/>
      <c r="K13" s="245"/>
      <c r="L13" s="219"/>
      <c r="M13" s="247"/>
      <c r="N13" s="248"/>
      <c r="O13" s="217"/>
      <c r="P13" s="218"/>
    </row>
    <row r="14" spans="1:23" ht="15.5">
      <c r="A14" s="227" t="s">
        <v>679</v>
      </c>
      <c r="B14" s="221">
        <v>1744513.45</v>
      </c>
      <c r="C14" s="223">
        <v>0</v>
      </c>
      <c r="D14" s="223">
        <f t="shared" ref="D14:D16" si="8">B14+C14</f>
        <v>1744513.45</v>
      </c>
      <c r="E14" s="221">
        <v>0</v>
      </c>
      <c r="F14" s="222">
        <v>0</v>
      </c>
      <c r="G14" s="223">
        <f>E14+F14</f>
        <v>0</v>
      </c>
      <c r="H14" s="221">
        <v>63863.55</v>
      </c>
      <c r="I14" s="222">
        <v>0</v>
      </c>
      <c r="J14" s="224">
        <f>H14+I14</f>
        <v>63863.55</v>
      </c>
      <c r="K14" s="221">
        <f>366172.825+H14</f>
        <v>430036.375</v>
      </c>
      <c r="L14" s="222">
        <v>0</v>
      </c>
      <c r="M14" s="224">
        <f>K14+L14</f>
        <v>430036.375</v>
      </c>
      <c r="N14" s="225">
        <f>IFERROR(K14/B14,0)</f>
        <v>0.24650791600374306</v>
      </c>
      <c r="O14" s="43"/>
      <c r="P14" s="226">
        <f>IFERROR(M14/D14,0)</f>
        <v>0.24650791600374306</v>
      </c>
      <c r="Q14" s="34"/>
    </row>
    <row r="15" spans="1:23" ht="13">
      <c r="A15" s="227" t="s">
        <v>680</v>
      </c>
      <c r="B15" s="221">
        <v>594930</v>
      </c>
      <c r="C15" s="228">
        <v>0</v>
      </c>
      <c r="D15" s="223">
        <f t="shared" si="8"/>
        <v>594930</v>
      </c>
      <c r="E15" s="221">
        <v>18460.25</v>
      </c>
      <c r="F15" s="222">
        <v>0</v>
      </c>
      <c r="G15" s="228">
        <f t="shared" ref="G15:G16" si="9">E15+F15</f>
        <v>18460.25</v>
      </c>
      <c r="H15" s="221">
        <v>102689.25</v>
      </c>
      <c r="I15" s="222">
        <v>0</v>
      </c>
      <c r="J15" s="224">
        <f t="shared" ref="J15:J16" si="10">H15+I15</f>
        <v>102689.25</v>
      </c>
      <c r="K15" s="221">
        <f>144196.25+77247.7+173084.15+H15</f>
        <v>497217.35</v>
      </c>
      <c r="L15" s="222">
        <v>0</v>
      </c>
      <c r="M15" s="224">
        <f t="shared" ref="M15:M16" si="11">K15+L15</f>
        <v>497217.35</v>
      </c>
      <c r="N15" s="225">
        <f t="shared" ref="N15" si="12">IFERROR(K15/B15,0)</f>
        <v>0.8357577362042593</v>
      </c>
      <c r="O15" s="43"/>
      <c r="P15" s="226">
        <f t="shared" ref="P15:P16" si="13">IFERROR(M15/D15,0)</f>
        <v>0.8357577362042593</v>
      </c>
      <c r="Q15" s="34"/>
    </row>
    <row r="16" spans="1:23" ht="13.5" thickBot="1">
      <c r="A16" s="227" t="s">
        <v>681</v>
      </c>
      <c r="B16" s="221">
        <v>164550</v>
      </c>
      <c r="C16" s="249">
        <v>0</v>
      </c>
      <c r="D16" s="223">
        <f t="shared" si="8"/>
        <v>164550</v>
      </c>
      <c r="E16" s="250">
        <v>0</v>
      </c>
      <c r="F16" s="251">
        <v>0</v>
      </c>
      <c r="G16" s="1340">
        <f t="shared" si="9"/>
        <v>0</v>
      </c>
      <c r="H16" s="221">
        <v>0</v>
      </c>
      <c r="I16" s="251">
        <v>0</v>
      </c>
      <c r="J16" s="252">
        <f t="shared" si="10"/>
        <v>0</v>
      </c>
      <c r="K16" s="221">
        <f>21632.5+6862.5+19172.37+H16</f>
        <v>47667.369999999995</v>
      </c>
      <c r="L16" s="251">
        <v>0</v>
      </c>
      <c r="M16" s="252">
        <f t="shared" si="11"/>
        <v>47667.369999999995</v>
      </c>
      <c r="N16" s="253">
        <f>IFERROR(K16/B16,0)</f>
        <v>0.28968319659677905</v>
      </c>
      <c r="O16" s="254"/>
      <c r="P16" s="255">
        <f t="shared" si="13"/>
        <v>0.28968319659677905</v>
      </c>
      <c r="Q16" s="1263"/>
    </row>
    <row r="17" spans="1:20" ht="13.5" thickBot="1">
      <c r="A17" s="229" t="s">
        <v>682</v>
      </c>
      <c r="B17" s="256">
        <f>SUM(B14:B16)</f>
        <v>2503993.4500000002</v>
      </c>
      <c r="C17" s="230">
        <f t="shared" ref="C17:M17" si="14">SUM(C14:C16)</f>
        <v>0</v>
      </c>
      <c r="D17" s="257">
        <f t="shared" si="14"/>
        <v>2503993.4500000002</v>
      </c>
      <c r="E17" s="256">
        <f t="shared" si="14"/>
        <v>18460.25</v>
      </c>
      <c r="F17" s="231">
        <f t="shared" si="14"/>
        <v>0</v>
      </c>
      <c r="G17" s="230">
        <f t="shared" si="14"/>
        <v>18460.25</v>
      </c>
      <c r="H17" s="256">
        <f t="shared" si="14"/>
        <v>166552.79999999999</v>
      </c>
      <c r="I17" s="231">
        <f t="shared" si="14"/>
        <v>0</v>
      </c>
      <c r="J17" s="257">
        <f t="shared" si="14"/>
        <v>166552.79999999999</v>
      </c>
      <c r="K17" s="258">
        <f t="shared" si="14"/>
        <v>974921.09499999997</v>
      </c>
      <c r="L17" s="231">
        <f t="shared" si="14"/>
        <v>0</v>
      </c>
      <c r="M17" s="257">
        <f t="shared" si="14"/>
        <v>974921.09499999997</v>
      </c>
      <c r="N17" s="259">
        <f>IFERROR(K17/B17,0)</f>
        <v>0.38934650368194851</v>
      </c>
      <c r="O17" s="232"/>
      <c r="P17" s="233">
        <f>IFERROR(M17/D17,0)</f>
        <v>0.38934650368194851</v>
      </c>
    </row>
    <row r="18" spans="1:20" ht="13.5" thickBot="1">
      <c r="A18" s="260"/>
      <c r="B18" s="261"/>
      <c r="C18" s="262"/>
      <c r="D18" s="263"/>
      <c r="E18" s="261"/>
      <c r="F18" s="262"/>
      <c r="G18" s="263"/>
      <c r="H18" s="261"/>
      <c r="I18" s="262"/>
      <c r="J18" s="263"/>
      <c r="K18" s="264"/>
      <c r="L18" s="264"/>
      <c r="M18" s="264"/>
      <c r="N18" s="265"/>
      <c r="O18" s="266"/>
      <c r="P18" s="267"/>
    </row>
    <row r="19" spans="1:20" ht="18" customHeight="1">
      <c r="A19" s="268" t="s">
        <v>683</v>
      </c>
      <c r="B19" s="269"/>
      <c r="C19" s="270"/>
      <c r="D19" s="919"/>
      <c r="E19" s="921"/>
      <c r="F19" s="922"/>
      <c r="G19" s="923"/>
      <c r="H19" s="269"/>
      <c r="I19" s="270"/>
      <c r="J19" s="271"/>
      <c r="K19" s="269"/>
      <c r="L19" s="270"/>
      <c r="M19" s="271"/>
      <c r="N19" s="272"/>
      <c r="O19" s="273"/>
      <c r="P19" s="274"/>
    </row>
    <row r="20" spans="1:20" ht="15.5">
      <c r="A20" s="227" t="s">
        <v>684</v>
      </c>
      <c r="B20" s="221">
        <v>75000</v>
      </c>
      <c r="C20" s="223">
        <v>0</v>
      </c>
      <c r="D20" s="223">
        <f t="shared" ref="D20:D26" si="15">B20+C20</f>
        <v>75000</v>
      </c>
      <c r="E20" s="221">
        <v>0</v>
      </c>
      <c r="F20" s="222">
        <v>0</v>
      </c>
      <c r="G20" s="924">
        <f t="shared" ref="G20:G26" si="16">E20+F20</f>
        <v>0</v>
      </c>
      <c r="H20" s="224">
        <f t="shared" ref="H20:J26" si="17">F20+G20</f>
        <v>0</v>
      </c>
      <c r="I20" s="222">
        <v>0</v>
      </c>
      <c r="J20" s="224">
        <f t="shared" si="17"/>
        <v>0</v>
      </c>
      <c r="K20" s="221">
        <f>74168.97+778.5</f>
        <v>74947.47</v>
      </c>
      <c r="L20" s="222">
        <v>0</v>
      </c>
      <c r="M20" s="224">
        <f t="shared" ref="M20:M26" si="18">K20+L20</f>
        <v>74947.47</v>
      </c>
      <c r="N20" s="225">
        <f t="shared" ref="N20:N27" si="19">IFERROR(K20/B20,0)</f>
        <v>0.99929960000000007</v>
      </c>
      <c r="O20" s="43"/>
      <c r="P20" s="226">
        <f t="shared" ref="P20:P26" si="20">IFERROR(M20/D20,0)</f>
        <v>0.99929960000000007</v>
      </c>
      <c r="Q20" s="34"/>
    </row>
    <row r="21" spans="1:20" ht="15.5">
      <c r="A21" s="227" t="s">
        <v>685</v>
      </c>
      <c r="B21" s="275">
        <v>75000</v>
      </c>
      <c r="C21" s="276">
        <v>0</v>
      </c>
      <c r="D21" s="276">
        <f t="shared" si="15"/>
        <v>75000</v>
      </c>
      <c r="E21" s="221">
        <v>0</v>
      </c>
      <c r="F21" s="222">
        <v>0</v>
      </c>
      <c r="G21" s="924">
        <f t="shared" si="16"/>
        <v>0</v>
      </c>
      <c r="H21" s="1302">
        <f t="shared" ref="H21:H26" si="21">F21+G21</f>
        <v>0</v>
      </c>
      <c r="I21" s="222">
        <v>0</v>
      </c>
      <c r="J21" s="224">
        <f t="shared" si="17"/>
        <v>0</v>
      </c>
      <c r="K21" s="221">
        <v>0</v>
      </c>
      <c r="L21" s="222">
        <v>0</v>
      </c>
      <c r="M21" s="224">
        <f t="shared" si="18"/>
        <v>0</v>
      </c>
      <c r="N21" s="225">
        <f t="shared" si="19"/>
        <v>0</v>
      </c>
      <c r="O21" s="43"/>
      <c r="P21" s="226">
        <f t="shared" si="20"/>
        <v>0</v>
      </c>
      <c r="Q21" s="34" t="s">
        <v>22</v>
      </c>
    </row>
    <row r="22" spans="1:20" ht="15.5">
      <c r="A22" s="227" t="s">
        <v>686</v>
      </c>
      <c r="B22" s="275">
        <v>22494.5</v>
      </c>
      <c r="C22" s="276">
        <v>0</v>
      </c>
      <c r="D22" s="276">
        <f t="shared" si="15"/>
        <v>22494.5</v>
      </c>
      <c r="E22" s="221">
        <v>0</v>
      </c>
      <c r="F22" s="222">
        <v>0</v>
      </c>
      <c r="G22" s="924">
        <f t="shared" si="16"/>
        <v>0</v>
      </c>
      <c r="H22" s="1302">
        <f t="shared" si="21"/>
        <v>0</v>
      </c>
      <c r="I22" s="222">
        <v>0</v>
      </c>
      <c r="J22" s="224">
        <f t="shared" si="17"/>
        <v>0</v>
      </c>
      <c r="K22" s="221">
        <v>22494</v>
      </c>
      <c r="L22" s="222">
        <v>0</v>
      </c>
      <c r="M22" s="224">
        <f t="shared" si="18"/>
        <v>22494</v>
      </c>
      <c r="N22" s="225">
        <f t="shared" si="19"/>
        <v>0.99997777234435081</v>
      </c>
      <c r="O22" s="43"/>
      <c r="P22" s="226">
        <f t="shared" si="20"/>
        <v>0.99997777234435081</v>
      </c>
      <c r="Q22" s="34" t="s">
        <v>22</v>
      </c>
    </row>
    <row r="23" spans="1:20" ht="15.5">
      <c r="A23" s="1416" t="s">
        <v>687</v>
      </c>
      <c r="B23" s="1417">
        <v>300000</v>
      </c>
      <c r="C23" s="276">
        <v>0</v>
      </c>
      <c r="D23" s="276">
        <f t="shared" si="15"/>
        <v>300000</v>
      </c>
      <c r="E23" s="221">
        <v>0</v>
      </c>
      <c r="F23" s="222">
        <v>0</v>
      </c>
      <c r="G23" s="924">
        <f t="shared" si="16"/>
        <v>0</v>
      </c>
      <c r="H23" s="275">
        <v>5812.13</v>
      </c>
      <c r="I23" s="222">
        <v>0</v>
      </c>
      <c r="J23" s="224">
        <f t="shared" si="17"/>
        <v>5812.13</v>
      </c>
      <c r="K23" s="221">
        <v>5812.13</v>
      </c>
      <c r="L23" s="222">
        <v>0</v>
      </c>
      <c r="M23" s="224">
        <f t="shared" si="18"/>
        <v>5812.13</v>
      </c>
      <c r="N23" s="225">
        <f t="shared" si="19"/>
        <v>1.9373766666666667E-2</v>
      </c>
      <c r="O23" s="43"/>
      <c r="P23" s="226">
        <f t="shared" si="20"/>
        <v>1.9373766666666667E-2</v>
      </c>
      <c r="Q23" s="34" t="s">
        <v>22</v>
      </c>
    </row>
    <row r="24" spans="1:20" ht="15.75" customHeight="1">
      <c r="A24" s="227" t="s">
        <v>688</v>
      </c>
      <c r="B24" s="275">
        <v>150000</v>
      </c>
      <c r="C24" s="276">
        <v>0</v>
      </c>
      <c r="D24" s="276">
        <f t="shared" si="15"/>
        <v>150000</v>
      </c>
      <c r="E24" s="275">
        <v>0</v>
      </c>
      <c r="F24" s="222">
        <v>0</v>
      </c>
      <c r="G24" s="924">
        <f t="shared" si="16"/>
        <v>0</v>
      </c>
      <c r="H24" s="1302">
        <f t="shared" si="21"/>
        <v>0</v>
      </c>
      <c r="I24" s="222">
        <v>0</v>
      </c>
      <c r="J24" s="224">
        <f>+H24</f>
        <v>0</v>
      </c>
      <c r="K24" s="275">
        <f>51464.925+H24</f>
        <v>51464.925000000003</v>
      </c>
      <c r="L24" s="222">
        <v>0</v>
      </c>
      <c r="M24" s="224">
        <f t="shared" si="18"/>
        <v>51464.925000000003</v>
      </c>
      <c r="N24" s="225">
        <f t="shared" si="19"/>
        <v>0.3430995</v>
      </c>
      <c r="O24" s="277"/>
      <c r="P24" s="226">
        <f t="shared" si="20"/>
        <v>0.3430995</v>
      </c>
      <c r="Q24" s="34"/>
      <c r="R24" s="142"/>
    </row>
    <row r="25" spans="1:20" ht="16.5" customHeight="1">
      <c r="A25" s="227" t="s">
        <v>689</v>
      </c>
      <c r="B25" s="275">
        <v>155000</v>
      </c>
      <c r="C25" s="276">
        <v>0</v>
      </c>
      <c r="D25" s="276">
        <f t="shared" si="15"/>
        <v>155000</v>
      </c>
      <c r="E25" s="221">
        <v>0</v>
      </c>
      <c r="F25" s="222">
        <v>0</v>
      </c>
      <c r="G25" s="924">
        <f t="shared" si="16"/>
        <v>0</v>
      </c>
      <c r="H25" s="1302">
        <f t="shared" si="21"/>
        <v>0</v>
      </c>
      <c r="I25" s="222">
        <v>0</v>
      </c>
      <c r="J25" s="224">
        <f>+H25</f>
        <v>0</v>
      </c>
      <c r="K25" s="221">
        <v>0</v>
      </c>
      <c r="L25" s="222">
        <v>0</v>
      </c>
      <c r="M25" s="224">
        <f t="shared" si="18"/>
        <v>0</v>
      </c>
      <c r="N25" s="225">
        <f t="shared" si="19"/>
        <v>0</v>
      </c>
      <c r="O25" s="43"/>
      <c r="P25" s="226">
        <f t="shared" si="20"/>
        <v>0</v>
      </c>
      <c r="Q25" s="34" t="s">
        <v>22</v>
      </c>
    </row>
    <row r="26" spans="1:20" ht="17.25" customHeight="1" thickBot="1">
      <c r="A26" s="1416" t="s">
        <v>690</v>
      </c>
      <c r="B26" s="1417">
        <v>300000</v>
      </c>
      <c r="C26" s="276">
        <v>0</v>
      </c>
      <c r="D26" s="276">
        <f t="shared" si="15"/>
        <v>300000</v>
      </c>
      <c r="E26" s="221">
        <v>0</v>
      </c>
      <c r="F26" s="222">
        <v>0</v>
      </c>
      <c r="G26" s="924">
        <f t="shared" si="16"/>
        <v>0</v>
      </c>
      <c r="H26" s="1302">
        <f t="shared" si="21"/>
        <v>0</v>
      </c>
      <c r="I26" s="222">
        <v>0</v>
      </c>
      <c r="J26" s="224">
        <f t="shared" si="17"/>
        <v>0</v>
      </c>
      <c r="K26" s="221">
        <f>H26</f>
        <v>0</v>
      </c>
      <c r="L26" s="222">
        <v>0</v>
      </c>
      <c r="M26" s="224">
        <f t="shared" si="18"/>
        <v>0</v>
      </c>
      <c r="N26" s="225">
        <f t="shared" si="19"/>
        <v>0</v>
      </c>
      <c r="O26" s="43"/>
      <c r="P26" s="226">
        <f t="shared" si="20"/>
        <v>0</v>
      </c>
      <c r="Q26" s="34" t="s">
        <v>22</v>
      </c>
    </row>
    <row r="27" spans="1:20" ht="13.5" thickBot="1">
      <c r="A27" s="278" t="s">
        <v>691</v>
      </c>
      <c r="B27" s="279">
        <f t="shared" ref="B27:M27" si="22">SUM(B20:B26)</f>
        <v>1077494.5</v>
      </c>
      <c r="C27" s="230">
        <f t="shared" si="22"/>
        <v>0</v>
      </c>
      <c r="D27" s="920">
        <f>SUM(D20:D26)</f>
        <v>1077494.5</v>
      </c>
      <c r="E27" s="279">
        <f t="shared" si="22"/>
        <v>0</v>
      </c>
      <c r="F27" s="230">
        <f t="shared" si="22"/>
        <v>0</v>
      </c>
      <c r="G27" s="280">
        <f t="shared" si="22"/>
        <v>0</v>
      </c>
      <c r="H27" s="279">
        <f t="shared" si="22"/>
        <v>5812.13</v>
      </c>
      <c r="I27" s="230">
        <f t="shared" si="22"/>
        <v>0</v>
      </c>
      <c r="J27" s="280">
        <f t="shared" si="22"/>
        <v>5812.13</v>
      </c>
      <c r="K27" s="279">
        <f t="shared" si="22"/>
        <v>154718.52500000002</v>
      </c>
      <c r="L27" s="230">
        <f t="shared" si="22"/>
        <v>0</v>
      </c>
      <c r="M27" s="280">
        <f t="shared" si="22"/>
        <v>154718.52500000002</v>
      </c>
      <c r="N27" s="281">
        <f t="shared" si="19"/>
        <v>0.14359101136943161</v>
      </c>
      <c r="O27" s="282"/>
      <c r="P27" s="283">
        <f>IFERROR(M27/D27,0)</f>
        <v>0.14359101136943161</v>
      </c>
    </row>
    <row r="28" spans="1:20" ht="13">
      <c r="A28" s="6"/>
    </row>
    <row r="29" spans="1:20" ht="33" customHeight="1">
      <c r="A29" s="1573" t="s">
        <v>692</v>
      </c>
      <c r="B29" s="1573"/>
      <c r="C29" s="1573"/>
      <c r="D29" s="1573"/>
      <c r="E29" s="1573"/>
      <c r="F29" s="1573"/>
      <c r="G29" s="1573"/>
      <c r="H29" s="1573"/>
      <c r="I29" s="1573"/>
      <c r="J29" s="1573"/>
      <c r="K29" s="1573"/>
      <c r="L29" s="1573"/>
      <c r="M29" s="1573"/>
      <c r="N29" s="167"/>
      <c r="O29" s="167"/>
      <c r="P29" s="167"/>
    </row>
    <row r="30" spans="1:20" ht="16.5" customHeight="1">
      <c r="A30" s="1467" t="s">
        <v>693</v>
      </c>
      <c r="B30" s="1467"/>
      <c r="C30" s="1467"/>
      <c r="D30" s="1467"/>
      <c r="E30" s="1467"/>
      <c r="F30" s="1467"/>
      <c r="G30" s="1467"/>
      <c r="H30" s="1467"/>
      <c r="I30" s="1467"/>
      <c r="J30" s="1467"/>
      <c r="K30" s="1467"/>
      <c r="L30" s="1467"/>
      <c r="M30" s="1467"/>
      <c r="N30" s="167"/>
      <c r="O30" s="167"/>
      <c r="P30" s="167"/>
    </row>
    <row r="31" spans="1:20" s="16" customFormat="1" ht="32.25" customHeight="1">
      <c r="A31" s="1572" t="s">
        <v>694</v>
      </c>
      <c r="B31" s="1573"/>
      <c r="C31" s="1573"/>
      <c r="D31" s="1573"/>
      <c r="E31" s="1573"/>
      <c r="F31" s="1573"/>
      <c r="G31" s="1573"/>
      <c r="H31" s="1573"/>
      <c r="I31" s="1573"/>
      <c r="J31" s="1573"/>
      <c r="K31" s="1573"/>
      <c r="L31" s="1573"/>
      <c r="M31" s="1573"/>
      <c r="N31" s="284"/>
      <c r="O31" s="284"/>
      <c r="P31" s="284"/>
      <c r="Q31" s="78"/>
      <c r="R31" s="78"/>
      <c r="S31" s="78"/>
      <c r="T31" s="78"/>
    </row>
    <row r="32" spans="1:20" s="16" customFormat="1" ht="18" customHeight="1">
      <c r="A32" s="1573" t="s">
        <v>695</v>
      </c>
      <c r="B32" s="1573"/>
      <c r="C32" s="1573"/>
      <c r="D32" s="1573"/>
      <c r="E32" s="1573"/>
      <c r="F32" s="1573"/>
      <c r="G32" s="1573"/>
      <c r="H32" s="1573"/>
      <c r="I32" s="1573"/>
      <c r="J32" s="1573"/>
      <c r="K32" s="1573"/>
      <c r="L32" s="1573"/>
      <c r="M32" s="1573"/>
      <c r="N32" s="284"/>
      <c r="O32" s="284"/>
      <c r="P32" s="284"/>
    </row>
    <row r="33" spans="1:17" s="16" customFormat="1" ht="13">
      <c r="A33" s="1573" t="s">
        <v>696</v>
      </c>
      <c r="B33" s="1573"/>
      <c r="C33" s="1573"/>
      <c r="D33" s="1573"/>
      <c r="E33" s="1573"/>
      <c r="F33" s="1573"/>
      <c r="G33" s="1573"/>
      <c r="H33" s="1573"/>
      <c r="I33" s="1573"/>
      <c r="J33" s="1573"/>
      <c r="K33" s="1573"/>
      <c r="L33" s="1573"/>
      <c r="M33" s="1573"/>
      <c r="N33" s="47"/>
      <c r="O33" s="47"/>
      <c r="P33" s="47"/>
    </row>
    <row r="34" spans="1:17" s="16" customFormat="1" ht="15" customHeight="1">
      <c r="A34" s="1574" t="s">
        <v>697</v>
      </c>
      <c r="B34" s="1574"/>
      <c r="C34" s="1574"/>
      <c r="D34" s="1574"/>
      <c r="E34" s="1574"/>
      <c r="F34" s="1574"/>
      <c r="G34" s="1574"/>
      <c r="H34" s="1574"/>
      <c r="I34" s="1574"/>
      <c r="J34" s="1574"/>
      <c r="K34" s="1574"/>
      <c r="L34" s="1574"/>
      <c r="M34" s="1574"/>
      <c r="N34" s="47"/>
      <c r="O34" s="47"/>
      <c r="P34" s="47"/>
    </row>
    <row r="35" spans="1:17" s="16" customFormat="1" ht="15.5">
      <c r="A35" s="47" t="s">
        <v>698</v>
      </c>
      <c r="B35" s="47"/>
      <c r="C35" s="47"/>
      <c r="D35" s="47"/>
      <c r="E35" s="47"/>
      <c r="F35" s="47"/>
      <c r="G35" s="47"/>
      <c r="H35" s="47"/>
      <c r="I35" s="47"/>
      <c r="J35" s="47"/>
      <c r="K35" s="47"/>
      <c r="L35" s="47"/>
      <c r="M35" s="47"/>
      <c r="N35" s="47"/>
      <c r="O35" s="47"/>
      <c r="P35" s="47"/>
    </row>
    <row r="36" spans="1:17" s="16" customFormat="1" ht="41.4" customHeight="1">
      <c r="A36" s="1427" t="s">
        <v>699</v>
      </c>
      <c r="B36" s="1427"/>
      <c r="C36" s="1427"/>
      <c r="D36" s="1427"/>
      <c r="E36" s="1427"/>
      <c r="F36" s="1427"/>
      <c r="G36" s="1427"/>
      <c r="H36" s="1427"/>
      <c r="I36" s="1427"/>
      <c r="J36" s="1427"/>
      <c r="K36" s="1427"/>
      <c r="L36" s="1427"/>
      <c r="M36" s="1427"/>
    </row>
    <row r="37" spans="1:17" ht="13">
      <c r="A37" s="1567" t="s">
        <v>459</v>
      </c>
      <c r="B37" s="1567"/>
      <c r="C37" s="1567"/>
      <c r="D37" s="1567"/>
      <c r="E37" s="1567"/>
      <c r="F37" s="1567"/>
      <c r="G37" s="1567"/>
      <c r="H37" s="1567"/>
      <c r="I37" s="1567"/>
      <c r="J37" s="1567"/>
      <c r="K37" s="1567"/>
      <c r="L37" s="1567"/>
      <c r="M37" s="1567"/>
      <c r="N37" s="1567"/>
      <c r="O37" s="1567"/>
      <c r="P37" s="1567"/>
      <c r="Q37" s="4"/>
    </row>
    <row r="38" spans="1:17">
      <c r="B38" s="15"/>
      <c r="C38" s="15"/>
      <c r="D38" s="15"/>
      <c r="E38" s="15"/>
      <c r="F38" s="15"/>
      <c r="G38" s="15"/>
      <c r="H38" s="15"/>
      <c r="I38" s="15"/>
      <c r="J38" s="15"/>
      <c r="K38" s="15"/>
      <c r="L38" s="15"/>
      <c r="M38" s="15"/>
      <c r="N38" s="15"/>
      <c r="O38" s="15"/>
      <c r="P38" s="15"/>
      <c r="Q38" s="4"/>
    </row>
    <row r="39" spans="1:17">
      <c r="B39" s="4"/>
      <c r="C39" s="4"/>
      <c r="D39" s="4"/>
      <c r="E39" s="4"/>
      <c r="F39" s="4"/>
      <c r="G39" s="4"/>
      <c r="H39" s="4"/>
      <c r="I39" s="4"/>
      <c r="J39" s="4"/>
      <c r="K39" s="4"/>
      <c r="L39" s="4"/>
      <c r="M39" s="4"/>
      <c r="N39" s="4"/>
      <c r="O39" s="4"/>
      <c r="P39" s="4"/>
    </row>
    <row r="40" spans="1:17">
      <c r="B40" s="4"/>
      <c r="C40" s="4"/>
      <c r="D40" s="4"/>
      <c r="E40" s="4"/>
      <c r="F40" s="4"/>
      <c r="G40" s="4"/>
      <c r="H40" s="4"/>
      <c r="I40" s="4"/>
      <c r="J40" s="4"/>
      <c r="K40" s="4"/>
      <c r="L40" s="4"/>
      <c r="M40" s="4"/>
      <c r="N40" s="4"/>
      <c r="O40" s="4"/>
      <c r="P40" s="4"/>
    </row>
    <row r="41" spans="1:17">
      <c r="A41" s="4"/>
    </row>
  </sheetData>
  <mergeCells count="17">
    <mergeCell ref="Q5:W7"/>
    <mergeCell ref="A31:M31"/>
    <mergeCell ref="A34:M34"/>
    <mergeCell ref="A29:M29"/>
    <mergeCell ref="A30:M30"/>
    <mergeCell ref="A32:M32"/>
    <mergeCell ref="A33:M33"/>
    <mergeCell ref="A37:P37"/>
    <mergeCell ref="A1:P1"/>
    <mergeCell ref="A2:P2"/>
    <mergeCell ref="A3:P3"/>
    <mergeCell ref="B5:D5"/>
    <mergeCell ref="E5:G5"/>
    <mergeCell ref="H5:J5"/>
    <mergeCell ref="K5:M5"/>
    <mergeCell ref="N5:P5"/>
    <mergeCell ref="A36:M36"/>
  </mergeCells>
  <printOptions horizontalCentered="1"/>
  <pageMargins left="0.25" right="0.25" top="0.5" bottom="0.5" header="0.5" footer="0.5"/>
  <pageSetup paperSize="3" scale="9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8895-42A9-4113-9A64-2955A352E574}">
  <sheetPr codeName="Sheet14">
    <pageSetUpPr fitToPage="1"/>
  </sheetPr>
  <dimension ref="A1:Q279"/>
  <sheetViews>
    <sheetView view="pageBreakPreview" topLeftCell="A232" zoomScaleNormal="90" zoomScaleSheetLayoutView="100" workbookViewId="0">
      <selection activeCell="K187" sqref="K187"/>
    </sheetView>
  </sheetViews>
  <sheetFormatPr defaultColWidth="8.54296875" defaultRowHeight="14"/>
  <cols>
    <col min="1" max="1" width="26.453125" style="1238" customWidth="1"/>
    <col min="2" max="2" width="10.453125" style="1238" customWidth="1"/>
    <col min="3" max="3" width="11.54296875" style="1239" customWidth="1"/>
    <col min="4" max="4" width="13.453125" style="1238" bestFit="1" customWidth="1"/>
    <col min="5" max="5" width="12" style="1239" customWidth="1"/>
    <col min="6" max="6" width="9.54296875" style="1238" customWidth="1"/>
    <col min="7" max="8" width="16.453125" style="1239" customWidth="1"/>
    <col min="9" max="9" width="14.453125" style="1238" customWidth="1"/>
    <col min="10" max="10" width="18.453125" style="1239" customWidth="1"/>
    <col min="11" max="11" width="16.54296875" style="1239" customWidth="1"/>
    <col min="12" max="12" width="11.453125" style="1239" customWidth="1"/>
    <col min="13" max="13" width="12.453125" style="1240" customWidth="1"/>
    <col min="14" max="15" width="17.54296875" style="1105" customWidth="1"/>
    <col min="16" max="16" width="15.54296875" style="1105" customWidth="1"/>
    <col min="17" max="17" width="12.54296875" style="1105" customWidth="1"/>
    <col min="18" max="18" width="14.453125" style="1240" customWidth="1"/>
    <col min="19" max="19" width="10.54296875" style="1240" customWidth="1"/>
    <col min="20" max="21" width="14.54296875" style="1240" customWidth="1"/>
    <col min="22" max="22" width="15.453125" style="1240" customWidth="1"/>
    <col min="23" max="23" width="14.54296875" style="1240" customWidth="1"/>
    <col min="24" max="24" width="16.453125" style="1240" customWidth="1"/>
    <col min="25" max="26" width="14.453125" style="1240" customWidth="1"/>
    <col min="27" max="27" width="8.54296875" style="1240"/>
    <col min="28" max="28" width="13.54296875" style="1240" customWidth="1"/>
    <col min="29" max="29" width="14.453125" style="1240" customWidth="1"/>
    <col min="30" max="30" width="12.453125" style="1240" customWidth="1"/>
    <col min="31" max="31" width="11.54296875" style="1240" customWidth="1"/>
    <col min="32" max="32" width="13.54296875" style="1240" customWidth="1"/>
    <col min="33" max="33" width="12.54296875" style="1240" customWidth="1"/>
    <col min="34" max="34" width="11.54296875" style="1240" customWidth="1"/>
    <col min="35" max="35" width="8.54296875" style="1240"/>
    <col min="36" max="36" width="12.453125" style="1240" customWidth="1"/>
    <col min="37" max="37" width="13" style="1240" customWidth="1"/>
    <col min="38" max="38" width="12.453125" style="1240" customWidth="1"/>
    <col min="39" max="39" width="16.453125" style="1240" customWidth="1"/>
    <col min="40" max="41" width="12.453125" style="1240" customWidth="1"/>
    <col min="42" max="42" width="13" style="1240" customWidth="1"/>
    <col min="43" max="43" width="11.54296875" style="1240" customWidth="1"/>
    <col min="44" max="44" width="13.54296875" style="1240" customWidth="1"/>
    <col min="45" max="46" width="12.453125" style="1240" customWidth="1"/>
    <col min="47" max="47" width="14.54296875" style="1240" customWidth="1"/>
    <col min="48" max="48" width="12.453125" style="1240" customWidth="1"/>
    <col min="49" max="49" width="15.453125" style="1240" customWidth="1"/>
    <col min="50" max="50" width="12.54296875" style="1240" customWidth="1"/>
    <col min="51" max="51" width="9.54296875" style="1240" customWidth="1"/>
    <col min="52" max="52" width="12.453125" style="1240" customWidth="1"/>
    <col min="53" max="54" width="12.54296875" style="1240" customWidth="1"/>
    <col min="55" max="55" width="13.54296875" style="1240" customWidth="1"/>
    <col min="56" max="56" width="13" style="1240" customWidth="1"/>
    <col min="57" max="57" width="15.453125" style="1240" customWidth="1"/>
    <col min="58" max="58" width="12.54296875" style="1240" customWidth="1"/>
    <col min="59" max="59" width="10" style="1240" customWidth="1"/>
    <col min="60" max="16384" width="8.54296875" style="1240"/>
  </cols>
  <sheetData>
    <row r="1" spans="1:17" s="1014" customFormat="1" ht="15.5">
      <c r="A1" s="1575" t="s">
        <v>700</v>
      </c>
      <c r="B1" s="1575"/>
      <c r="C1" s="1575"/>
      <c r="D1" s="1575"/>
      <c r="E1" s="1575"/>
      <c r="F1" s="1575"/>
      <c r="G1" s="1575"/>
      <c r="H1" s="1575"/>
      <c r="I1" s="1575"/>
      <c r="J1" s="1575"/>
      <c r="K1" s="1575"/>
      <c r="L1" s="1575"/>
      <c r="M1" s="1012"/>
      <c r="N1" s="1013"/>
      <c r="O1" s="1013"/>
      <c r="P1" s="1013"/>
      <c r="Q1" s="1013"/>
    </row>
    <row r="2" spans="1:17" s="1014" customFormat="1" ht="15.75" customHeight="1">
      <c r="A2" s="1575" t="str" cm="1">
        <f t="array" ref="A2">'ESA Summary'!A2:A2</f>
        <v>Southern California Edison</v>
      </c>
      <c r="B2" s="1575"/>
      <c r="C2" s="1575"/>
      <c r="D2" s="1575"/>
      <c r="E2" s="1575"/>
      <c r="F2" s="1575"/>
      <c r="G2" s="1575"/>
      <c r="H2" s="1575"/>
      <c r="I2" s="1575"/>
      <c r="J2" s="1575"/>
      <c r="K2" s="1575"/>
      <c r="L2" s="1575"/>
      <c r="N2" s="1013"/>
      <c r="O2" s="1013"/>
      <c r="P2" s="1013"/>
      <c r="Q2" s="1013"/>
    </row>
    <row r="3" spans="1:17" s="1014" customFormat="1" ht="15.5">
      <c r="A3" s="1575" t="str" cm="1">
        <f t="array" ref="A3">'ESA Summary'!A3:A3</f>
        <v>Through July 2026</v>
      </c>
      <c r="B3" s="1575"/>
      <c r="C3" s="1575"/>
      <c r="D3" s="1575"/>
      <c r="E3" s="1575"/>
      <c r="F3" s="1575"/>
      <c r="G3" s="1575"/>
      <c r="H3" s="1575"/>
      <c r="I3" s="1575"/>
      <c r="J3" s="1575"/>
      <c r="K3" s="1575"/>
      <c r="L3" s="1575"/>
      <c r="N3" s="1013"/>
      <c r="O3" s="1013"/>
      <c r="P3" s="1013"/>
      <c r="Q3" s="1013"/>
    </row>
    <row r="4" spans="1:17" s="1017" customFormat="1" ht="13.5" thickBot="1">
      <c r="A4" s="1015" t="s">
        <v>701</v>
      </c>
      <c r="B4" s="510"/>
      <c r="C4" s="1016"/>
      <c r="D4" s="510"/>
      <c r="E4" s="1016"/>
      <c r="F4" s="510"/>
      <c r="G4" s="1016"/>
      <c r="H4" s="1016"/>
      <c r="I4" s="510"/>
      <c r="J4" s="1016"/>
      <c r="K4" s="1016"/>
      <c r="L4" s="1016"/>
      <c r="N4" s="1018"/>
      <c r="O4" s="1018"/>
      <c r="P4" s="1018"/>
      <c r="Q4" s="1018"/>
    </row>
    <row r="5" spans="1:17" s="1017" customFormat="1" ht="78">
      <c r="A5" s="1019" t="s">
        <v>702</v>
      </c>
      <c r="B5" s="1019" t="s">
        <v>703</v>
      </c>
      <c r="C5" s="1020" t="s">
        <v>704</v>
      </c>
      <c r="D5" s="1021" t="s">
        <v>705</v>
      </c>
      <c r="E5" s="1022" t="s">
        <v>706</v>
      </c>
      <c r="F5" s="1023" t="s">
        <v>707</v>
      </c>
      <c r="G5" s="1022" t="s">
        <v>708</v>
      </c>
      <c r="H5" s="1024" t="s">
        <v>709</v>
      </c>
      <c r="I5" s="1025" t="s">
        <v>710</v>
      </c>
      <c r="J5" s="1024" t="s">
        <v>711</v>
      </c>
      <c r="K5" s="1022" t="s">
        <v>712</v>
      </c>
      <c r="L5" s="1026" t="s">
        <v>713</v>
      </c>
      <c r="N5" s="1018"/>
      <c r="O5" s="1018"/>
      <c r="P5" s="1018"/>
      <c r="Q5" s="1018"/>
    </row>
    <row r="6" spans="1:17" s="1017" customFormat="1" ht="13">
      <c r="A6" s="1027" t="s">
        <v>714</v>
      </c>
      <c r="B6" s="1028"/>
      <c r="C6" s="1029"/>
      <c r="D6" s="1030"/>
      <c r="E6" s="1031"/>
      <c r="F6" s="1032"/>
      <c r="G6" s="1031"/>
      <c r="H6" s="1033"/>
      <c r="I6" s="1034"/>
      <c r="J6" s="1033"/>
      <c r="K6" s="1031"/>
      <c r="L6" s="1035"/>
      <c r="M6" s="1036"/>
      <c r="N6" s="1037"/>
      <c r="O6" s="1037"/>
      <c r="P6" s="1018"/>
      <c r="Q6" s="1018"/>
    </row>
    <row r="7" spans="1:17" s="1017" customFormat="1" ht="13">
      <c r="A7" s="1038" t="s">
        <v>715</v>
      </c>
      <c r="B7" s="1039"/>
      <c r="C7" s="1039"/>
      <c r="D7" s="1040"/>
      <c r="E7" s="1041"/>
      <c r="F7" s="1042"/>
      <c r="G7" s="1043"/>
      <c r="H7" s="1044"/>
      <c r="I7" s="1045"/>
      <c r="J7" s="1046"/>
      <c r="K7" s="1047"/>
      <c r="L7" s="1048"/>
      <c r="M7" s="1036"/>
      <c r="N7" s="1037"/>
      <c r="O7" s="1037"/>
      <c r="P7" s="1018"/>
      <c r="Q7" s="1018"/>
    </row>
    <row r="8" spans="1:17" s="1017" customFormat="1" ht="13">
      <c r="A8" s="1049" t="s">
        <v>716</v>
      </c>
      <c r="B8" s="1050">
        <v>917903.39632199996</v>
      </c>
      <c r="C8" s="1050">
        <v>33738</v>
      </c>
      <c r="D8" s="1053">
        <f>IFERROR(C8/B8,0)</f>
        <v>3.6755501870008041E-2</v>
      </c>
      <c r="E8" s="1052">
        <v>11369</v>
      </c>
      <c r="F8" s="1053">
        <f>IFERROR(C8/E8,0)</f>
        <v>2.9675433195531711</v>
      </c>
      <c r="G8" s="1054">
        <v>419.19</v>
      </c>
      <c r="H8" s="1055">
        <v>211.55</v>
      </c>
      <c r="I8" s="1056">
        <v>7.0000000000000007E-2</v>
      </c>
      <c r="J8" s="1057">
        <v>-2.93</v>
      </c>
      <c r="K8" s="1057">
        <v>-1.43</v>
      </c>
      <c r="L8" s="1058">
        <v>975.66</v>
      </c>
      <c r="M8" s="1059"/>
      <c r="N8" s="1060"/>
      <c r="O8" s="1060"/>
      <c r="P8" s="1018"/>
      <c r="Q8" s="1018"/>
    </row>
    <row r="9" spans="1:17" s="1017" customFormat="1" ht="13.5" customHeight="1">
      <c r="A9" s="1049" t="s">
        <v>717</v>
      </c>
      <c r="B9" s="1050">
        <v>119511.138303</v>
      </c>
      <c r="C9" s="1050">
        <v>3622</v>
      </c>
      <c r="D9" s="1053">
        <f t="shared" ref="D9:D10" si="0">IFERROR(C9/B9,0)</f>
        <v>3.0306798608319169E-2</v>
      </c>
      <c r="E9" s="1052">
        <v>722</v>
      </c>
      <c r="F9" s="1061">
        <f t="shared" ref="F9:F10" si="1">IFERROR(C9/E9,0)</f>
        <v>5.0166204986149587</v>
      </c>
      <c r="G9" s="1054">
        <v>412.56</v>
      </c>
      <c r="H9" s="1055">
        <v>179.65</v>
      </c>
      <c r="I9" s="1056">
        <v>0.06</v>
      </c>
      <c r="J9" s="1057">
        <v>-2.84</v>
      </c>
      <c r="K9" s="1057">
        <v>-1.78</v>
      </c>
      <c r="L9" s="1058">
        <v>715.1</v>
      </c>
      <c r="M9" s="1059"/>
      <c r="N9" s="1060"/>
      <c r="O9" s="1060"/>
      <c r="P9" s="1018"/>
      <c r="Q9" s="1018"/>
    </row>
    <row r="10" spans="1:17" s="1017" customFormat="1" ht="13.5" customHeight="1">
      <c r="A10" s="1049" t="s">
        <v>718</v>
      </c>
      <c r="B10" s="1050">
        <v>602047.25983800006</v>
      </c>
      <c r="C10" s="1050">
        <v>0</v>
      </c>
      <c r="D10" s="1053">
        <f t="shared" si="0"/>
        <v>0</v>
      </c>
      <c r="E10" s="1052">
        <v>0</v>
      </c>
      <c r="F10" s="1061">
        <f t="shared" si="1"/>
        <v>0</v>
      </c>
      <c r="G10" s="1054">
        <v>0</v>
      </c>
      <c r="H10" s="1055">
        <v>0</v>
      </c>
      <c r="I10" s="1056">
        <v>0</v>
      </c>
      <c r="J10" s="1057">
        <v>0</v>
      </c>
      <c r="K10" s="1057">
        <v>0</v>
      </c>
      <c r="L10" s="1058">
        <v>0</v>
      </c>
      <c r="M10" s="1059"/>
      <c r="N10" s="1060"/>
      <c r="O10" s="1060"/>
      <c r="P10" s="1018"/>
      <c r="Q10" s="1018"/>
    </row>
    <row r="11" spans="1:17" s="1017" customFormat="1" ht="13">
      <c r="A11" s="1038" t="s">
        <v>719</v>
      </c>
      <c r="B11" s="1039"/>
      <c r="C11" s="1039"/>
      <c r="D11" s="1309"/>
      <c r="E11" s="1063"/>
      <c r="F11" s="1064"/>
      <c r="G11" s="1065"/>
      <c r="H11" s="1066"/>
      <c r="I11" s="1067"/>
      <c r="J11" s="1068"/>
      <c r="K11" s="1068"/>
      <c r="L11" s="1069"/>
      <c r="M11" s="1059"/>
      <c r="N11" s="1070"/>
      <c r="O11" s="1070"/>
      <c r="P11" s="1018"/>
      <c r="Q11" s="1018"/>
    </row>
    <row r="12" spans="1:17" s="1017" customFormat="1" ht="13.5" customHeight="1">
      <c r="A12" s="1049" t="s">
        <v>720</v>
      </c>
      <c r="B12" s="1050">
        <v>719329.83247799997</v>
      </c>
      <c r="C12" s="1050">
        <v>17953</v>
      </c>
      <c r="D12" s="1053">
        <f>IFERROR(C12/B12,0)</f>
        <v>2.4957952790800007E-2</v>
      </c>
      <c r="E12" s="1052">
        <v>6993</v>
      </c>
      <c r="F12" s="1061">
        <f>IFERROR(C12/E12,0)</f>
        <v>2.5672815672815674</v>
      </c>
      <c r="G12" s="1054">
        <v>458.3</v>
      </c>
      <c r="H12" s="1054">
        <v>187.05</v>
      </c>
      <c r="I12" s="1056">
        <v>7.0000000000000007E-2</v>
      </c>
      <c r="J12" s="1057">
        <v>-0.83</v>
      </c>
      <c r="K12" s="1057">
        <v>0.6</v>
      </c>
      <c r="L12" s="1058">
        <v>1391.34</v>
      </c>
      <c r="M12" s="1059"/>
      <c r="N12" s="1060"/>
      <c r="O12" s="1060"/>
      <c r="P12" s="1018"/>
      <c r="Q12" s="1018"/>
    </row>
    <row r="13" spans="1:17" s="1017" customFormat="1" ht="13.5" customHeight="1">
      <c r="A13" s="1049" t="s">
        <v>721</v>
      </c>
      <c r="B13" s="1050">
        <v>920131.96198500006</v>
      </c>
      <c r="C13" s="1050">
        <v>19407</v>
      </c>
      <c r="D13" s="1053">
        <f>IFERROR(C13/B13,0)</f>
        <v>2.1091539911441932E-2</v>
      </c>
      <c r="E13" s="1052">
        <v>5098</v>
      </c>
      <c r="F13" s="1061">
        <f>IFERROR(C13/E13,0)</f>
        <v>3.8067869752844254</v>
      </c>
      <c r="G13" s="1054">
        <v>381.77</v>
      </c>
      <c r="H13" s="1054">
        <v>228.27</v>
      </c>
      <c r="I13" s="1056">
        <v>0.06</v>
      </c>
      <c r="J13" s="1057">
        <v>-4.8499999999999996</v>
      </c>
      <c r="K13" s="1057">
        <v>-3.38</v>
      </c>
      <c r="L13" s="1058">
        <v>542.5</v>
      </c>
      <c r="M13" s="1059"/>
      <c r="N13" s="1060"/>
      <c r="O13" s="1060"/>
      <c r="P13" s="1018"/>
      <c r="Q13" s="1018"/>
    </row>
    <row r="14" spans="1:17" s="1017" customFormat="1" ht="13">
      <c r="A14" s="1038" t="s">
        <v>722</v>
      </c>
      <c r="B14" s="1039"/>
      <c r="C14" s="1039"/>
      <c r="D14" s="1309"/>
      <c r="E14" s="1063"/>
      <c r="F14" s="1064"/>
      <c r="G14" s="1065"/>
      <c r="H14" s="1066"/>
      <c r="I14" s="1067"/>
      <c r="J14" s="1068"/>
      <c r="K14" s="1068"/>
      <c r="L14" s="1069"/>
      <c r="M14" s="1059"/>
      <c r="N14" s="1070"/>
      <c r="O14" s="1070"/>
      <c r="P14" s="1018"/>
      <c r="Q14" s="1018"/>
    </row>
    <row r="15" spans="1:17" s="1017" customFormat="1" ht="13">
      <c r="A15" s="1049" t="s">
        <v>723</v>
      </c>
      <c r="B15" s="1071">
        <v>0</v>
      </c>
      <c r="C15" s="1071">
        <v>0</v>
      </c>
      <c r="D15" s="1053">
        <f t="shared" ref="D15:D20" si="2">IFERROR(C15/B15,0)</f>
        <v>0</v>
      </c>
      <c r="E15" s="1072">
        <v>0</v>
      </c>
      <c r="F15" s="1061">
        <f t="shared" ref="F15:F20" si="3">IFERROR(C15/E15,0)</f>
        <v>0</v>
      </c>
      <c r="G15" s="1054">
        <v>0</v>
      </c>
      <c r="H15" s="1055">
        <v>0</v>
      </c>
      <c r="I15" s="1056">
        <v>0</v>
      </c>
      <c r="J15" s="1057">
        <v>0</v>
      </c>
      <c r="K15" s="1057">
        <v>0</v>
      </c>
      <c r="L15" s="1058">
        <v>0</v>
      </c>
      <c r="M15" s="1059"/>
      <c r="N15" s="1018"/>
      <c r="O15" s="1018"/>
      <c r="P15" s="1018"/>
      <c r="Q15" s="1018"/>
    </row>
    <row r="16" spans="1:17" s="1017" customFormat="1" ht="13">
      <c r="A16" s="1049" t="s">
        <v>724</v>
      </c>
      <c r="B16" s="1071">
        <v>0</v>
      </c>
      <c r="C16" s="1050">
        <v>37360</v>
      </c>
      <c r="D16" s="1053">
        <f t="shared" si="2"/>
        <v>0</v>
      </c>
      <c r="E16" s="1052">
        <v>12091</v>
      </c>
      <c r="F16" s="1061">
        <f t="shared" si="3"/>
        <v>3.0899015796873708</v>
      </c>
      <c r="G16" s="1054">
        <v>418.54</v>
      </c>
      <c r="H16" s="1055">
        <v>208.46</v>
      </c>
      <c r="I16" s="1056">
        <v>7.0000000000000007E-2</v>
      </c>
      <c r="J16" s="1057">
        <v>-2.92</v>
      </c>
      <c r="K16" s="1057">
        <v>-1.47</v>
      </c>
      <c r="L16" s="1058">
        <v>950.4</v>
      </c>
      <c r="M16" s="1059"/>
      <c r="N16" s="1037"/>
      <c r="O16" s="1018"/>
      <c r="P16" s="1018"/>
      <c r="Q16" s="1018"/>
    </row>
    <row r="17" spans="1:17" s="1017" customFormat="1" ht="13">
      <c r="A17" s="1049" t="s">
        <v>725</v>
      </c>
      <c r="B17" s="1050">
        <v>516013.80218999996</v>
      </c>
      <c r="C17" s="1050">
        <v>12503</v>
      </c>
      <c r="D17" s="1053">
        <f t="shared" si="2"/>
        <v>2.4229972041322077E-2</v>
      </c>
      <c r="E17" s="1052">
        <v>4752</v>
      </c>
      <c r="F17" s="1061">
        <f t="shared" si="3"/>
        <v>2.6311026936026938</v>
      </c>
      <c r="G17" s="1054">
        <v>427.64</v>
      </c>
      <c r="H17" s="1054">
        <v>212.19</v>
      </c>
      <c r="I17" s="1056">
        <v>7.0000000000000007E-2</v>
      </c>
      <c r="J17" s="1057">
        <v>-3.33</v>
      </c>
      <c r="K17" s="1057">
        <v>-1.8</v>
      </c>
      <c r="L17" s="1058">
        <v>934.47</v>
      </c>
      <c r="M17" s="1059"/>
      <c r="N17" s="1018"/>
      <c r="O17" s="1018"/>
      <c r="P17" s="1018"/>
      <c r="Q17" s="1018"/>
    </row>
    <row r="18" spans="1:17" s="1017" customFormat="1" ht="13">
      <c r="A18" s="1049" t="s">
        <v>726</v>
      </c>
      <c r="B18" s="1050">
        <v>76317.304923000003</v>
      </c>
      <c r="C18" s="1050">
        <v>579</v>
      </c>
      <c r="D18" s="1053">
        <f t="shared" si="2"/>
        <v>7.5867458970698635E-3</v>
      </c>
      <c r="E18" s="1052">
        <v>204</v>
      </c>
      <c r="F18" s="1061">
        <f t="shared" si="3"/>
        <v>2.8382352941176472</v>
      </c>
      <c r="G18" s="1054">
        <v>527.6</v>
      </c>
      <c r="H18" s="1055">
        <v>220.17</v>
      </c>
      <c r="I18" s="1056">
        <v>0.08</v>
      </c>
      <c r="J18" s="1057">
        <v>1.34</v>
      </c>
      <c r="K18" s="1057">
        <v>2.48</v>
      </c>
      <c r="L18" s="1058">
        <v>1899.36</v>
      </c>
      <c r="M18" s="1059"/>
      <c r="N18" s="1018"/>
      <c r="O18" s="1018"/>
      <c r="P18" s="1018"/>
      <c r="Q18" s="1018"/>
    </row>
    <row r="19" spans="1:17" s="1017" customFormat="1" ht="15.5">
      <c r="A19" s="1049" t="s">
        <v>727</v>
      </c>
      <c r="B19" s="1050">
        <v>1352337.7384959999</v>
      </c>
      <c r="C19" s="1050">
        <v>35041</v>
      </c>
      <c r="D19" s="1053">
        <f t="shared" si="2"/>
        <v>2.5911426563434359E-2</v>
      </c>
      <c r="E19" s="1052">
        <v>11265</v>
      </c>
      <c r="F19" s="1061">
        <f t="shared" si="3"/>
        <v>3.1106080781180649</v>
      </c>
      <c r="G19" s="1054">
        <v>417.4</v>
      </c>
      <c r="H19" s="1055">
        <v>208.12</v>
      </c>
      <c r="I19" s="1056">
        <v>7.0000000000000007E-2</v>
      </c>
      <c r="J19" s="1057">
        <v>-2.93</v>
      </c>
      <c r="K19" s="1057">
        <v>-1.49</v>
      </c>
      <c r="L19" s="1058">
        <v>938.91</v>
      </c>
      <c r="M19" s="1059"/>
      <c r="N19" s="1018"/>
      <c r="O19" s="1018"/>
      <c r="P19" s="1018"/>
      <c r="Q19" s="1018"/>
    </row>
    <row r="20" spans="1:17" s="1017" customFormat="1" ht="15.5">
      <c r="A20" s="1049" t="s">
        <v>728</v>
      </c>
      <c r="B20" s="1050">
        <v>603866</v>
      </c>
      <c r="C20" s="1050">
        <v>32177</v>
      </c>
      <c r="D20" s="1053">
        <f t="shared" si="2"/>
        <v>5.3285000314639341E-2</v>
      </c>
      <c r="E20" s="1052">
        <v>10527</v>
      </c>
      <c r="F20" s="1061">
        <f t="shared" si="3"/>
        <v>3.056616319939204</v>
      </c>
      <c r="G20" s="1054">
        <v>405.07</v>
      </c>
      <c r="H20" s="1055">
        <v>215.08</v>
      </c>
      <c r="I20" s="1056">
        <v>0.06</v>
      </c>
      <c r="J20" s="1057">
        <v>-3.51</v>
      </c>
      <c r="K20" s="1057">
        <v>-2.0699999999999998</v>
      </c>
      <c r="L20" s="1058">
        <v>816.35</v>
      </c>
      <c r="M20" s="1059"/>
      <c r="N20" s="1018"/>
      <c r="O20" s="1018"/>
      <c r="P20" s="1018"/>
      <c r="Q20" s="1018"/>
    </row>
    <row r="21" spans="1:17" s="1017" customFormat="1" ht="13">
      <c r="A21" s="1073" t="s">
        <v>729</v>
      </c>
      <c r="B21" s="1074"/>
      <c r="C21" s="1074"/>
      <c r="D21" s="1310"/>
      <c r="E21" s="1075"/>
      <c r="F21" s="1076"/>
      <c r="G21" s="1077"/>
      <c r="H21" s="1078"/>
      <c r="I21" s="1079"/>
      <c r="J21" s="1080"/>
      <c r="K21" s="1080"/>
      <c r="L21" s="1081"/>
      <c r="M21" s="1059"/>
      <c r="N21" s="1018"/>
      <c r="O21" s="1018"/>
      <c r="P21" s="1018"/>
      <c r="Q21" s="1018"/>
    </row>
    <row r="22" spans="1:17" s="1017" customFormat="1" ht="13">
      <c r="A22" s="1049" t="s">
        <v>730</v>
      </c>
      <c r="B22" s="1050">
        <v>645937.6600429992</v>
      </c>
      <c r="C22" s="1050">
        <v>25514</v>
      </c>
      <c r="D22" s="1053">
        <f t="shared" ref="D22:D35" si="4">IFERROR(C22/B22,0)</f>
        <v>3.9499167765356127E-2</v>
      </c>
      <c r="E22" s="1052">
        <v>8405</v>
      </c>
      <c r="F22" s="1061">
        <f t="shared" ref="F22:F35" si="5">IFERROR(C22/E22,0)</f>
        <v>3.0355740630577039</v>
      </c>
      <c r="G22" s="1054">
        <v>395.91</v>
      </c>
      <c r="H22" s="1055">
        <v>223.79</v>
      </c>
      <c r="I22" s="1056">
        <v>0.06</v>
      </c>
      <c r="J22" s="1057">
        <v>-4.26</v>
      </c>
      <c r="K22" s="1057">
        <v>-2.79</v>
      </c>
      <c r="L22" s="1058">
        <v>690.62</v>
      </c>
      <c r="M22" s="1059"/>
      <c r="N22" s="1018"/>
      <c r="O22" s="1018"/>
      <c r="P22" s="1018"/>
      <c r="Q22" s="1018"/>
    </row>
    <row r="23" spans="1:17" s="1017" customFormat="1" ht="13">
      <c r="A23" s="1049" t="s">
        <v>608</v>
      </c>
      <c r="B23" s="1050">
        <v>271991</v>
      </c>
      <c r="C23" s="1050">
        <v>5596</v>
      </c>
      <c r="D23" s="1053">
        <f t="shared" si="4"/>
        <v>2.0574210176072003E-2</v>
      </c>
      <c r="E23" s="1052">
        <v>1839</v>
      </c>
      <c r="F23" s="1061">
        <f t="shared" si="5"/>
        <v>3.042958129418162</v>
      </c>
      <c r="G23" s="1054">
        <v>529.96</v>
      </c>
      <c r="H23" s="1055">
        <v>181.39</v>
      </c>
      <c r="I23" s="1056">
        <v>0.08</v>
      </c>
      <c r="J23" s="1057">
        <v>0.42</v>
      </c>
      <c r="K23" s="1057">
        <v>2.13</v>
      </c>
      <c r="L23" s="1058">
        <v>1839.25</v>
      </c>
      <c r="M23" s="1059"/>
      <c r="N23" s="1018"/>
      <c r="O23" s="1018"/>
      <c r="P23" s="1018"/>
      <c r="Q23" s="1018"/>
    </row>
    <row r="24" spans="1:17" s="1017" customFormat="1" ht="13">
      <c r="A24" s="1049" t="s">
        <v>731</v>
      </c>
      <c r="B24" s="1050">
        <v>10947.216064000002</v>
      </c>
      <c r="C24" s="1050">
        <v>28</v>
      </c>
      <c r="D24" s="1053">
        <f t="shared" si="4"/>
        <v>2.5577279041817946E-3</v>
      </c>
      <c r="E24" s="1052">
        <v>3</v>
      </c>
      <c r="F24" s="1061">
        <f t="shared" si="5"/>
        <v>9.3333333333333339</v>
      </c>
      <c r="G24" s="1054">
        <v>438.83</v>
      </c>
      <c r="H24" s="1055">
        <v>159.85</v>
      </c>
      <c r="I24" s="1056">
        <v>7.0000000000000007E-2</v>
      </c>
      <c r="J24" s="1057">
        <v>-3.11</v>
      </c>
      <c r="K24" s="1057">
        <v>-1.1200000000000001</v>
      </c>
      <c r="L24" s="1058">
        <v>1167.76</v>
      </c>
      <c r="M24" s="1059"/>
      <c r="N24" s="1018"/>
      <c r="O24" s="1018"/>
      <c r="P24" s="1018"/>
      <c r="Q24" s="1018"/>
    </row>
    <row r="25" spans="1:17" s="1017" customFormat="1" ht="13">
      <c r="A25" s="1049" t="s">
        <v>732</v>
      </c>
      <c r="B25" s="1050">
        <v>535947.31127100077</v>
      </c>
      <c r="C25" s="1050">
        <v>182</v>
      </c>
      <c r="D25" s="1053">
        <f t="shared" si="4"/>
        <v>3.3958562002743591E-4</v>
      </c>
      <c r="E25" s="1052">
        <v>83</v>
      </c>
      <c r="F25" s="1061">
        <f t="shared" si="5"/>
        <v>2.1927710843373496</v>
      </c>
      <c r="G25" s="1054">
        <v>381.4</v>
      </c>
      <c r="H25" s="1055">
        <v>132.99</v>
      </c>
      <c r="I25" s="1056">
        <v>0.06</v>
      </c>
      <c r="J25" s="1057">
        <v>0.37</v>
      </c>
      <c r="K25" s="1057">
        <v>1.4</v>
      </c>
      <c r="L25" s="1058">
        <v>1096.29</v>
      </c>
      <c r="M25" s="1059"/>
      <c r="N25" s="1018"/>
      <c r="O25" s="1018"/>
      <c r="P25" s="1018"/>
      <c r="Q25" s="1018"/>
    </row>
    <row r="26" spans="1:17" s="1017" customFormat="1" ht="13">
      <c r="A26" s="1049" t="s">
        <v>733</v>
      </c>
      <c r="B26" s="1050">
        <v>281693.26786909363</v>
      </c>
      <c r="C26" s="1050">
        <v>4557</v>
      </c>
      <c r="D26" s="1053">
        <f t="shared" si="4"/>
        <v>1.6177170418278135E-2</v>
      </c>
      <c r="E26" s="1052">
        <v>1503</v>
      </c>
      <c r="F26" s="1061">
        <f t="shared" si="5"/>
        <v>3.0319361277445109</v>
      </c>
      <c r="G26" s="1054">
        <v>454.81</v>
      </c>
      <c r="H26" s="1055">
        <v>169.19</v>
      </c>
      <c r="I26" s="1056">
        <v>7.0000000000000007E-2</v>
      </c>
      <c r="J26" s="1057">
        <v>0.55000000000000004</v>
      </c>
      <c r="K26" s="1057">
        <v>1.82</v>
      </c>
      <c r="L26" s="1058">
        <v>1466.3</v>
      </c>
      <c r="M26" s="1059"/>
      <c r="N26" s="1018"/>
      <c r="O26" s="1018"/>
      <c r="P26" s="1018"/>
      <c r="Q26" s="1018"/>
    </row>
    <row r="27" spans="1:17" s="1017" customFormat="1" ht="13">
      <c r="A27" s="1049" t="s">
        <v>734</v>
      </c>
      <c r="B27" s="1050">
        <v>262576.49045800028</v>
      </c>
      <c r="C27" s="1050">
        <v>1604</v>
      </c>
      <c r="D27" s="1053">
        <f>IFERROR(C27/B27,0)</f>
        <v>6.108696163933852E-3</v>
      </c>
      <c r="E27" s="1052">
        <v>393</v>
      </c>
      <c r="F27" s="1061">
        <f t="shared" si="5"/>
        <v>4.0814249363867683</v>
      </c>
      <c r="G27" s="1054">
        <v>298.12</v>
      </c>
      <c r="H27" s="1055">
        <v>127.91</v>
      </c>
      <c r="I27" s="1056">
        <v>0.04</v>
      </c>
      <c r="J27" s="1057">
        <v>-2.85</v>
      </c>
      <c r="K27" s="1057">
        <v>-1.7</v>
      </c>
      <c r="L27" s="1058">
        <v>586.17999999999995</v>
      </c>
      <c r="M27" s="1059"/>
      <c r="N27" s="1018"/>
      <c r="O27" s="1018"/>
      <c r="P27" s="1018"/>
      <c r="Q27" s="1018"/>
    </row>
    <row r="28" spans="1:17" s="1017" customFormat="1" ht="13">
      <c r="A28" s="1049" t="s">
        <v>735</v>
      </c>
      <c r="B28" s="1050">
        <v>417746.8710100007</v>
      </c>
      <c r="C28" s="1050">
        <v>15978</v>
      </c>
      <c r="D28" s="1053">
        <f t="shared" si="4"/>
        <v>3.8248042316557512E-2</v>
      </c>
      <c r="E28" s="1052">
        <v>5499</v>
      </c>
      <c r="F28" s="1061">
        <f t="shared" si="5"/>
        <v>2.9056192034915438</v>
      </c>
      <c r="G28" s="1054">
        <v>374.35</v>
      </c>
      <c r="H28" s="1054">
        <v>242.86</v>
      </c>
      <c r="I28" s="1056">
        <v>0.06</v>
      </c>
      <c r="J28" s="1057">
        <v>-4.8899999999999997</v>
      </c>
      <c r="K28" s="1057">
        <v>-3.48</v>
      </c>
      <c r="L28" s="1058">
        <v>485.42</v>
      </c>
      <c r="M28" s="1059"/>
      <c r="N28" s="1018"/>
      <c r="O28" s="1018"/>
      <c r="P28" s="1018"/>
      <c r="Q28" s="1018"/>
    </row>
    <row r="29" spans="1:17" s="1017" customFormat="1" ht="13">
      <c r="A29" s="1049" t="s">
        <v>736</v>
      </c>
      <c r="B29" s="1050">
        <v>327147.19244399923</v>
      </c>
      <c r="C29" s="1050">
        <v>5779</v>
      </c>
      <c r="D29" s="1053">
        <f t="shared" si="4"/>
        <v>1.7664831407621644E-2</v>
      </c>
      <c r="E29" s="1052">
        <v>1922</v>
      </c>
      <c r="F29" s="1061">
        <f t="shared" si="5"/>
        <v>3.0067637877211237</v>
      </c>
      <c r="G29" s="1054">
        <v>395.9</v>
      </c>
      <c r="H29" s="1054">
        <v>217.91</v>
      </c>
      <c r="I29" s="1056">
        <v>0.06</v>
      </c>
      <c r="J29" s="1057">
        <v>-4.67</v>
      </c>
      <c r="K29" s="1057">
        <v>-3.15</v>
      </c>
      <c r="L29" s="1058">
        <v>591.05999999999995</v>
      </c>
      <c r="M29" s="1059"/>
      <c r="N29" s="1018"/>
      <c r="O29" s="1018"/>
      <c r="P29" s="1018"/>
      <c r="Q29" s="1018"/>
    </row>
    <row r="30" spans="1:17" s="1017" customFormat="1" ht="13">
      <c r="A30" s="1049" t="s">
        <v>737</v>
      </c>
      <c r="B30" s="1050">
        <v>353850.99703200022</v>
      </c>
      <c r="C30" s="1050">
        <v>6405</v>
      </c>
      <c r="D30" s="1053">
        <f t="shared" si="4"/>
        <v>1.8100839205550605E-2</v>
      </c>
      <c r="E30" s="1052">
        <v>1946</v>
      </c>
      <c r="F30" s="1061">
        <f t="shared" si="5"/>
        <v>3.2913669064748201</v>
      </c>
      <c r="G30" s="1054">
        <v>425.47</v>
      </c>
      <c r="H30" s="1054">
        <v>180.04</v>
      </c>
      <c r="I30" s="1056">
        <v>7.0000000000000007E-2</v>
      </c>
      <c r="J30" s="1057">
        <v>-0.16</v>
      </c>
      <c r="K30" s="1057">
        <v>1.1599999999999999</v>
      </c>
      <c r="L30" s="1058">
        <v>1130.3699999999999</v>
      </c>
      <c r="M30" s="1059"/>
      <c r="N30" s="1018"/>
      <c r="O30" s="1018"/>
      <c r="P30" s="1018"/>
      <c r="Q30" s="1018"/>
    </row>
    <row r="31" spans="1:17" s="1017" customFormat="1" ht="13">
      <c r="A31" s="1049" t="s">
        <v>738</v>
      </c>
      <c r="B31" s="1050">
        <v>85587.778535999954</v>
      </c>
      <c r="C31" s="1050">
        <v>2832</v>
      </c>
      <c r="D31" s="1053">
        <f t="shared" si="4"/>
        <v>3.308883637876877E-2</v>
      </c>
      <c r="E31" s="1052">
        <v>948</v>
      </c>
      <c r="F31" s="1061">
        <f t="shared" si="5"/>
        <v>2.9873417721518987</v>
      </c>
      <c r="G31" s="1054">
        <v>523.79999999999995</v>
      </c>
      <c r="H31" s="1054">
        <v>167.29</v>
      </c>
      <c r="I31" s="1056">
        <v>0.08</v>
      </c>
      <c r="J31" s="1057">
        <v>-0.44</v>
      </c>
      <c r="K31" s="1057">
        <v>0.93</v>
      </c>
      <c r="L31" s="1058">
        <v>2148.9299999999998</v>
      </c>
      <c r="M31" s="1059"/>
      <c r="N31" s="1018"/>
      <c r="O31" s="1018"/>
      <c r="P31" s="1018"/>
      <c r="Q31" s="1018"/>
    </row>
    <row r="32" spans="1:17" s="1017" customFormat="1" ht="13">
      <c r="A32" s="1049" t="s">
        <v>739</v>
      </c>
      <c r="B32" s="1050">
        <v>166714.22287199993</v>
      </c>
      <c r="C32" s="1050">
        <v>3562</v>
      </c>
      <c r="D32" s="1053">
        <f t="shared" si="4"/>
        <v>2.1365903512232651E-2</v>
      </c>
      <c r="E32" s="1052">
        <v>1039</v>
      </c>
      <c r="F32" s="1061">
        <f t="shared" si="5"/>
        <v>3.428296438883542</v>
      </c>
      <c r="G32" s="1054">
        <v>580.91999999999996</v>
      </c>
      <c r="H32" s="1054">
        <v>158.07</v>
      </c>
      <c r="I32" s="1056">
        <v>0.08</v>
      </c>
      <c r="J32" s="1057">
        <v>0.85</v>
      </c>
      <c r="K32" s="1057">
        <v>3.04</v>
      </c>
      <c r="L32" s="1058">
        <v>2144.23</v>
      </c>
      <c r="M32" s="1059"/>
      <c r="N32" s="1018"/>
      <c r="O32" s="1018"/>
      <c r="P32" s="1018"/>
      <c r="Q32" s="1018"/>
    </row>
    <row r="33" spans="1:17" s="1017" customFormat="1" ht="13">
      <c r="A33" s="1049" t="s">
        <v>740</v>
      </c>
      <c r="B33" s="1050">
        <v>62910.818963000034</v>
      </c>
      <c r="C33" s="1050">
        <v>783</v>
      </c>
      <c r="D33" s="1053">
        <f t="shared" si="4"/>
        <v>1.2446189906707598E-2</v>
      </c>
      <c r="E33" s="1052">
        <v>199</v>
      </c>
      <c r="F33" s="1061">
        <f t="shared" si="5"/>
        <v>3.9346733668341707</v>
      </c>
      <c r="G33" s="1054">
        <v>563</v>
      </c>
      <c r="H33" s="1054">
        <v>237.02</v>
      </c>
      <c r="I33" s="1056">
        <v>0.1</v>
      </c>
      <c r="J33" s="1057">
        <v>0.38</v>
      </c>
      <c r="K33" s="1057">
        <v>0.84</v>
      </c>
      <c r="L33" s="1058">
        <v>2566.29</v>
      </c>
      <c r="M33" s="1059"/>
      <c r="N33" s="1018"/>
      <c r="O33" s="1018"/>
      <c r="P33" s="1018"/>
      <c r="Q33" s="1018"/>
    </row>
    <row r="34" spans="1:17" s="1017" customFormat="1" ht="13">
      <c r="A34" s="1049" t="s">
        <v>741</v>
      </c>
      <c r="B34" s="1050">
        <v>52956.886632999973</v>
      </c>
      <c r="C34" s="1050">
        <v>417</v>
      </c>
      <c r="D34" s="1053">
        <f t="shared" si="4"/>
        <v>7.874329978835035E-3</v>
      </c>
      <c r="E34" s="1052">
        <v>145</v>
      </c>
      <c r="F34" s="1061">
        <f t="shared" si="5"/>
        <v>2.8758620689655174</v>
      </c>
      <c r="G34" s="1054">
        <v>409.31</v>
      </c>
      <c r="H34" s="1054">
        <v>161.93</v>
      </c>
      <c r="I34" s="1056">
        <v>7.0000000000000007E-2</v>
      </c>
      <c r="J34" s="1057">
        <v>-1.34</v>
      </c>
      <c r="K34" s="1057">
        <v>0.51</v>
      </c>
      <c r="L34" s="1058">
        <v>1011.98</v>
      </c>
      <c r="M34" s="1059"/>
      <c r="N34" s="1018"/>
      <c r="O34" s="1018"/>
      <c r="P34" s="1018"/>
      <c r="Q34" s="1018"/>
    </row>
    <row r="35" spans="1:17" s="1017" customFormat="1" ht="15.5">
      <c r="A35" s="1049" t="s">
        <v>742</v>
      </c>
      <c r="B35" s="1050">
        <v>166067.03493199995</v>
      </c>
      <c r="C35" s="1050">
        <v>12031</v>
      </c>
      <c r="D35" s="1053">
        <f t="shared" si="4"/>
        <v>7.244664785474357E-2</v>
      </c>
      <c r="E35" s="1052">
        <v>4081</v>
      </c>
      <c r="F35" s="1061">
        <f t="shared" si="5"/>
        <v>2.948051948051948</v>
      </c>
      <c r="G35" s="1054">
        <v>371.85</v>
      </c>
      <c r="H35" s="1055">
        <v>243.88</v>
      </c>
      <c r="I35" s="1056">
        <v>0.06</v>
      </c>
      <c r="J35" s="1057">
        <v>-5.14</v>
      </c>
      <c r="K35" s="1057">
        <v>-3.68</v>
      </c>
      <c r="L35" s="1058">
        <v>466.64</v>
      </c>
      <c r="M35" s="1059"/>
      <c r="N35" s="1018"/>
      <c r="O35" s="1018"/>
      <c r="P35" s="1018"/>
      <c r="Q35" s="1018"/>
    </row>
    <row r="36" spans="1:17" s="1017" customFormat="1" ht="13">
      <c r="A36" s="1082" t="s">
        <v>743</v>
      </c>
      <c r="B36" s="1083"/>
      <c r="C36" s="1083"/>
      <c r="D36" s="1311"/>
      <c r="E36" s="1084"/>
      <c r="F36" s="1085"/>
      <c r="G36" s="1086"/>
      <c r="H36" s="1087"/>
      <c r="I36" s="1088"/>
      <c r="J36" s="1089"/>
      <c r="K36" s="1089"/>
      <c r="L36" s="1090"/>
      <c r="M36" s="1059"/>
      <c r="N36" s="1018"/>
      <c r="O36" s="1018"/>
      <c r="P36" s="1018"/>
      <c r="Q36" s="1018"/>
    </row>
    <row r="37" spans="1:17" s="1017" customFormat="1" ht="13">
      <c r="A37" s="1091" t="s">
        <v>744</v>
      </c>
      <c r="B37" s="1092">
        <v>1293448.782903</v>
      </c>
      <c r="C37" s="1092">
        <v>26170</v>
      </c>
      <c r="D37" s="1094">
        <f t="shared" ref="D37:D42" si="6">IFERROR(C37/B37,0)</f>
        <v>2.0232730005176072E-2</v>
      </c>
      <c r="E37" s="1093">
        <v>9059</v>
      </c>
      <c r="F37" s="1094">
        <f t="shared" ref="F37:F42" si="7">IFERROR(C37/E37,0)</f>
        <v>2.8888398277955623</v>
      </c>
      <c r="G37" s="1054">
        <v>425.31</v>
      </c>
      <c r="H37" s="1055">
        <v>199.64</v>
      </c>
      <c r="I37" s="1056">
        <v>7.0000000000000007E-2</v>
      </c>
      <c r="J37" s="1057">
        <v>-2.39</v>
      </c>
      <c r="K37" s="1057">
        <v>-0.95</v>
      </c>
      <c r="L37" s="1058">
        <v>1040.3</v>
      </c>
      <c r="M37" s="1059"/>
      <c r="N37" s="1018"/>
      <c r="O37" s="1018"/>
      <c r="P37" s="1018"/>
      <c r="Q37" s="1018"/>
    </row>
    <row r="38" spans="1:17" s="1017" customFormat="1" ht="13">
      <c r="A38" s="1091" t="s">
        <v>745</v>
      </c>
      <c r="B38" s="1092">
        <v>357896.36800199997</v>
      </c>
      <c r="C38" s="1092">
        <v>731</v>
      </c>
      <c r="D38" s="1094">
        <f t="shared" si="6"/>
        <v>2.0424906910368953E-3</v>
      </c>
      <c r="E38" s="1093">
        <v>234</v>
      </c>
      <c r="F38" s="1094">
        <f t="shared" si="7"/>
        <v>3.1239316239316239</v>
      </c>
      <c r="G38" s="1054">
        <v>505.68</v>
      </c>
      <c r="H38" s="1055">
        <v>241.64</v>
      </c>
      <c r="I38" s="1056">
        <v>0.08</v>
      </c>
      <c r="J38" s="1057">
        <v>-2.44</v>
      </c>
      <c r="K38" s="1057">
        <v>-1.06</v>
      </c>
      <c r="L38" s="1058">
        <v>1294.04</v>
      </c>
      <c r="M38" s="1059"/>
      <c r="N38" s="1018"/>
      <c r="O38" s="1018"/>
      <c r="P38" s="1018"/>
      <c r="Q38" s="1018"/>
    </row>
    <row r="39" spans="1:17" s="1017" customFormat="1" ht="15.5">
      <c r="A39" s="1091" t="s">
        <v>746</v>
      </c>
      <c r="B39" s="1092">
        <v>35313</v>
      </c>
      <c r="C39" s="1092">
        <v>107</v>
      </c>
      <c r="D39" s="1094">
        <f t="shared" si="6"/>
        <v>3.0300455922747998E-3</v>
      </c>
      <c r="E39" s="1093">
        <v>55</v>
      </c>
      <c r="F39" s="1094">
        <f t="shared" si="7"/>
        <v>1.9454545454545455</v>
      </c>
      <c r="G39" s="1054">
        <v>478.33</v>
      </c>
      <c r="H39" s="1055">
        <v>260.49</v>
      </c>
      <c r="I39" s="1056">
        <v>0.08</v>
      </c>
      <c r="J39" s="1057">
        <v>-2.58</v>
      </c>
      <c r="K39" s="1057">
        <v>-1.1200000000000001</v>
      </c>
      <c r="L39" s="1058">
        <v>1414.2</v>
      </c>
      <c r="M39" s="1059"/>
      <c r="N39" s="1018"/>
      <c r="O39" s="1018"/>
      <c r="P39" s="1018"/>
      <c r="Q39" s="1018"/>
    </row>
    <row r="40" spans="1:17" s="1017" customFormat="1" ht="15.5">
      <c r="A40" s="1091" t="s">
        <v>747</v>
      </c>
      <c r="B40" s="1092">
        <v>378845</v>
      </c>
      <c r="C40" s="1092">
        <v>6196</v>
      </c>
      <c r="D40" s="1094">
        <f t="shared" si="6"/>
        <v>1.6354973669970567E-2</v>
      </c>
      <c r="E40" s="1093">
        <v>2924</v>
      </c>
      <c r="F40" s="1094">
        <f t="shared" si="7"/>
        <v>2.1190150478796168</v>
      </c>
      <c r="G40" s="1054">
        <v>414.7</v>
      </c>
      <c r="H40" s="1055">
        <v>218.52</v>
      </c>
      <c r="I40" s="1056">
        <v>7.0000000000000007E-2</v>
      </c>
      <c r="J40" s="1057">
        <v>-3.63</v>
      </c>
      <c r="K40" s="1057">
        <v>-2.15</v>
      </c>
      <c r="L40" s="1058">
        <v>864.26</v>
      </c>
      <c r="M40" s="1059"/>
      <c r="N40" s="1018"/>
      <c r="O40" s="1018"/>
      <c r="P40" s="1018"/>
      <c r="Q40" s="1018"/>
    </row>
    <row r="41" spans="1:17" s="1017" customFormat="1" ht="13">
      <c r="A41" s="1091" t="s">
        <v>748</v>
      </c>
      <c r="B41" s="1092">
        <v>69406</v>
      </c>
      <c r="C41" s="1092">
        <v>798</v>
      </c>
      <c r="D41" s="1094">
        <f t="shared" si="6"/>
        <v>1.1497565052012795E-2</v>
      </c>
      <c r="E41" s="1093">
        <v>342</v>
      </c>
      <c r="F41" s="1094">
        <f t="shared" si="7"/>
        <v>2.3333333333333335</v>
      </c>
      <c r="G41" s="1054">
        <v>453.35</v>
      </c>
      <c r="H41" s="1055">
        <v>200.95</v>
      </c>
      <c r="I41" s="1056">
        <v>7.0000000000000007E-2</v>
      </c>
      <c r="J41" s="1057">
        <v>-2.35</v>
      </c>
      <c r="K41" s="1057">
        <v>-0.9</v>
      </c>
      <c r="L41" s="1058">
        <v>1222.8399999999999</v>
      </c>
      <c r="M41" s="1059"/>
      <c r="N41" s="1018"/>
      <c r="O41" s="1018"/>
      <c r="P41" s="1018"/>
      <c r="Q41" s="1018"/>
    </row>
    <row r="42" spans="1:17" s="1017" customFormat="1" ht="15.5">
      <c r="A42" s="1091" t="s">
        <v>749</v>
      </c>
      <c r="B42" s="1092">
        <v>382632.87988400029</v>
      </c>
      <c r="C42" s="1092">
        <v>7987</v>
      </c>
      <c r="D42" s="1094">
        <f t="shared" si="6"/>
        <v>2.0873794229135129E-2</v>
      </c>
      <c r="E42" s="1093">
        <v>2438</v>
      </c>
      <c r="F42" s="1094">
        <f t="shared" si="7"/>
        <v>3.2760459392945038</v>
      </c>
      <c r="G42" s="1054">
        <v>521.94000000000005</v>
      </c>
      <c r="H42" s="1055">
        <v>173.53</v>
      </c>
      <c r="I42" s="1056">
        <v>0.08</v>
      </c>
      <c r="J42" s="1057">
        <v>0.28000000000000003</v>
      </c>
      <c r="K42" s="1057">
        <v>1.87</v>
      </c>
      <c r="L42" s="1058">
        <v>1897.12</v>
      </c>
      <c r="M42" s="1059"/>
      <c r="N42" s="1018"/>
      <c r="O42" s="1018"/>
      <c r="P42" s="1018"/>
      <c r="Q42" s="1018"/>
    </row>
    <row r="43" spans="1:17" s="1017" customFormat="1" ht="15.5">
      <c r="A43" s="1038" t="s">
        <v>750</v>
      </c>
      <c r="B43" s="1039"/>
      <c r="C43" s="1039"/>
      <c r="D43" s="1309"/>
      <c r="E43" s="1063"/>
      <c r="F43" s="1064"/>
      <c r="G43" s="1065"/>
      <c r="H43" s="1066"/>
      <c r="I43" s="1067"/>
      <c r="J43" s="1068"/>
      <c r="K43" s="1068"/>
      <c r="L43" s="1069"/>
      <c r="M43" s="1059"/>
      <c r="N43" s="1018"/>
      <c r="O43" s="1018"/>
      <c r="P43" s="1018"/>
      <c r="Q43" s="1018"/>
    </row>
    <row r="44" spans="1:17" s="1017" customFormat="1" ht="15.5">
      <c r="A44" s="1091" t="s">
        <v>751</v>
      </c>
      <c r="B44" s="1092">
        <v>218524.20161699993</v>
      </c>
      <c r="C44" s="1092">
        <v>1423</v>
      </c>
      <c r="D44" s="1094">
        <f>IFERROR(C44/B44,0)</f>
        <v>6.5118645416403107E-3</v>
      </c>
      <c r="E44" s="1093">
        <v>479</v>
      </c>
      <c r="F44" s="1094">
        <f>IFERROR(C44/E44,0)</f>
        <v>2.9707724425887263</v>
      </c>
      <c r="G44" s="1054">
        <v>441.88</v>
      </c>
      <c r="H44" s="1055">
        <v>147.1</v>
      </c>
      <c r="I44" s="1056">
        <v>7.0000000000000007E-2</v>
      </c>
      <c r="J44" s="1057">
        <v>1.54</v>
      </c>
      <c r="K44" s="1057">
        <v>2.68</v>
      </c>
      <c r="L44" s="1058">
        <v>1546.09</v>
      </c>
      <c r="M44" s="1059"/>
      <c r="N44" s="1018"/>
      <c r="O44" s="1018"/>
      <c r="P44" s="1018"/>
      <c r="Q44" s="1018"/>
    </row>
    <row r="45" spans="1:17" s="1017" customFormat="1" ht="15.5">
      <c r="A45" s="1091" t="s">
        <v>752</v>
      </c>
      <c r="B45" s="1092">
        <v>623457.13342100021</v>
      </c>
      <c r="C45" s="1092">
        <v>10753</v>
      </c>
      <c r="D45" s="1053">
        <f>IFERROR(C45/B45,0)</f>
        <v>1.7247376641593176E-2</v>
      </c>
      <c r="E45" s="1093">
        <v>3342</v>
      </c>
      <c r="F45" s="1053">
        <f>IFERROR(C45/E45,0)</f>
        <v>3.2175344105326151</v>
      </c>
      <c r="G45" s="1054">
        <v>454.05</v>
      </c>
      <c r="H45" s="1055">
        <v>186.75</v>
      </c>
      <c r="I45" s="1056">
        <v>7.0000000000000007E-2</v>
      </c>
      <c r="J45" s="1057">
        <v>-0.86</v>
      </c>
      <c r="K45" s="1057">
        <v>0.59</v>
      </c>
      <c r="L45" s="1058">
        <v>1319.05</v>
      </c>
      <c r="M45" s="1059"/>
      <c r="N45" s="1018"/>
      <c r="O45" s="1018"/>
      <c r="P45" s="1018"/>
      <c r="Q45" s="1018"/>
    </row>
    <row r="46" spans="1:17" s="1017" customFormat="1" ht="15.5">
      <c r="A46" s="1091" t="s">
        <v>753</v>
      </c>
      <c r="B46" s="1092">
        <v>516452.80179899966</v>
      </c>
      <c r="C46" s="1092">
        <v>25184</v>
      </c>
      <c r="D46" s="1053">
        <f>IFERROR(C46/B46,0)</f>
        <v>4.8763410542598744E-2</v>
      </c>
      <c r="E46" s="1093">
        <v>8270</v>
      </c>
      <c r="F46" s="1053">
        <f>IFERROR(C46/E46,0)</f>
        <v>3.045223700120919</v>
      </c>
      <c r="G46" s="1054">
        <v>402.07</v>
      </c>
      <c r="H46" s="1055">
        <v>221.19</v>
      </c>
      <c r="I46" s="1056">
        <v>0.06</v>
      </c>
      <c r="J46" s="1057">
        <v>-4.05</v>
      </c>
      <c r="K46" s="1057">
        <v>-2.58</v>
      </c>
      <c r="L46" s="1058">
        <v>759.34</v>
      </c>
      <c r="M46" s="1059"/>
      <c r="N46" s="1018"/>
      <c r="O46" s="1018"/>
      <c r="P46" s="1018"/>
      <c r="Q46" s="1018"/>
    </row>
    <row r="47" spans="1:17" s="1017" customFormat="1" ht="15.5">
      <c r="A47" s="1049" t="s">
        <v>754</v>
      </c>
      <c r="B47" s="1092">
        <v>88815.491248000006</v>
      </c>
      <c r="C47" s="1092">
        <v>37201</v>
      </c>
      <c r="D47" s="1094">
        <f>IFERROR(C47/B47,0)</f>
        <v>0.4188571101422322</v>
      </c>
      <c r="E47" s="1093">
        <v>12075</v>
      </c>
      <c r="F47" s="1094">
        <f>IFERROR(C47/E47,0)</f>
        <v>3.0808281573498966</v>
      </c>
      <c r="G47" s="1054">
        <v>418.71</v>
      </c>
      <c r="H47" s="1054">
        <v>208.55</v>
      </c>
      <c r="I47" s="1056">
        <v>7.0000000000000007E-2</v>
      </c>
      <c r="J47" s="1057">
        <v>-2.92</v>
      </c>
      <c r="K47" s="1057">
        <v>-1.46</v>
      </c>
      <c r="L47" s="1058">
        <v>951.68</v>
      </c>
      <c r="M47" s="1059"/>
      <c r="N47" s="1018"/>
      <c r="O47" s="1018"/>
      <c r="P47" s="1018"/>
      <c r="Q47" s="1018"/>
    </row>
    <row r="48" spans="1:17" s="1017" customFormat="1" ht="13">
      <c r="A48" s="1082" t="s">
        <v>755</v>
      </c>
      <c r="B48" s="1083"/>
      <c r="C48" s="1083"/>
      <c r="D48" s="1311"/>
      <c r="E48" s="1084"/>
      <c r="F48" s="1095"/>
      <c r="G48" s="1086"/>
      <c r="H48" s="1087"/>
      <c r="I48" s="1088"/>
      <c r="J48" s="1089"/>
      <c r="K48" s="1089"/>
      <c r="L48" s="1096"/>
      <c r="M48" s="1059"/>
      <c r="N48" s="1018"/>
      <c r="O48" s="1018"/>
      <c r="P48" s="1018"/>
      <c r="Q48" s="1018"/>
    </row>
    <row r="49" spans="1:17" s="1017" customFormat="1" ht="13">
      <c r="A49" s="1091" t="s">
        <v>756</v>
      </c>
      <c r="B49" s="1092">
        <v>47753.046954719037</v>
      </c>
      <c r="C49" s="1092">
        <v>1554</v>
      </c>
      <c r="D49" s="1094">
        <f>IFERROR(C49/B49,0)</f>
        <v>3.2542426067043481E-2</v>
      </c>
      <c r="E49" s="1093">
        <v>580</v>
      </c>
      <c r="F49" s="1094">
        <f>IFERROR(C49/E49,0)</f>
        <v>2.6793103448275861</v>
      </c>
      <c r="G49" s="1054">
        <v>482.11</v>
      </c>
      <c r="H49" s="1055">
        <v>186.58</v>
      </c>
      <c r="I49" s="1056">
        <v>7.0000000000000007E-2</v>
      </c>
      <c r="J49" s="1057">
        <v>-0.42</v>
      </c>
      <c r="K49" s="1057">
        <v>1.03</v>
      </c>
      <c r="L49" s="1097">
        <v>1436.49</v>
      </c>
      <c r="M49" s="1059"/>
      <c r="N49" s="1018"/>
      <c r="O49" s="1018"/>
      <c r="P49" s="1018"/>
      <c r="Q49" s="1018"/>
    </row>
    <row r="50" spans="1:17" s="1017" customFormat="1" ht="15.5">
      <c r="A50" s="1038" t="s">
        <v>757</v>
      </c>
      <c r="B50" s="1039"/>
      <c r="C50" s="1039"/>
      <c r="D50" s="1312"/>
      <c r="E50" s="1063"/>
      <c r="F50" s="1064"/>
      <c r="G50" s="1065"/>
      <c r="H50" s="1066"/>
      <c r="I50" s="1067"/>
      <c r="J50" s="1068"/>
      <c r="K50" s="1068"/>
      <c r="L50" s="1069"/>
      <c r="M50" s="1059"/>
      <c r="N50" s="1018"/>
      <c r="O50" s="1018"/>
      <c r="P50" s="1018"/>
      <c r="Q50" s="1018"/>
    </row>
    <row r="51" spans="1:17" s="1017" customFormat="1" ht="15.5">
      <c r="A51" s="1091" t="s">
        <v>758</v>
      </c>
      <c r="B51" s="1092">
        <v>441470.79240100103</v>
      </c>
      <c r="C51" s="1092">
        <v>2708</v>
      </c>
      <c r="D51" s="1313">
        <f>IFERROR(C51/B51,0)</f>
        <v>6.1340411338928246E-3</v>
      </c>
      <c r="E51" s="1093">
        <v>773</v>
      </c>
      <c r="F51" s="1094">
        <f>IFERROR(C51/E51,0)</f>
        <v>3.5032341526520052</v>
      </c>
      <c r="G51" s="1054">
        <v>397.75</v>
      </c>
      <c r="H51" s="1054">
        <v>176.33</v>
      </c>
      <c r="I51" s="1056">
        <v>0.06</v>
      </c>
      <c r="J51" s="1057">
        <v>-1.62</v>
      </c>
      <c r="K51" s="1057">
        <v>-0.47</v>
      </c>
      <c r="L51" s="1097">
        <v>958.34</v>
      </c>
      <c r="M51" s="1059"/>
      <c r="N51" s="1018"/>
      <c r="O51" s="1018"/>
      <c r="P51" s="1018"/>
      <c r="Q51" s="1018"/>
    </row>
    <row r="52" spans="1:17" s="1017" customFormat="1" ht="15.5">
      <c r="A52" s="1091" t="s">
        <v>759</v>
      </c>
      <c r="B52" s="1092">
        <v>612596.18444299942</v>
      </c>
      <c r="C52" s="1092">
        <v>17151</v>
      </c>
      <c r="D52" s="1313">
        <f>IFERROR(C52/B52,0)</f>
        <v>2.799723608398651E-2</v>
      </c>
      <c r="E52" s="1093">
        <v>5673</v>
      </c>
      <c r="F52" s="1094">
        <f>IFERROR(C52/E52,0)</f>
        <v>3.0232681121099949</v>
      </c>
      <c r="G52" s="1054">
        <v>409.63</v>
      </c>
      <c r="H52" s="1054">
        <v>215.75</v>
      </c>
      <c r="I52" s="1056">
        <v>7.0000000000000007E-2</v>
      </c>
      <c r="J52" s="1057">
        <v>-2.98</v>
      </c>
      <c r="K52" s="1057">
        <v>-1.59</v>
      </c>
      <c r="L52" s="1097">
        <v>888.94</v>
      </c>
      <c r="M52" s="1059"/>
      <c r="N52" s="1018"/>
      <c r="O52" s="1018"/>
      <c r="P52" s="1018"/>
      <c r="Q52" s="1018"/>
    </row>
    <row r="53" spans="1:17" s="1017" customFormat="1" ht="15.5">
      <c r="A53" s="1091" t="s">
        <v>760</v>
      </c>
      <c r="B53" s="1092">
        <v>675481.0240399997</v>
      </c>
      <c r="C53" s="1092">
        <v>17501</v>
      </c>
      <c r="D53" s="1313">
        <f>IFERROR(C53/B53,0)</f>
        <v>2.5908943963115164E-2</v>
      </c>
      <c r="E53" s="1093">
        <v>5645</v>
      </c>
      <c r="F53" s="1094">
        <f>IFERROR(C53/E53,0)</f>
        <v>3.1002657218777681</v>
      </c>
      <c r="G53" s="1054">
        <v>430.49</v>
      </c>
      <c r="H53" s="1054">
        <v>206.28</v>
      </c>
      <c r="I53" s="1056">
        <v>7.0000000000000007E-2</v>
      </c>
      <c r="J53" s="1057">
        <v>-3.07</v>
      </c>
      <c r="K53" s="1057">
        <v>-1.49</v>
      </c>
      <c r="L53" s="1097">
        <v>1009.41</v>
      </c>
      <c r="M53" s="1059"/>
      <c r="N53" s="1018"/>
      <c r="O53" s="1018"/>
      <c r="P53" s="1018"/>
      <c r="Q53" s="1018"/>
    </row>
    <row r="54" spans="1:17" s="1017" customFormat="1" ht="13.5" thickBot="1">
      <c r="A54" s="1098" t="s">
        <v>761</v>
      </c>
      <c r="B54" s="1099">
        <v>365322.42288900004</v>
      </c>
      <c r="C54" s="1099">
        <v>4186</v>
      </c>
      <c r="D54" s="1100">
        <f>IFERROR(C54/B54,0)</f>
        <v>1.1458371393950485E-2</v>
      </c>
      <c r="E54" s="1099">
        <v>1738</v>
      </c>
      <c r="F54" s="1100">
        <f>IFERROR(C54/E54,0)</f>
        <v>2.4085155350978136</v>
      </c>
      <c r="G54" s="1101">
        <v>482.4</v>
      </c>
      <c r="H54" s="1102">
        <v>156.56</v>
      </c>
      <c r="I54" s="1103">
        <v>7.0000000000000007E-2</v>
      </c>
      <c r="J54" s="1104">
        <v>0.33</v>
      </c>
      <c r="K54" s="1104">
        <v>1.65</v>
      </c>
      <c r="L54" s="1097">
        <v>1552.74</v>
      </c>
      <c r="M54" s="1059"/>
      <c r="N54" s="1018"/>
      <c r="O54" s="1018"/>
      <c r="P54" s="1018"/>
      <c r="Q54" s="1018"/>
    </row>
    <row r="55" spans="1:17" s="1017" customFormat="1" ht="13">
      <c r="A55" s="510"/>
      <c r="B55" s="510"/>
      <c r="C55" s="1016"/>
      <c r="D55" s="510"/>
      <c r="E55" s="1016"/>
      <c r="F55" s="510"/>
      <c r="G55" s="1016"/>
      <c r="H55" s="1016"/>
      <c r="I55" s="510"/>
      <c r="J55" s="1016"/>
      <c r="K55" s="1016"/>
      <c r="L55" s="1016"/>
      <c r="N55" s="1018"/>
      <c r="O55" s="1018"/>
      <c r="P55" s="1018"/>
      <c r="Q55" s="1018"/>
    </row>
    <row r="56" spans="1:17" s="1017" customFormat="1" ht="16.5" customHeight="1">
      <c r="A56" s="181" t="s">
        <v>762</v>
      </c>
      <c r="B56" s="182" t="s">
        <v>763</v>
      </c>
      <c r="C56" s="1016"/>
      <c r="D56" s="510"/>
      <c r="E56" s="1016"/>
      <c r="F56" s="510"/>
      <c r="G56" s="1016"/>
      <c r="H56" s="1016"/>
      <c r="I56" s="510"/>
      <c r="J56" s="1016"/>
      <c r="K56" s="1016"/>
      <c r="L56" s="1016"/>
      <c r="N56" s="1105"/>
      <c r="O56" s="1018"/>
      <c r="P56" s="1018"/>
      <c r="Q56" s="1018"/>
    </row>
    <row r="57" spans="1:17" s="1017" customFormat="1" ht="18.75" customHeight="1">
      <c r="A57" s="181"/>
      <c r="B57" s="183" t="s">
        <v>764</v>
      </c>
      <c r="C57" s="1016"/>
      <c r="D57" s="510"/>
      <c r="E57" s="1016"/>
      <c r="F57" s="510"/>
      <c r="G57" s="1016"/>
      <c r="H57" s="1016"/>
      <c r="I57" s="510"/>
      <c r="J57" s="1016"/>
      <c r="K57" s="1016"/>
      <c r="L57" s="1106"/>
      <c r="N57" s="1018"/>
      <c r="O57" s="1018"/>
      <c r="P57" s="1018"/>
      <c r="Q57" s="1018"/>
    </row>
    <row r="58" spans="1:17" s="1017" customFormat="1" ht="15.5">
      <c r="A58" s="181"/>
      <c r="B58" s="183" t="s">
        <v>765</v>
      </c>
      <c r="C58" s="1016"/>
      <c r="D58" s="510"/>
      <c r="E58" s="1016"/>
      <c r="F58" s="510"/>
      <c r="G58" s="1016"/>
      <c r="H58" s="1016"/>
      <c r="I58" s="510"/>
      <c r="J58" s="1016"/>
      <c r="K58" s="1016"/>
      <c r="L58" s="1106"/>
      <c r="N58" s="1018"/>
      <c r="O58" s="1018"/>
      <c r="P58" s="1018"/>
      <c r="Q58" s="1018"/>
    </row>
    <row r="59" spans="1:17" s="1017" customFormat="1" ht="31.5" customHeight="1">
      <c r="A59" s="510"/>
      <c r="B59" s="1576" t="s">
        <v>766</v>
      </c>
      <c r="C59" s="1576"/>
      <c r="D59" s="1576"/>
      <c r="E59" s="1576"/>
      <c r="F59" s="1576"/>
      <c r="G59" s="1576"/>
      <c r="H59" s="1576"/>
      <c r="I59" s="1576"/>
      <c r="J59" s="1576"/>
      <c r="K59" s="1576"/>
      <c r="L59" s="1576"/>
      <c r="M59" s="184"/>
      <c r="N59" s="1107"/>
      <c r="O59" s="1018"/>
      <c r="P59" s="1018"/>
      <c r="Q59" s="1018"/>
    </row>
    <row r="60" spans="1:17" s="1017" customFormat="1" ht="28.5" customHeight="1">
      <c r="A60" s="181" t="s">
        <v>767</v>
      </c>
      <c r="B60" s="1576" t="s">
        <v>768</v>
      </c>
      <c r="C60" s="1576"/>
      <c r="D60" s="1576"/>
      <c r="E60" s="1576"/>
      <c r="F60" s="1576"/>
      <c r="G60" s="1576"/>
      <c r="H60" s="1576"/>
      <c r="I60" s="1576"/>
      <c r="J60" s="1576"/>
      <c r="K60" s="1576"/>
      <c r="L60" s="1576"/>
      <c r="N60" s="1018"/>
      <c r="O60" s="1018"/>
      <c r="P60" s="1018"/>
      <c r="Q60" s="1018"/>
    </row>
    <row r="61" spans="1:17" s="1017" customFormat="1" ht="48" customHeight="1">
      <c r="A61" s="510" t="s">
        <v>769</v>
      </c>
      <c r="B61" s="1576" t="s">
        <v>770</v>
      </c>
      <c r="C61" s="1576"/>
      <c r="D61" s="1576"/>
      <c r="E61" s="1576"/>
      <c r="F61" s="1576"/>
      <c r="G61" s="1576"/>
      <c r="H61" s="1576"/>
      <c r="I61" s="1576"/>
      <c r="J61" s="1576"/>
      <c r="K61" s="1576"/>
      <c r="L61" s="1576"/>
      <c r="M61" s="184"/>
      <c r="N61" s="1018"/>
      <c r="O61" s="1018"/>
      <c r="P61" s="1018"/>
      <c r="Q61" s="1018"/>
    </row>
    <row r="62" spans="1:17" s="1017" customFormat="1" ht="17.25" customHeight="1">
      <c r="A62" s="181" t="s">
        <v>771</v>
      </c>
      <c r="B62" s="183" t="s">
        <v>772</v>
      </c>
      <c r="C62" s="1016"/>
      <c r="D62" s="510"/>
      <c r="E62" s="1016"/>
      <c r="F62" s="510"/>
      <c r="G62" s="1016"/>
      <c r="H62" s="1016"/>
      <c r="I62" s="510"/>
      <c r="J62" s="1016"/>
      <c r="K62" s="1016"/>
      <c r="L62" s="1106"/>
      <c r="N62" s="1018"/>
      <c r="O62" s="1018"/>
      <c r="P62" s="1018"/>
      <c r="Q62" s="1018"/>
    </row>
    <row r="63" spans="1:17" s="1017" customFormat="1" ht="14.4" customHeight="1">
      <c r="A63" s="510" t="s">
        <v>773</v>
      </c>
      <c r="B63" s="1466" t="s">
        <v>774</v>
      </c>
      <c r="C63" s="1466"/>
      <c r="D63" s="1466"/>
      <c r="E63" s="1108"/>
      <c r="F63" s="1109"/>
      <c r="G63" s="1108"/>
      <c r="H63" s="1108"/>
      <c r="I63" s="1109"/>
      <c r="J63" s="1108"/>
      <c r="K63" s="1108"/>
      <c r="L63" s="1108"/>
      <c r="M63" s="1110"/>
      <c r="N63" s="1107"/>
      <c r="O63" s="1018"/>
      <c r="P63" s="1018"/>
      <c r="Q63" s="1018"/>
    </row>
    <row r="64" spans="1:17" s="1017" customFormat="1" ht="33" customHeight="1">
      <c r="A64" s="181" t="s">
        <v>775</v>
      </c>
      <c r="B64" s="1576" t="s">
        <v>776</v>
      </c>
      <c r="C64" s="1576"/>
      <c r="D64" s="1576"/>
      <c r="E64" s="1576"/>
      <c r="F64" s="1576"/>
      <c r="G64" s="1576"/>
      <c r="H64" s="1576"/>
      <c r="I64" s="1576"/>
      <c r="J64" s="1576"/>
      <c r="K64" s="1576"/>
      <c r="L64" s="1576"/>
      <c r="N64" s="1018"/>
      <c r="O64" s="1018"/>
      <c r="P64" s="1018"/>
      <c r="Q64" s="1018"/>
    </row>
    <row r="65" spans="1:17" s="1017" customFormat="1" ht="33" customHeight="1">
      <c r="A65" s="510" t="s">
        <v>777</v>
      </c>
      <c r="B65" s="1572" t="s">
        <v>778</v>
      </c>
      <c r="C65" s="1466"/>
      <c r="D65" s="1466"/>
      <c r="E65" s="1466"/>
      <c r="F65" s="1466"/>
      <c r="G65" s="1466"/>
      <c r="H65" s="1466"/>
      <c r="I65" s="1466"/>
      <c r="J65" s="1466"/>
      <c r="K65" s="1466"/>
      <c r="L65" s="1466"/>
      <c r="M65" s="1110"/>
      <c r="N65" s="1018"/>
      <c r="O65" s="1018"/>
      <c r="P65" s="1018"/>
      <c r="Q65" s="1018"/>
    </row>
    <row r="66" spans="1:17" s="1017" customFormat="1" ht="15.5">
      <c r="A66" s="181" t="s">
        <v>779</v>
      </c>
      <c r="B66" s="183" t="s">
        <v>780</v>
      </c>
      <c r="C66" s="1016"/>
      <c r="D66" s="510"/>
      <c r="E66" s="1016"/>
      <c r="F66" s="510"/>
      <c r="G66" s="1016"/>
      <c r="H66" s="1016"/>
      <c r="I66" s="510"/>
      <c r="J66" s="1016"/>
      <c r="K66" s="1016"/>
      <c r="L66" s="1106"/>
      <c r="N66" s="1018"/>
      <c r="O66" s="1018"/>
      <c r="P66" s="1018"/>
      <c r="Q66" s="1018"/>
    </row>
    <row r="67" spans="1:17" s="1017" customFormat="1" ht="15.5">
      <c r="A67" s="181" t="s">
        <v>781</v>
      </c>
      <c r="B67" s="183" t="s">
        <v>782</v>
      </c>
      <c r="C67" s="1016"/>
      <c r="D67" s="510"/>
      <c r="E67" s="1016"/>
      <c r="F67" s="510"/>
      <c r="G67" s="1016"/>
      <c r="H67" s="1016"/>
      <c r="I67" s="510"/>
      <c r="J67" s="1016"/>
      <c r="K67" s="1016"/>
      <c r="L67" s="1106"/>
      <c r="N67" s="1018"/>
      <c r="O67" s="1018"/>
      <c r="P67" s="1018"/>
      <c r="Q67" s="1018"/>
    </row>
    <row r="68" spans="1:17" s="1017" customFormat="1" ht="15.5">
      <c r="A68" s="1421" t="s">
        <v>783</v>
      </c>
      <c r="B68" s="183" t="s">
        <v>784</v>
      </c>
      <c r="D68" s="1113"/>
      <c r="E68" s="1114"/>
      <c r="F68" s="1113"/>
      <c r="G68" s="1115"/>
      <c r="H68" s="1114"/>
      <c r="I68" s="1116"/>
      <c r="J68" s="1114"/>
      <c r="K68" s="1114"/>
      <c r="L68" s="1112"/>
      <c r="N68" s="1018"/>
      <c r="O68" s="1018"/>
      <c r="P68" s="1018"/>
      <c r="Q68" s="1018"/>
    </row>
    <row r="69" spans="1:17" s="1017" customFormat="1" ht="13">
      <c r="A69" s="1421"/>
      <c r="B69" s="1422"/>
      <c r="D69" s="1113"/>
      <c r="E69" s="1114"/>
      <c r="F69" s="1113"/>
      <c r="G69" s="1115"/>
      <c r="H69" s="1114"/>
      <c r="I69" s="1116"/>
      <c r="J69" s="1114"/>
      <c r="K69" s="1114"/>
      <c r="L69" s="1112"/>
      <c r="N69" s="1018"/>
      <c r="O69" s="1018"/>
      <c r="P69" s="1018"/>
      <c r="Q69" s="1018"/>
    </row>
    <row r="70" spans="1:17" s="1017" customFormat="1" ht="13">
      <c r="A70" s="1111"/>
      <c r="B70" s="509"/>
      <c r="C70" s="1112"/>
      <c r="D70" s="1113"/>
      <c r="E70" s="1114"/>
      <c r="F70" s="1113"/>
      <c r="G70" s="1115"/>
      <c r="H70" s="1114"/>
      <c r="I70" s="1116"/>
      <c r="J70" s="1114"/>
      <c r="K70" s="1114"/>
      <c r="L70" s="1112"/>
      <c r="N70" s="1018"/>
      <c r="O70" s="1018"/>
      <c r="P70" s="1018"/>
      <c r="Q70" s="1018"/>
    </row>
    <row r="71" spans="1:17" s="1017" customFormat="1" ht="13.5" thickBot="1">
      <c r="A71" s="1015" t="s">
        <v>785</v>
      </c>
      <c r="B71" s="510"/>
      <c r="C71" s="1016"/>
      <c r="D71" s="510"/>
      <c r="E71" s="1016"/>
      <c r="F71" s="510"/>
      <c r="G71" s="1016"/>
      <c r="H71" s="1016"/>
      <c r="I71" s="510"/>
      <c r="J71" s="1016"/>
      <c r="K71" s="1016"/>
      <c r="L71" s="1016"/>
      <c r="N71" s="1018"/>
      <c r="O71" s="1018"/>
      <c r="P71" s="1018"/>
      <c r="Q71" s="1018"/>
    </row>
    <row r="72" spans="1:17" s="1017" customFormat="1" ht="78.5" thickBot="1">
      <c r="A72" s="1117" t="s">
        <v>702</v>
      </c>
      <c r="B72" s="1118" t="s">
        <v>786</v>
      </c>
      <c r="C72" s="1119" t="s">
        <v>787</v>
      </c>
      <c r="D72" s="1120" t="s">
        <v>705</v>
      </c>
      <c r="E72" s="1119" t="s">
        <v>788</v>
      </c>
      <c r="F72" s="1120" t="s">
        <v>789</v>
      </c>
      <c r="G72" s="1119" t="s">
        <v>790</v>
      </c>
      <c r="H72" s="1119" t="s">
        <v>709</v>
      </c>
      <c r="I72" s="1120" t="s">
        <v>710</v>
      </c>
      <c r="J72" s="1119" t="s">
        <v>711</v>
      </c>
      <c r="K72" s="1119" t="s">
        <v>712</v>
      </c>
      <c r="L72" s="1119" t="s">
        <v>713</v>
      </c>
      <c r="N72" s="1018"/>
      <c r="O72" s="1018"/>
      <c r="P72" s="1018"/>
      <c r="Q72" s="1018"/>
    </row>
    <row r="73" spans="1:17" s="1017" customFormat="1" ht="13">
      <c r="A73" s="1121" t="s">
        <v>729</v>
      </c>
      <c r="B73" s="1122"/>
      <c r="C73" s="1123"/>
      <c r="D73" s="1122"/>
      <c r="E73" s="1124"/>
      <c r="F73" s="1125"/>
      <c r="G73" s="1126"/>
      <c r="H73" s="1126"/>
      <c r="I73" s="1127"/>
      <c r="J73" s="1126"/>
      <c r="K73" s="1126"/>
      <c r="L73" s="1126"/>
      <c r="M73" s="1036"/>
      <c r="N73" s="1037"/>
      <c r="O73" s="1037"/>
      <c r="P73" s="1018"/>
      <c r="Q73" s="1018"/>
    </row>
    <row r="74" spans="1:17" s="1017" customFormat="1" ht="13">
      <c r="A74" s="1128" t="s">
        <v>730</v>
      </c>
      <c r="B74" s="1129"/>
      <c r="C74" s="1130">
        <v>10</v>
      </c>
      <c r="D74" s="1131"/>
      <c r="E74" s="1132"/>
      <c r="F74" s="1133"/>
      <c r="G74" s="1423">
        <v>8141.41</v>
      </c>
      <c r="H74" s="1423">
        <v>176.14</v>
      </c>
      <c r="I74" s="1423">
        <v>0.4</v>
      </c>
      <c r="J74" s="1423">
        <v>-36.46</v>
      </c>
      <c r="K74" s="1423">
        <v>3.12</v>
      </c>
      <c r="L74" s="1424">
        <v>36050.339999999997</v>
      </c>
      <c r="M74" s="1036"/>
      <c r="N74" s="1060"/>
      <c r="O74" s="1060"/>
      <c r="P74" s="1018"/>
      <c r="Q74" s="1018"/>
    </row>
    <row r="75" spans="1:17" s="1017" customFormat="1" ht="13">
      <c r="A75" s="1128" t="s">
        <v>608</v>
      </c>
      <c r="B75" s="1129"/>
      <c r="C75" s="1130">
        <v>5</v>
      </c>
      <c r="D75" s="1131"/>
      <c r="E75" s="1132"/>
      <c r="F75" s="1133"/>
      <c r="G75" s="1423">
        <v>2980.88</v>
      </c>
      <c r="H75" s="1423">
        <v>372.67</v>
      </c>
      <c r="I75" s="1423">
        <v>0.16</v>
      </c>
      <c r="J75" s="1423">
        <v>-20.36</v>
      </c>
      <c r="K75" s="1423">
        <v>7.01</v>
      </c>
      <c r="L75" s="1424">
        <v>26913.68</v>
      </c>
      <c r="N75" s="1018"/>
      <c r="O75" s="1018"/>
      <c r="P75" s="1018"/>
      <c r="Q75" s="1018"/>
    </row>
    <row r="76" spans="1:17" s="1017" customFormat="1" ht="13">
      <c r="A76" s="1128" t="s">
        <v>731</v>
      </c>
      <c r="B76" s="1129"/>
      <c r="C76" s="1130">
        <v>0</v>
      </c>
      <c r="D76" s="1131"/>
      <c r="E76" s="1132"/>
      <c r="F76" s="1133"/>
      <c r="G76" s="1423">
        <v>0</v>
      </c>
      <c r="H76" s="1423">
        <v>0</v>
      </c>
      <c r="I76" s="1423">
        <v>0</v>
      </c>
      <c r="J76" s="1423">
        <v>0</v>
      </c>
      <c r="K76" s="1423">
        <v>0</v>
      </c>
      <c r="L76" s="1424">
        <v>0</v>
      </c>
      <c r="N76" s="1018"/>
      <c r="O76" s="1018"/>
      <c r="P76" s="1018"/>
      <c r="Q76" s="1018"/>
    </row>
    <row r="77" spans="1:17" s="1017" customFormat="1" ht="13">
      <c r="A77" s="1128" t="s">
        <v>791</v>
      </c>
      <c r="B77" s="1129"/>
      <c r="C77" s="1130">
        <v>0</v>
      </c>
      <c r="D77" s="1131"/>
      <c r="E77" s="1132"/>
      <c r="F77" s="1133"/>
      <c r="G77" s="1423">
        <v>0</v>
      </c>
      <c r="H77" s="1423">
        <v>0</v>
      </c>
      <c r="I77" s="1423">
        <v>0</v>
      </c>
      <c r="J77" s="1423">
        <v>0</v>
      </c>
      <c r="K77" s="1423">
        <v>0</v>
      </c>
      <c r="L77" s="1424">
        <v>0</v>
      </c>
      <c r="N77" s="1018"/>
      <c r="O77" s="1018"/>
      <c r="P77" s="1018"/>
      <c r="Q77" s="1018"/>
    </row>
    <row r="78" spans="1:17" s="1017" customFormat="1" ht="13">
      <c r="A78" s="1128" t="s">
        <v>733</v>
      </c>
      <c r="B78" s="1129"/>
      <c r="C78" s="1130">
        <v>4</v>
      </c>
      <c r="D78" s="1131"/>
      <c r="E78" s="1132"/>
      <c r="F78" s="1133"/>
      <c r="G78" s="1423">
        <v>3415.37</v>
      </c>
      <c r="H78" s="1423">
        <v>25.5</v>
      </c>
      <c r="I78" s="1423">
        <v>0.1</v>
      </c>
      <c r="J78" s="1423">
        <v>-14.78</v>
      </c>
      <c r="K78" s="1423">
        <v>0.97</v>
      </c>
      <c r="L78" s="1424">
        <v>36361.57</v>
      </c>
      <c r="N78" s="1018"/>
      <c r="O78" s="1018"/>
      <c r="P78" s="1018"/>
      <c r="Q78" s="1018"/>
    </row>
    <row r="79" spans="1:17" s="1017" customFormat="1" ht="13">
      <c r="A79" s="1134" t="s">
        <v>734</v>
      </c>
      <c r="B79" s="1129"/>
      <c r="C79" s="1130">
        <v>2</v>
      </c>
      <c r="D79" s="1131"/>
      <c r="E79" s="1132"/>
      <c r="F79" s="1133"/>
      <c r="G79" s="1423">
        <v>1185.6099999999999</v>
      </c>
      <c r="H79" s="1423">
        <v>0</v>
      </c>
      <c r="I79" s="1423">
        <v>0.05</v>
      </c>
      <c r="J79" s="1423">
        <v>-10.72</v>
      </c>
      <c r="K79" s="1423">
        <v>0</v>
      </c>
      <c r="L79" s="1424">
        <v>25837.35</v>
      </c>
      <c r="N79" s="1018"/>
      <c r="O79" s="1018"/>
      <c r="P79" s="1018"/>
      <c r="Q79" s="1018"/>
    </row>
    <row r="80" spans="1:17" s="1017" customFormat="1" ht="13">
      <c r="A80" s="1135" t="s">
        <v>735</v>
      </c>
      <c r="B80" s="1129"/>
      <c r="C80" s="1130">
        <v>2</v>
      </c>
      <c r="D80" s="1131"/>
      <c r="E80" s="1132"/>
      <c r="F80" s="1133"/>
      <c r="G80" s="1423">
        <v>7120.62</v>
      </c>
      <c r="H80" s="1423">
        <v>0</v>
      </c>
      <c r="I80" s="1423">
        <v>0.19</v>
      </c>
      <c r="J80" s="1423">
        <v>-53.65</v>
      </c>
      <c r="K80" s="1423">
        <v>0</v>
      </c>
      <c r="L80" s="1424">
        <v>75450.12</v>
      </c>
      <c r="N80" s="1018"/>
      <c r="O80" s="1018"/>
      <c r="P80" s="1018"/>
      <c r="Q80" s="1018"/>
    </row>
    <row r="81" spans="1:17" s="1017" customFormat="1" ht="13">
      <c r="A81" s="1135" t="s">
        <v>736</v>
      </c>
      <c r="B81" s="1129"/>
      <c r="C81" s="1130">
        <v>1</v>
      </c>
      <c r="D81" s="1131"/>
      <c r="E81" s="1132"/>
      <c r="F81" s="1133"/>
      <c r="G81" s="1423">
        <v>39941.39</v>
      </c>
      <c r="H81" s="1423">
        <v>0</v>
      </c>
      <c r="I81" s="1423">
        <v>2.5099999999999998</v>
      </c>
      <c r="J81" s="1423">
        <v>-73.069999999999993</v>
      </c>
      <c r="K81" s="1423">
        <v>0</v>
      </c>
      <c r="L81" s="1424">
        <v>87597.98</v>
      </c>
      <c r="N81" s="1018"/>
      <c r="O81" s="1018"/>
      <c r="P81" s="1018"/>
      <c r="Q81" s="1018"/>
    </row>
    <row r="82" spans="1:17" s="1017" customFormat="1" ht="13">
      <c r="A82" s="1135" t="s">
        <v>737</v>
      </c>
      <c r="B82" s="1129"/>
      <c r="C82" s="1130">
        <v>7</v>
      </c>
      <c r="D82" s="1131"/>
      <c r="E82" s="1132"/>
      <c r="F82" s="1133"/>
      <c r="G82" s="1423">
        <v>4391.53</v>
      </c>
      <c r="H82" s="1423">
        <v>29.14</v>
      </c>
      <c r="I82" s="1423">
        <v>0.11</v>
      </c>
      <c r="J82" s="1423">
        <v>-26.8</v>
      </c>
      <c r="K82" s="1423">
        <v>1.1100000000000001</v>
      </c>
      <c r="L82" s="1424">
        <v>37684.9</v>
      </c>
      <c r="N82" s="1018"/>
      <c r="O82" s="1018"/>
      <c r="P82" s="1018"/>
      <c r="Q82" s="1018"/>
    </row>
    <row r="83" spans="1:17" s="1017" customFormat="1" ht="13">
      <c r="A83" s="1135" t="s">
        <v>738</v>
      </c>
      <c r="B83" s="1129"/>
      <c r="C83" s="1130">
        <v>2</v>
      </c>
      <c r="D83" s="1131"/>
      <c r="E83" s="1132"/>
      <c r="F83" s="1133"/>
      <c r="G83" s="1423">
        <v>9456.5499999999993</v>
      </c>
      <c r="H83" s="1423">
        <v>829.68</v>
      </c>
      <c r="I83" s="1423">
        <v>0.4</v>
      </c>
      <c r="J83" s="1423">
        <v>-59.59</v>
      </c>
      <c r="K83" s="1423">
        <v>13.65</v>
      </c>
      <c r="L83" s="1424">
        <v>33807.67</v>
      </c>
      <c r="N83" s="1018"/>
      <c r="O83" s="1018"/>
      <c r="P83" s="1018"/>
      <c r="Q83" s="1018"/>
    </row>
    <row r="84" spans="1:17" s="1017" customFormat="1" ht="13">
      <c r="A84" s="1135" t="s">
        <v>739</v>
      </c>
      <c r="B84" s="1129"/>
      <c r="C84" s="1130">
        <v>0</v>
      </c>
      <c r="D84" s="1131"/>
      <c r="E84" s="1132"/>
      <c r="F84" s="1133"/>
      <c r="G84" s="1423">
        <v>0</v>
      </c>
      <c r="H84" s="1423">
        <v>0</v>
      </c>
      <c r="I84" s="1423">
        <v>0</v>
      </c>
      <c r="J84" s="1423">
        <v>0</v>
      </c>
      <c r="K84" s="1423">
        <v>0</v>
      </c>
      <c r="L84" s="1424">
        <v>0</v>
      </c>
      <c r="N84" s="1018"/>
      <c r="O84" s="1018"/>
      <c r="P84" s="1018"/>
      <c r="Q84" s="1018"/>
    </row>
    <row r="85" spans="1:17" s="1017" customFormat="1" ht="13">
      <c r="A85" s="1135" t="s">
        <v>740</v>
      </c>
      <c r="B85" s="1129"/>
      <c r="C85" s="1130">
        <v>1</v>
      </c>
      <c r="D85" s="1131"/>
      <c r="E85" s="1132"/>
      <c r="F85" s="1133"/>
      <c r="G85" s="1423">
        <v>1666</v>
      </c>
      <c r="H85" s="1423">
        <v>1666</v>
      </c>
      <c r="I85" s="1423">
        <v>0</v>
      </c>
      <c r="J85" s="1423">
        <v>17.71</v>
      </c>
      <c r="K85" s="1423">
        <v>17.71</v>
      </c>
      <c r="L85" s="1424">
        <v>2966.05</v>
      </c>
      <c r="N85" s="1018"/>
      <c r="O85" s="1018"/>
      <c r="P85" s="1018"/>
      <c r="Q85" s="1018"/>
    </row>
    <row r="86" spans="1:17" s="1017" customFormat="1" ht="15.5">
      <c r="A86" s="1135" t="s">
        <v>792</v>
      </c>
      <c r="B86" s="1129"/>
      <c r="C86" s="1130">
        <v>0</v>
      </c>
      <c r="D86" s="1131"/>
      <c r="E86" s="1132"/>
      <c r="F86" s="1133"/>
      <c r="G86" s="1423">
        <v>0</v>
      </c>
      <c r="H86" s="1423">
        <v>0</v>
      </c>
      <c r="I86" s="1423">
        <v>0</v>
      </c>
      <c r="J86" s="1423">
        <v>0</v>
      </c>
      <c r="K86" s="1423">
        <v>0</v>
      </c>
      <c r="L86" s="1424">
        <v>0</v>
      </c>
      <c r="N86" s="1018"/>
      <c r="O86" s="1018"/>
      <c r="P86" s="1018"/>
      <c r="Q86" s="1018"/>
    </row>
    <row r="87" spans="1:17" s="1017" customFormat="1" ht="13">
      <c r="A87" s="1136" t="s">
        <v>793</v>
      </c>
      <c r="B87" s="1136"/>
      <c r="C87" s="1136"/>
      <c r="D87" s="1136"/>
      <c r="E87" s="1136"/>
      <c r="F87" s="1136"/>
      <c r="G87" s="1425"/>
      <c r="H87" s="1425"/>
      <c r="I87" s="1425"/>
      <c r="J87" s="1425"/>
      <c r="K87" s="1425"/>
      <c r="L87" s="1160"/>
      <c r="N87" s="1018"/>
      <c r="O87" s="1018"/>
      <c r="P87" s="1018"/>
      <c r="Q87" s="1018"/>
    </row>
    <row r="88" spans="1:17" s="1017" customFormat="1" ht="15.5">
      <c r="A88" s="1128" t="s">
        <v>794</v>
      </c>
      <c r="B88" s="1129"/>
      <c r="C88" s="1130">
        <v>12</v>
      </c>
      <c r="D88" s="1131"/>
      <c r="E88" s="1132"/>
      <c r="F88" s="1133"/>
      <c r="G88" s="1423">
        <v>7942.85</v>
      </c>
      <c r="H88" s="1423">
        <v>285.61</v>
      </c>
      <c r="I88" s="1423">
        <v>0.35</v>
      </c>
      <c r="J88" s="1423">
        <v>-35.92</v>
      </c>
      <c r="K88" s="1423">
        <v>4.07</v>
      </c>
      <c r="L88" s="1424">
        <v>46770.34</v>
      </c>
      <c r="N88" s="1018"/>
      <c r="O88" s="1018"/>
      <c r="P88" s="1018"/>
      <c r="Q88" s="1018"/>
    </row>
    <row r="89" spans="1:17" s="1017" customFormat="1" ht="15.5">
      <c r="A89" s="1128" t="s">
        <v>795</v>
      </c>
      <c r="B89" s="1129"/>
      <c r="C89" s="1130">
        <v>8</v>
      </c>
      <c r="D89" s="1131"/>
      <c r="E89" s="1132"/>
      <c r="F89" s="1133"/>
      <c r="G89" s="1423">
        <v>8374.4699999999993</v>
      </c>
      <c r="H89" s="1423">
        <v>233.75</v>
      </c>
      <c r="I89" s="1423">
        <v>0.39</v>
      </c>
      <c r="J89" s="1423">
        <v>-31.55</v>
      </c>
      <c r="K89" s="1423">
        <v>3.18</v>
      </c>
      <c r="L89" s="1424">
        <v>40847.800000000003</v>
      </c>
      <c r="N89" s="1018"/>
      <c r="O89" s="1018"/>
      <c r="P89" s="1018"/>
      <c r="Q89" s="1018"/>
    </row>
    <row r="90" spans="1:17" s="1017" customFormat="1" ht="15.5">
      <c r="A90" s="1128" t="s">
        <v>796</v>
      </c>
      <c r="B90" s="1129"/>
      <c r="C90" s="1130">
        <v>0</v>
      </c>
      <c r="D90" s="1131"/>
      <c r="E90" s="1132"/>
      <c r="F90" s="1133"/>
      <c r="G90" s="1423">
        <v>0</v>
      </c>
      <c r="H90" s="1423">
        <v>0</v>
      </c>
      <c r="I90" s="1423">
        <v>0</v>
      </c>
      <c r="J90" s="1423">
        <v>0</v>
      </c>
      <c r="K90" s="1423">
        <v>0</v>
      </c>
      <c r="L90" s="1424">
        <v>0</v>
      </c>
      <c r="N90" s="1018"/>
      <c r="O90" s="1018"/>
      <c r="P90" s="1018"/>
      <c r="Q90" s="1018"/>
    </row>
    <row r="91" spans="1:17" s="1017" customFormat="1" ht="13">
      <c r="A91" s="1137" t="s">
        <v>797</v>
      </c>
      <c r="B91" s="1129"/>
      <c r="C91" s="1130">
        <v>1</v>
      </c>
      <c r="D91" s="1131"/>
      <c r="E91" s="1132"/>
      <c r="F91" s="1133"/>
      <c r="G91" s="1423">
        <v>784.46</v>
      </c>
      <c r="H91" s="1423">
        <v>0</v>
      </c>
      <c r="I91" s="1423">
        <v>0.01</v>
      </c>
      <c r="J91" s="1423">
        <v>-11.26</v>
      </c>
      <c r="K91" s="1423">
        <v>0</v>
      </c>
      <c r="L91" s="1424">
        <v>61315.62</v>
      </c>
      <c r="N91" s="1018"/>
      <c r="O91" s="1018"/>
      <c r="P91" s="1018"/>
      <c r="Q91" s="1018"/>
    </row>
    <row r="92" spans="1:17" s="1017" customFormat="1" ht="13">
      <c r="A92" s="1137" t="s">
        <v>798</v>
      </c>
      <c r="B92" s="1129"/>
      <c r="C92" s="1130">
        <v>2</v>
      </c>
      <c r="D92" s="1131"/>
      <c r="E92" s="1132"/>
      <c r="F92" s="1133"/>
      <c r="G92" s="1423">
        <v>5439.65</v>
      </c>
      <c r="H92" s="1423">
        <v>0</v>
      </c>
      <c r="I92" s="1423">
        <v>0.18</v>
      </c>
      <c r="J92" s="1423">
        <v>-22.36</v>
      </c>
      <c r="K92" s="1423">
        <v>0</v>
      </c>
      <c r="L92" s="1424">
        <v>29041.68</v>
      </c>
      <c r="N92" s="1018"/>
      <c r="O92" s="1018"/>
      <c r="P92" s="1018"/>
      <c r="Q92" s="1018"/>
    </row>
    <row r="93" spans="1:17" s="1017" customFormat="1" ht="13">
      <c r="A93" s="1137" t="s">
        <v>799</v>
      </c>
      <c r="B93" s="1129"/>
      <c r="C93" s="1130">
        <v>12</v>
      </c>
      <c r="D93" s="1131"/>
      <c r="E93" s="1132"/>
      <c r="F93" s="1133"/>
      <c r="G93" s="1423">
        <v>8017.49</v>
      </c>
      <c r="H93" s="1423">
        <v>294.11</v>
      </c>
      <c r="I93" s="1423">
        <v>0.35</v>
      </c>
      <c r="J93" s="1423">
        <v>-36.24</v>
      </c>
      <c r="K93" s="1423">
        <v>4.4000000000000004</v>
      </c>
      <c r="L93" s="1424">
        <v>42095.8</v>
      </c>
      <c r="N93" s="1018"/>
      <c r="O93" s="1018"/>
      <c r="P93" s="1018"/>
      <c r="Q93" s="1018"/>
    </row>
    <row r="94" spans="1:17" s="1017" customFormat="1" ht="15.5">
      <c r="A94" s="1128" t="s">
        <v>800</v>
      </c>
      <c r="B94" s="1129"/>
      <c r="C94" s="1130">
        <v>15</v>
      </c>
      <c r="D94" s="1131"/>
      <c r="E94" s="1132"/>
      <c r="F94" s="1133"/>
      <c r="G94" s="1423">
        <v>7191.58</v>
      </c>
      <c r="H94" s="1423">
        <v>235.29</v>
      </c>
      <c r="I94" s="1423">
        <v>0.3</v>
      </c>
      <c r="J94" s="1423">
        <v>-32.72</v>
      </c>
      <c r="K94" s="1423">
        <v>3.52</v>
      </c>
      <c r="L94" s="1424">
        <v>41636.57</v>
      </c>
      <c r="N94" s="1018"/>
      <c r="O94" s="1018"/>
      <c r="P94" s="1018"/>
      <c r="Q94" s="1018"/>
    </row>
    <row r="95" spans="1:17" s="1017" customFormat="1" ht="15.5">
      <c r="A95" s="1128" t="s">
        <v>801</v>
      </c>
      <c r="B95" s="1129"/>
      <c r="C95" s="1130">
        <v>0</v>
      </c>
      <c r="D95" s="1131"/>
      <c r="E95" s="1132"/>
      <c r="F95" s="1133"/>
      <c r="G95" s="1423">
        <v>0</v>
      </c>
      <c r="H95" s="1423">
        <v>0</v>
      </c>
      <c r="I95" s="1423">
        <v>0</v>
      </c>
      <c r="J95" s="1423">
        <v>0</v>
      </c>
      <c r="K95" s="1423">
        <v>0</v>
      </c>
      <c r="L95" s="1424">
        <v>0</v>
      </c>
      <c r="N95" s="1018"/>
      <c r="O95" s="1018"/>
      <c r="P95" s="1018"/>
      <c r="Q95" s="1018"/>
    </row>
    <row r="96" spans="1:17" s="1017" customFormat="1" ht="13">
      <c r="A96" s="1137" t="s">
        <v>797</v>
      </c>
      <c r="B96" s="1129"/>
      <c r="C96" s="1130">
        <v>1</v>
      </c>
      <c r="D96" s="1131"/>
      <c r="E96" s="1132"/>
      <c r="F96" s="1133"/>
      <c r="G96" s="1423">
        <v>784.46</v>
      </c>
      <c r="H96" s="1423">
        <v>0</v>
      </c>
      <c r="I96" s="1423">
        <v>0.01</v>
      </c>
      <c r="J96" s="1423">
        <v>-11.26</v>
      </c>
      <c r="K96" s="1423">
        <v>0</v>
      </c>
      <c r="L96" s="1424">
        <v>61315.62</v>
      </c>
      <c r="N96" s="1018"/>
      <c r="O96" s="1018"/>
      <c r="P96" s="1018"/>
      <c r="Q96" s="1018"/>
    </row>
    <row r="97" spans="1:17" s="1017" customFormat="1" ht="13">
      <c r="A97" s="1137" t="s">
        <v>798</v>
      </c>
      <c r="B97" s="1129"/>
      <c r="C97" s="1130">
        <v>8</v>
      </c>
      <c r="D97" s="1131"/>
      <c r="E97" s="1132"/>
      <c r="F97" s="1133"/>
      <c r="G97" s="1423">
        <v>9842.34</v>
      </c>
      <c r="H97" s="1423">
        <v>428.42</v>
      </c>
      <c r="I97" s="1423">
        <v>0.48</v>
      </c>
      <c r="J97" s="1423">
        <v>-34.82</v>
      </c>
      <c r="K97" s="1423">
        <v>6.11</v>
      </c>
      <c r="L97" s="1424">
        <v>45771.9</v>
      </c>
      <c r="N97" s="1018"/>
      <c r="O97" s="1018"/>
      <c r="P97" s="1018"/>
      <c r="Q97" s="1018"/>
    </row>
    <row r="98" spans="1:17" s="1017" customFormat="1" ht="13">
      <c r="A98" s="1137" t="s">
        <v>799</v>
      </c>
      <c r="B98" s="1129"/>
      <c r="C98" s="1130">
        <v>6</v>
      </c>
      <c r="D98" s="1131"/>
      <c r="E98" s="1132"/>
      <c r="F98" s="1133"/>
      <c r="G98" s="1423">
        <v>4725.08</v>
      </c>
      <c r="H98" s="1423">
        <v>17</v>
      </c>
      <c r="I98" s="1423">
        <v>0.12</v>
      </c>
      <c r="J98" s="1423">
        <v>-33.5</v>
      </c>
      <c r="K98" s="1423">
        <v>0.65</v>
      </c>
      <c r="L98" s="1424">
        <v>32842.959999999999</v>
      </c>
      <c r="N98" s="1018"/>
      <c r="O98" s="1018"/>
      <c r="P98" s="1018"/>
      <c r="Q98" s="1018"/>
    </row>
    <row r="99" spans="1:17" s="1017" customFormat="1" ht="12.75" customHeight="1">
      <c r="A99" s="510"/>
      <c r="B99" s="510"/>
      <c r="C99" s="1016"/>
      <c r="D99" s="510"/>
      <c r="E99" s="1016"/>
      <c r="F99" s="510"/>
      <c r="G99" s="1016"/>
      <c r="H99" s="1016"/>
      <c r="I99" s="510"/>
      <c r="J99" s="1016"/>
      <c r="K99" s="1016"/>
      <c r="L99" s="1016"/>
      <c r="M99" s="510"/>
      <c r="N99" s="510"/>
      <c r="O99" s="510"/>
      <c r="P99" s="510"/>
      <c r="Q99" s="510"/>
    </row>
    <row r="100" spans="1:17" s="1017" customFormat="1" ht="16.5" customHeight="1">
      <c r="A100" s="510"/>
      <c r="B100" s="510"/>
      <c r="C100" s="1016"/>
      <c r="D100" s="510"/>
      <c r="E100" s="1016"/>
      <c r="F100" s="510"/>
      <c r="G100" s="1016"/>
      <c r="H100" s="1016"/>
      <c r="I100" s="510"/>
      <c r="J100" s="1016"/>
      <c r="K100" s="1016"/>
      <c r="L100" s="1016"/>
      <c r="M100" s="510"/>
      <c r="N100" s="510"/>
      <c r="O100" s="510"/>
      <c r="P100" s="510"/>
      <c r="Q100" s="510"/>
    </row>
    <row r="101" spans="1:17" s="1017" customFormat="1" ht="15.5">
      <c r="A101" s="181" t="s">
        <v>802</v>
      </c>
      <c r="B101" s="183" t="s">
        <v>803</v>
      </c>
      <c r="C101" s="1016"/>
      <c r="D101" s="510"/>
      <c r="E101" s="1016"/>
      <c r="F101" s="510"/>
      <c r="G101" s="1016"/>
      <c r="H101" s="1016"/>
      <c r="I101" s="510"/>
      <c r="J101" s="1016"/>
      <c r="K101" s="1016"/>
      <c r="L101" s="1106"/>
      <c r="N101" s="1018"/>
      <c r="O101" s="1018"/>
      <c r="P101" s="1018"/>
      <c r="Q101" s="1018"/>
    </row>
    <row r="102" spans="1:17" s="1017" customFormat="1" ht="17.25" customHeight="1">
      <c r="A102" s="181" t="s">
        <v>771</v>
      </c>
      <c r="B102" s="183" t="s">
        <v>804</v>
      </c>
      <c r="C102" s="1016"/>
      <c r="D102" s="510"/>
      <c r="E102" s="1016"/>
      <c r="F102" s="510"/>
      <c r="G102" s="1016"/>
      <c r="H102" s="1016"/>
      <c r="I102" s="510"/>
      <c r="J102" s="1016"/>
      <c r="K102" s="1016"/>
      <c r="L102" s="1106"/>
      <c r="N102" s="1018"/>
      <c r="O102" s="1018"/>
      <c r="P102" s="1018"/>
      <c r="Q102" s="1018"/>
    </row>
    <row r="103" spans="1:17" s="1017" customFormat="1" ht="48" customHeight="1">
      <c r="A103" s="510" t="s">
        <v>769</v>
      </c>
      <c r="B103" s="1576" t="s">
        <v>805</v>
      </c>
      <c r="C103" s="1576"/>
      <c r="D103" s="1576"/>
      <c r="E103" s="1576"/>
      <c r="F103" s="1576"/>
      <c r="G103" s="1576"/>
      <c r="H103" s="1576"/>
      <c r="I103" s="1576"/>
      <c r="J103" s="1576"/>
      <c r="K103" s="1576"/>
      <c r="L103" s="1576"/>
      <c r="M103" s="184"/>
      <c r="N103" s="1018"/>
      <c r="O103" s="1018"/>
      <c r="P103" s="1018"/>
      <c r="Q103" s="1018"/>
    </row>
    <row r="104" spans="1:17" s="1017" customFormat="1" ht="28.5" customHeight="1">
      <c r="A104" s="181" t="s">
        <v>775</v>
      </c>
      <c r="B104" s="1576" t="s">
        <v>806</v>
      </c>
      <c r="C104" s="1576"/>
      <c r="D104" s="1576"/>
      <c r="E104" s="1576"/>
      <c r="F104" s="1576"/>
      <c r="G104" s="1576"/>
      <c r="H104" s="1576"/>
      <c r="I104" s="1576"/>
      <c r="J104" s="1576"/>
      <c r="K104" s="1576"/>
      <c r="L104" s="1576"/>
      <c r="N104" s="1018"/>
      <c r="O104" s="1018"/>
      <c r="P104" s="1018"/>
      <c r="Q104" s="1018"/>
    </row>
    <row r="105" spans="1:17" s="1017" customFormat="1" ht="33" customHeight="1">
      <c r="A105" s="510" t="s">
        <v>777</v>
      </c>
      <c r="B105" s="1466" t="s">
        <v>807</v>
      </c>
      <c r="C105" s="1466"/>
      <c r="D105" s="1466"/>
      <c r="E105" s="1466"/>
      <c r="F105" s="1466"/>
      <c r="G105" s="1466"/>
      <c r="H105" s="1466"/>
      <c r="I105" s="1466"/>
      <c r="J105" s="1466"/>
      <c r="K105" s="1466"/>
      <c r="L105" s="1466"/>
      <c r="M105" s="1110"/>
      <c r="N105" s="1018"/>
      <c r="O105" s="1018"/>
      <c r="P105" s="1018"/>
      <c r="Q105" s="1018"/>
    </row>
    <row r="106" spans="1:17" s="1017" customFormat="1" ht="15.5">
      <c r="A106" s="181" t="s">
        <v>779</v>
      </c>
      <c r="B106" s="183" t="s">
        <v>808</v>
      </c>
      <c r="C106" s="1016"/>
      <c r="D106" s="510"/>
      <c r="E106" s="1016"/>
      <c r="F106" s="510"/>
      <c r="G106" s="1016"/>
      <c r="H106" s="1016"/>
      <c r="I106" s="510"/>
      <c r="J106" s="1016"/>
      <c r="K106" s="1016"/>
      <c r="L106" s="1106"/>
      <c r="N106" s="1018"/>
      <c r="O106" s="1018"/>
      <c r="P106" s="1018"/>
      <c r="Q106" s="1018"/>
    </row>
    <row r="107" spans="1:17" s="1017" customFormat="1" ht="15.5">
      <c r="A107" s="181" t="s">
        <v>781</v>
      </c>
      <c r="B107" s="183" t="s">
        <v>809</v>
      </c>
      <c r="C107" s="1016"/>
      <c r="D107" s="510"/>
      <c r="E107" s="1016"/>
      <c r="F107" s="510"/>
      <c r="G107" s="1016"/>
      <c r="H107" s="1016"/>
      <c r="I107" s="510"/>
      <c r="J107" s="1016"/>
      <c r="K107" s="1016"/>
      <c r="L107" s="1106"/>
      <c r="N107" s="1018"/>
      <c r="O107" s="1018"/>
      <c r="P107" s="1018"/>
      <c r="Q107" s="1018"/>
    </row>
    <row r="108" spans="1:17" s="1017" customFormat="1" ht="13">
      <c r="A108" s="510"/>
      <c r="B108" s="510"/>
      <c r="C108" s="1016"/>
      <c r="D108" s="510"/>
      <c r="E108" s="1016"/>
      <c r="F108" s="510"/>
      <c r="G108" s="1016"/>
      <c r="H108" s="1016"/>
      <c r="I108" s="510"/>
      <c r="J108" s="1016"/>
      <c r="K108" s="1016"/>
      <c r="L108" s="1016"/>
      <c r="N108" s="1018"/>
      <c r="O108" s="1018"/>
      <c r="P108" s="1018"/>
      <c r="Q108" s="1018"/>
    </row>
    <row r="109" spans="1:17" s="1017" customFormat="1" ht="13.5" thickBot="1">
      <c r="A109" s="1015" t="s">
        <v>810</v>
      </c>
      <c r="B109" s="510"/>
      <c r="C109" s="1016"/>
      <c r="D109" s="510"/>
      <c r="E109" s="1016"/>
      <c r="F109" s="510"/>
      <c r="G109" s="1016"/>
      <c r="H109" s="1016"/>
      <c r="I109" s="510"/>
      <c r="J109" s="1016"/>
      <c r="K109" s="1016"/>
      <c r="L109" s="1016"/>
      <c r="N109" s="1018"/>
      <c r="O109" s="1018"/>
      <c r="P109" s="1018"/>
      <c r="Q109" s="1018"/>
    </row>
    <row r="110" spans="1:17" s="1138" customFormat="1" ht="75.75" customHeight="1" thickBot="1">
      <c r="A110" s="1117" t="s">
        <v>702</v>
      </c>
      <c r="B110" s="1120" t="s">
        <v>811</v>
      </c>
      <c r="C110" s="1119" t="s">
        <v>812</v>
      </c>
      <c r="D110" s="1120" t="s">
        <v>705</v>
      </c>
      <c r="E110" s="1119" t="s">
        <v>813</v>
      </c>
      <c r="F110" s="1120" t="s">
        <v>789</v>
      </c>
      <c r="G110" s="1119" t="s">
        <v>814</v>
      </c>
      <c r="H110" s="1119" t="s">
        <v>815</v>
      </c>
      <c r="I110" s="1120" t="s">
        <v>816</v>
      </c>
      <c r="J110" s="1119" t="s">
        <v>817</v>
      </c>
      <c r="K110" s="1119" t="s">
        <v>818</v>
      </c>
      <c r="L110" s="1119" t="s">
        <v>819</v>
      </c>
      <c r="N110" s="1139"/>
      <c r="O110" s="1139"/>
    </row>
    <row r="111" spans="1:17" s="1017" customFormat="1" ht="13">
      <c r="A111" s="1121" t="s">
        <v>719</v>
      </c>
      <c r="B111" s="1122"/>
      <c r="C111" s="1123"/>
      <c r="D111" s="1122"/>
      <c r="E111" s="1124"/>
      <c r="F111" s="1125"/>
      <c r="G111" s="1126"/>
      <c r="H111" s="1126"/>
      <c r="I111" s="1127"/>
      <c r="J111" s="1126"/>
      <c r="K111" s="1126"/>
      <c r="L111" s="1126"/>
      <c r="M111" s="1036"/>
      <c r="N111" s="1037"/>
      <c r="O111" s="1037"/>
      <c r="P111" s="1018"/>
      <c r="Q111" s="1018"/>
    </row>
    <row r="112" spans="1:17" s="1017" customFormat="1" ht="13">
      <c r="A112" s="187" t="s">
        <v>720</v>
      </c>
      <c r="B112" s="1129"/>
      <c r="C112" s="1140">
        <v>28</v>
      </c>
      <c r="D112" s="1141"/>
      <c r="E112" s="1142"/>
      <c r="F112" s="1143"/>
      <c r="G112" s="1144">
        <v>44.91</v>
      </c>
      <c r="H112" s="1144">
        <v>-3.92</v>
      </c>
      <c r="I112" s="1145">
        <v>0</v>
      </c>
      <c r="J112" s="1281">
        <v>4.8099999999999996</v>
      </c>
      <c r="K112" s="1281">
        <v>4.18</v>
      </c>
      <c r="L112" s="1280">
        <v>329.16</v>
      </c>
      <c r="M112" s="1036"/>
      <c r="N112" s="1060"/>
      <c r="O112" s="1060"/>
      <c r="P112" s="1018"/>
      <c r="Q112" s="1018"/>
    </row>
    <row r="113" spans="1:17" s="1017" customFormat="1" ht="13">
      <c r="A113" s="187" t="s">
        <v>721</v>
      </c>
      <c r="B113" s="1129"/>
      <c r="C113" s="1140">
        <v>4663</v>
      </c>
      <c r="D113" s="1141"/>
      <c r="E113" s="1142"/>
      <c r="F113" s="1143"/>
      <c r="G113" s="1144">
        <v>54.17</v>
      </c>
      <c r="H113" s="1144">
        <v>-27.44</v>
      </c>
      <c r="I113" s="1145">
        <v>0</v>
      </c>
      <c r="J113" s="1281">
        <v>3.04</v>
      </c>
      <c r="K113" s="1281">
        <v>3.03</v>
      </c>
      <c r="L113" s="1280">
        <v>213.09</v>
      </c>
      <c r="N113" s="1018"/>
      <c r="O113" s="1018"/>
      <c r="P113" s="1018"/>
      <c r="Q113" s="1018"/>
    </row>
    <row r="114" spans="1:17" s="1017" customFormat="1" ht="13">
      <c r="A114" s="1121" t="s">
        <v>722</v>
      </c>
      <c r="B114" s="1146"/>
      <c r="C114" s="1147"/>
      <c r="D114" s="1146"/>
      <c r="E114" s="1147"/>
      <c r="F114" s="1146"/>
      <c r="G114" s="1147"/>
      <c r="H114" s="1147"/>
      <c r="I114" s="1148"/>
      <c r="J114" s="1147"/>
      <c r="K114" s="1147"/>
      <c r="L114" s="1149"/>
      <c r="N114" s="1018"/>
      <c r="O114" s="1018"/>
      <c r="P114" s="1018"/>
      <c r="Q114" s="1018"/>
    </row>
    <row r="115" spans="1:17" s="1017" customFormat="1" ht="13">
      <c r="A115" s="187" t="s">
        <v>820</v>
      </c>
      <c r="B115" s="1150"/>
      <c r="C115" s="1140">
        <v>0</v>
      </c>
      <c r="D115" s="1141"/>
      <c r="E115" s="1142"/>
      <c r="F115" s="1143"/>
      <c r="G115" s="1144">
        <v>0</v>
      </c>
      <c r="H115" s="1144">
        <v>0</v>
      </c>
      <c r="I115" s="1145">
        <v>0</v>
      </c>
      <c r="J115" s="1281">
        <v>0</v>
      </c>
      <c r="K115" s="1281">
        <v>0</v>
      </c>
      <c r="L115" s="1280">
        <v>0</v>
      </c>
      <c r="N115" s="1018"/>
      <c r="O115" s="1018"/>
      <c r="P115" s="1018"/>
      <c r="Q115" s="1018"/>
    </row>
    <row r="116" spans="1:17" s="1017" customFormat="1" ht="13">
      <c r="A116" s="187" t="s">
        <v>821</v>
      </c>
      <c r="B116" s="1150"/>
      <c r="C116" s="1140">
        <v>0</v>
      </c>
      <c r="D116" s="1141"/>
      <c r="E116" s="1142"/>
      <c r="F116" s="1143"/>
      <c r="G116" s="1144">
        <v>0</v>
      </c>
      <c r="H116" s="1144">
        <v>0</v>
      </c>
      <c r="I116" s="1145">
        <v>0</v>
      </c>
      <c r="J116" s="1281">
        <v>0</v>
      </c>
      <c r="K116" s="1281">
        <v>0</v>
      </c>
      <c r="L116" s="1280">
        <v>0</v>
      </c>
      <c r="N116" s="1018"/>
      <c r="O116" s="1018"/>
      <c r="P116" s="1018"/>
      <c r="Q116" s="1018"/>
    </row>
    <row r="117" spans="1:17" s="1017" customFormat="1" ht="13">
      <c r="A117" s="187" t="s">
        <v>725</v>
      </c>
      <c r="B117" s="1129"/>
      <c r="C117" s="1140">
        <v>2972</v>
      </c>
      <c r="D117" s="1141"/>
      <c r="E117" s="1142"/>
      <c r="F117" s="1143"/>
      <c r="G117" s="1144">
        <v>32.79</v>
      </c>
      <c r="H117" s="1144">
        <v>-12.12</v>
      </c>
      <c r="I117" s="1145">
        <v>0</v>
      </c>
      <c r="J117" s="1281">
        <v>3.22</v>
      </c>
      <c r="K117" s="1281">
        <v>3.27</v>
      </c>
      <c r="L117" s="1280">
        <v>157.66</v>
      </c>
      <c r="N117" s="1018"/>
      <c r="O117" s="1018"/>
      <c r="P117" s="1018"/>
      <c r="Q117" s="1018"/>
    </row>
    <row r="118" spans="1:17" s="1017" customFormat="1" ht="13">
      <c r="A118" s="187" t="s">
        <v>822</v>
      </c>
      <c r="B118" s="1129"/>
      <c r="C118" s="1140">
        <v>84</v>
      </c>
      <c r="D118" s="1141"/>
      <c r="E118" s="1142"/>
      <c r="F118" s="1143"/>
      <c r="G118" s="1144">
        <v>114</v>
      </c>
      <c r="H118" s="1144">
        <v>-170.99</v>
      </c>
      <c r="I118" s="1145">
        <v>0</v>
      </c>
      <c r="J118" s="1281">
        <v>2.4</v>
      </c>
      <c r="K118" s="1281">
        <v>2.4900000000000002</v>
      </c>
      <c r="L118" s="1280">
        <v>301.44</v>
      </c>
      <c r="N118" s="1018"/>
      <c r="O118" s="1018"/>
      <c r="P118" s="1018"/>
      <c r="Q118" s="1018"/>
    </row>
    <row r="119" spans="1:17" s="1017" customFormat="1" ht="15.5">
      <c r="A119" s="187" t="s">
        <v>823</v>
      </c>
      <c r="B119" s="1150"/>
      <c r="C119" s="1140">
        <v>1029</v>
      </c>
      <c r="D119" s="1141"/>
      <c r="E119" s="1142"/>
      <c r="F119" s="1143"/>
      <c r="G119" s="1144">
        <v>46.41</v>
      </c>
      <c r="H119" s="1144">
        <v>-19.28</v>
      </c>
      <c r="I119" s="1145">
        <v>0</v>
      </c>
      <c r="J119" s="1281">
        <v>2.91</v>
      </c>
      <c r="K119" s="1281">
        <v>2.85</v>
      </c>
      <c r="L119" s="1280">
        <v>188.43</v>
      </c>
      <c r="N119" s="1018"/>
      <c r="O119" s="1018"/>
      <c r="P119" s="1018"/>
      <c r="Q119" s="1018"/>
    </row>
    <row r="120" spans="1:17" s="1017" customFormat="1" ht="15.5">
      <c r="A120" s="187" t="s">
        <v>794</v>
      </c>
      <c r="B120" s="1129"/>
      <c r="C120" s="1140">
        <v>3926</v>
      </c>
      <c r="D120" s="1141"/>
      <c r="E120" s="1142"/>
      <c r="F120" s="1143"/>
      <c r="G120" s="1144">
        <v>46.44</v>
      </c>
      <c r="H120" s="1144">
        <v>-23.5</v>
      </c>
      <c r="I120" s="1145">
        <v>0</v>
      </c>
      <c r="J120" s="1281">
        <v>3.49</v>
      </c>
      <c r="K120" s="1281">
        <v>3.46</v>
      </c>
      <c r="L120" s="1280">
        <v>205.82</v>
      </c>
      <c r="N120" s="1018"/>
      <c r="O120" s="1018"/>
      <c r="P120" s="1018"/>
      <c r="Q120" s="1018"/>
    </row>
    <row r="121" spans="1:17" s="1017" customFormat="1" ht="13">
      <c r="A121" s="1121" t="s">
        <v>729</v>
      </c>
      <c r="B121" s="1122"/>
      <c r="C121" s="1151"/>
      <c r="D121" s="1152"/>
      <c r="E121" s="1153"/>
      <c r="F121" s="1154"/>
      <c r="G121" s="1147"/>
      <c r="H121" s="1147"/>
      <c r="I121" s="1148"/>
      <c r="J121" s="1147"/>
      <c r="K121" s="1147"/>
      <c r="L121" s="1149"/>
      <c r="N121" s="1018"/>
      <c r="O121" s="1018"/>
      <c r="P121" s="1018"/>
      <c r="Q121" s="1018"/>
    </row>
    <row r="122" spans="1:17" s="1017" customFormat="1" ht="13">
      <c r="A122" s="189" t="s">
        <v>730</v>
      </c>
      <c r="B122" s="1129"/>
      <c r="C122" s="1140">
        <v>2806</v>
      </c>
      <c r="D122" s="1141"/>
      <c r="E122" s="1142"/>
      <c r="F122" s="1143"/>
      <c r="G122" s="1144">
        <v>35.31</v>
      </c>
      <c r="H122" s="1144">
        <v>-21.71</v>
      </c>
      <c r="I122" s="1145">
        <v>0</v>
      </c>
      <c r="J122" s="1281">
        <v>3.14</v>
      </c>
      <c r="K122" s="1281">
        <v>3.18</v>
      </c>
      <c r="L122" s="1280">
        <v>185.96</v>
      </c>
      <c r="N122" s="1018"/>
      <c r="O122" s="1018"/>
      <c r="P122" s="1018"/>
      <c r="Q122" s="1018"/>
    </row>
    <row r="123" spans="1:17" s="1017" customFormat="1" ht="13">
      <c r="A123" s="189" t="s">
        <v>608</v>
      </c>
      <c r="B123" s="1129"/>
      <c r="C123" s="1140">
        <v>368</v>
      </c>
      <c r="D123" s="1141"/>
      <c r="E123" s="1142"/>
      <c r="F123" s="1143"/>
      <c r="G123" s="1144">
        <v>52.36</v>
      </c>
      <c r="H123" s="1144">
        <v>3.72</v>
      </c>
      <c r="I123" s="1145">
        <v>0.01</v>
      </c>
      <c r="J123" s="1281">
        <v>1.59</v>
      </c>
      <c r="K123" s="1281">
        <v>1.67</v>
      </c>
      <c r="L123" s="1280">
        <v>238.91</v>
      </c>
      <c r="N123" s="1018"/>
      <c r="O123" s="1018"/>
      <c r="P123" s="1018"/>
      <c r="Q123" s="1018"/>
    </row>
    <row r="124" spans="1:17" s="1017" customFormat="1" ht="13">
      <c r="A124" s="189" t="s">
        <v>731</v>
      </c>
      <c r="B124" s="1129"/>
      <c r="C124" s="1140">
        <v>0</v>
      </c>
      <c r="D124" s="1141"/>
      <c r="E124" s="1142"/>
      <c r="F124" s="1143"/>
      <c r="G124" s="1144">
        <v>0</v>
      </c>
      <c r="H124" s="1144">
        <v>0</v>
      </c>
      <c r="I124" s="1145">
        <v>0</v>
      </c>
      <c r="J124" s="1281">
        <v>0</v>
      </c>
      <c r="K124" s="1281">
        <v>0</v>
      </c>
      <c r="L124" s="1280">
        <v>0</v>
      </c>
      <c r="N124" s="1018"/>
      <c r="O124" s="1018"/>
      <c r="P124" s="1018"/>
      <c r="Q124" s="1018"/>
    </row>
    <row r="125" spans="1:17" s="1017" customFormat="1" ht="13">
      <c r="A125" s="189" t="s">
        <v>732</v>
      </c>
      <c r="B125" s="1155"/>
      <c r="C125" s="1140">
        <v>0</v>
      </c>
      <c r="D125" s="1141"/>
      <c r="E125" s="1142"/>
      <c r="F125" s="1143"/>
      <c r="G125" s="1144">
        <v>0</v>
      </c>
      <c r="H125" s="1144">
        <v>0</v>
      </c>
      <c r="I125" s="1145">
        <v>0</v>
      </c>
      <c r="J125" s="1281">
        <v>0</v>
      </c>
      <c r="K125" s="1281">
        <v>0</v>
      </c>
      <c r="L125" s="1280">
        <v>0</v>
      </c>
      <c r="N125" s="1018"/>
      <c r="O125" s="1018"/>
      <c r="P125" s="1018"/>
      <c r="Q125" s="1018"/>
    </row>
    <row r="126" spans="1:17" s="1017" customFormat="1" ht="13">
      <c r="A126" s="188" t="s">
        <v>733</v>
      </c>
      <c r="B126" s="1129"/>
      <c r="C126" s="1140">
        <v>513</v>
      </c>
      <c r="D126" s="1141"/>
      <c r="E126" s="1142"/>
      <c r="F126" s="1143"/>
      <c r="G126" s="1144">
        <v>17.22</v>
      </c>
      <c r="H126" s="1144">
        <v>2.84</v>
      </c>
      <c r="I126" s="1145">
        <v>0</v>
      </c>
      <c r="J126" s="1281">
        <v>2.97</v>
      </c>
      <c r="K126" s="1281">
        <v>2.97</v>
      </c>
      <c r="L126" s="1280">
        <v>163.1</v>
      </c>
      <c r="N126" s="1018"/>
      <c r="O126" s="1018"/>
      <c r="P126" s="1018"/>
      <c r="Q126" s="1018"/>
    </row>
    <row r="127" spans="1:17" s="1017" customFormat="1" ht="13">
      <c r="A127" s="188" t="s">
        <v>734</v>
      </c>
      <c r="B127" s="1129"/>
      <c r="C127" s="1140">
        <v>259</v>
      </c>
      <c r="D127" s="1141"/>
      <c r="E127" s="1142"/>
      <c r="F127" s="1143"/>
      <c r="G127" s="1144">
        <v>154.33000000000001</v>
      </c>
      <c r="H127" s="1144">
        <v>-163.47</v>
      </c>
      <c r="I127" s="1145">
        <v>0</v>
      </c>
      <c r="J127" s="1281">
        <v>0.43</v>
      </c>
      <c r="K127" s="1281">
        <v>0.7</v>
      </c>
      <c r="L127" s="1280">
        <v>450.3</v>
      </c>
      <c r="N127" s="1018"/>
      <c r="O127" s="1018"/>
      <c r="P127" s="1018"/>
      <c r="Q127" s="1018"/>
    </row>
    <row r="128" spans="1:17" s="1017" customFormat="1" ht="13">
      <c r="A128" s="188" t="s">
        <v>735</v>
      </c>
      <c r="B128" s="1129"/>
      <c r="C128" s="1140">
        <v>1140</v>
      </c>
      <c r="D128" s="1141"/>
      <c r="E128" s="1142"/>
      <c r="F128" s="1143"/>
      <c r="G128" s="1144">
        <v>57.46</v>
      </c>
      <c r="H128" s="1144">
        <v>-43.57</v>
      </c>
      <c r="I128" s="1145">
        <v>0</v>
      </c>
      <c r="J128" s="1281">
        <v>2.13</v>
      </c>
      <c r="K128" s="1281">
        <v>2.16</v>
      </c>
      <c r="L128" s="1280">
        <v>264.44</v>
      </c>
      <c r="N128" s="1018"/>
      <c r="O128" s="1018"/>
      <c r="P128" s="1018"/>
      <c r="Q128" s="1018"/>
    </row>
    <row r="129" spans="1:17" s="1017" customFormat="1" ht="13">
      <c r="A129" s="188" t="s">
        <v>736</v>
      </c>
      <c r="B129" s="1129"/>
      <c r="C129" s="1140">
        <v>1125</v>
      </c>
      <c r="D129" s="1141"/>
      <c r="E129" s="1142"/>
      <c r="F129" s="1143"/>
      <c r="G129" s="1144">
        <v>22.87</v>
      </c>
      <c r="H129" s="1144">
        <v>5.96</v>
      </c>
      <c r="I129" s="1145">
        <v>0</v>
      </c>
      <c r="J129" s="1281">
        <v>5.39</v>
      </c>
      <c r="K129" s="1281">
        <v>5.29</v>
      </c>
      <c r="L129" s="1280">
        <v>151.79</v>
      </c>
      <c r="N129" s="1018"/>
      <c r="O129" s="1018"/>
      <c r="P129" s="1018"/>
      <c r="Q129" s="1018"/>
    </row>
    <row r="130" spans="1:17" s="1017" customFormat="1" ht="13">
      <c r="A130" s="188" t="s">
        <v>737</v>
      </c>
      <c r="B130" s="1129"/>
      <c r="C130" s="1140">
        <v>1524</v>
      </c>
      <c r="D130" s="1141"/>
      <c r="E130" s="1142"/>
      <c r="F130" s="1143"/>
      <c r="G130" s="1144">
        <v>69.819999999999993</v>
      </c>
      <c r="H130" s="1144">
        <v>-30.24</v>
      </c>
      <c r="I130" s="1145">
        <v>0.01</v>
      </c>
      <c r="J130" s="1281">
        <v>2.75</v>
      </c>
      <c r="K130" s="1281">
        <v>2.69</v>
      </c>
      <c r="L130" s="1280">
        <v>199.74</v>
      </c>
      <c r="N130" s="1018"/>
      <c r="O130" s="1018"/>
      <c r="P130" s="1018"/>
      <c r="Q130" s="1018"/>
    </row>
    <row r="131" spans="1:17" s="1017" customFormat="1" ht="13">
      <c r="A131" s="188" t="s">
        <v>738</v>
      </c>
      <c r="B131" s="1129"/>
      <c r="C131" s="1140">
        <v>57</v>
      </c>
      <c r="D131" s="1141"/>
      <c r="E131" s="1142"/>
      <c r="F131" s="1143"/>
      <c r="G131" s="1144">
        <v>221.14</v>
      </c>
      <c r="H131" s="1144">
        <v>25.52</v>
      </c>
      <c r="I131" s="1145">
        <v>0.03</v>
      </c>
      <c r="J131" s="1281">
        <v>2.19</v>
      </c>
      <c r="K131" s="1281">
        <v>2.36</v>
      </c>
      <c r="L131" s="1280">
        <v>306.72000000000003</v>
      </c>
      <c r="N131" s="1018"/>
      <c r="O131" s="1018"/>
      <c r="P131" s="1018"/>
      <c r="Q131" s="1018"/>
    </row>
    <row r="132" spans="1:17" s="1017" customFormat="1" ht="13">
      <c r="A132" s="188" t="s">
        <v>739</v>
      </c>
      <c r="B132" s="1129"/>
      <c r="C132" s="1140">
        <v>209</v>
      </c>
      <c r="D132" s="1141"/>
      <c r="E132" s="1142"/>
      <c r="F132" s="1143"/>
      <c r="G132" s="1144">
        <v>2.21</v>
      </c>
      <c r="H132" s="1144">
        <v>-3.19</v>
      </c>
      <c r="I132" s="1145">
        <v>0</v>
      </c>
      <c r="J132" s="1281">
        <v>-0.04</v>
      </c>
      <c r="K132" s="1281">
        <v>0.05</v>
      </c>
      <c r="L132" s="1280">
        <v>152.99</v>
      </c>
      <c r="N132" s="1018"/>
      <c r="O132" s="1018"/>
      <c r="P132" s="1018"/>
      <c r="Q132" s="1018"/>
    </row>
    <row r="133" spans="1:17" s="1017" customFormat="1" ht="13">
      <c r="A133" s="188" t="s">
        <v>740</v>
      </c>
      <c r="B133" s="1129"/>
      <c r="C133" s="1140">
        <v>377</v>
      </c>
      <c r="D133" s="1141"/>
      <c r="E133" s="1142"/>
      <c r="F133" s="1143"/>
      <c r="G133" s="1144">
        <v>8.43</v>
      </c>
      <c r="H133" s="1144">
        <v>6.78</v>
      </c>
      <c r="I133" s="1145">
        <v>0</v>
      </c>
      <c r="J133" s="1281">
        <v>3.66</v>
      </c>
      <c r="K133" s="1281">
        <v>3.66</v>
      </c>
      <c r="L133" s="1280">
        <v>159.53</v>
      </c>
      <c r="N133" s="1018"/>
      <c r="O133" s="1018"/>
      <c r="P133" s="1018"/>
      <c r="Q133" s="1018"/>
    </row>
    <row r="134" spans="1:17" s="1017" customFormat="1" ht="13">
      <c r="A134" s="188" t="s">
        <v>741</v>
      </c>
      <c r="B134" s="1129"/>
      <c r="C134" s="1140">
        <v>0</v>
      </c>
      <c r="D134" s="1141"/>
      <c r="E134" s="1142"/>
      <c r="F134" s="1143"/>
      <c r="G134" s="1144">
        <v>0</v>
      </c>
      <c r="H134" s="1144">
        <v>0</v>
      </c>
      <c r="I134" s="1145">
        <v>0</v>
      </c>
      <c r="J134" s="1281">
        <v>0</v>
      </c>
      <c r="K134" s="1281">
        <v>0</v>
      </c>
      <c r="L134" s="1280">
        <v>0</v>
      </c>
      <c r="N134" s="1018"/>
      <c r="O134" s="1018"/>
      <c r="P134" s="1018"/>
      <c r="Q134" s="1018"/>
    </row>
    <row r="135" spans="1:17" s="1017" customFormat="1" ht="15.5">
      <c r="A135" s="188" t="s">
        <v>824</v>
      </c>
      <c r="B135" s="1129"/>
      <c r="C135" s="1140">
        <v>686</v>
      </c>
      <c r="D135" s="1141"/>
      <c r="E135" s="1142"/>
      <c r="F135" s="1143"/>
      <c r="G135" s="1144">
        <v>57.52</v>
      </c>
      <c r="H135" s="1144">
        <v>-40.61</v>
      </c>
      <c r="I135" s="1145">
        <v>0</v>
      </c>
      <c r="J135" s="1281">
        <v>6.9</v>
      </c>
      <c r="K135" s="1281">
        <v>6.77</v>
      </c>
      <c r="L135" s="1280">
        <v>239.51</v>
      </c>
      <c r="N135" s="1018"/>
      <c r="O135" s="1018"/>
      <c r="P135" s="1018"/>
      <c r="Q135" s="1018"/>
    </row>
    <row r="136" spans="1:17" s="1017" customFormat="1" ht="13">
      <c r="A136" s="1136" t="s">
        <v>743</v>
      </c>
      <c r="B136" s="1156"/>
      <c r="C136" s="1157"/>
      <c r="D136" s="1156"/>
      <c r="E136" s="1157"/>
      <c r="F136" s="1156"/>
      <c r="G136" s="1157"/>
      <c r="H136" s="1157"/>
      <c r="I136" s="1158"/>
      <c r="J136" s="1157"/>
      <c r="K136" s="1159"/>
      <c r="L136" s="1160"/>
      <c r="N136" s="1018"/>
      <c r="O136" s="1018"/>
      <c r="P136" s="1018"/>
      <c r="Q136" s="1018"/>
    </row>
    <row r="137" spans="1:17" s="1017" customFormat="1" ht="13">
      <c r="A137" s="189" t="s">
        <v>744</v>
      </c>
      <c r="B137" s="1129"/>
      <c r="C137" s="1140">
        <v>0</v>
      </c>
      <c r="D137" s="1141"/>
      <c r="E137" s="1142"/>
      <c r="F137" s="1143"/>
      <c r="G137" s="1144">
        <v>0</v>
      </c>
      <c r="H137" s="1144">
        <v>0</v>
      </c>
      <c r="I137" s="1145">
        <v>0</v>
      </c>
      <c r="J137" s="1281">
        <v>0</v>
      </c>
      <c r="K137" s="1281">
        <v>0</v>
      </c>
      <c r="L137" s="1280">
        <v>0</v>
      </c>
      <c r="M137" s="1161"/>
      <c r="N137" s="1018"/>
      <c r="O137" s="1018"/>
      <c r="P137" s="1018"/>
      <c r="Q137" s="1018"/>
    </row>
    <row r="138" spans="1:17" s="1017" customFormat="1" ht="13">
      <c r="A138" s="189" t="s">
        <v>745</v>
      </c>
      <c r="B138" s="1162"/>
      <c r="C138" s="1140">
        <v>0</v>
      </c>
      <c r="D138" s="1141"/>
      <c r="E138" s="1142"/>
      <c r="F138" s="1143"/>
      <c r="G138" s="1144">
        <v>0</v>
      </c>
      <c r="H138" s="1144">
        <v>0</v>
      </c>
      <c r="I138" s="1145">
        <v>0</v>
      </c>
      <c r="J138" s="1281">
        <v>0</v>
      </c>
      <c r="K138" s="1281">
        <v>0</v>
      </c>
      <c r="L138" s="1280">
        <v>0</v>
      </c>
      <c r="M138" s="1163"/>
      <c r="N138" s="1018"/>
      <c r="O138" s="1018"/>
      <c r="P138" s="1018"/>
      <c r="Q138" s="1018"/>
    </row>
    <row r="139" spans="1:17" s="1017" customFormat="1" ht="13">
      <c r="A139" s="189" t="s">
        <v>773</v>
      </c>
      <c r="B139" s="1164"/>
      <c r="C139" s="1140">
        <v>9</v>
      </c>
      <c r="D139" s="1141"/>
      <c r="E139" s="1142"/>
      <c r="F139" s="1143"/>
      <c r="G139" s="1144">
        <v>48.01</v>
      </c>
      <c r="H139" s="1144">
        <v>-0.32</v>
      </c>
      <c r="I139" s="1145">
        <v>0</v>
      </c>
      <c r="J139" s="1281">
        <v>1.25</v>
      </c>
      <c r="K139" s="1281">
        <v>1.35</v>
      </c>
      <c r="L139" s="1280">
        <v>246.88</v>
      </c>
      <c r="N139" s="1018"/>
      <c r="O139" s="1018"/>
      <c r="P139" s="1018"/>
      <c r="Q139" s="1018"/>
    </row>
    <row r="140" spans="1:17" s="1017" customFormat="1" ht="13">
      <c r="A140" s="189" t="s">
        <v>783</v>
      </c>
      <c r="B140" s="1162"/>
      <c r="C140" s="1140">
        <v>533</v>
      </c>
      <c r="D140" s="1141"/>
      <c r="E140" s="1142"/>
      <c r="F140" s="1143"/>
      <c r="G140" s="1144">
        <v>61.4</v>
      </c>
      <c r="H140" s="1144">
        <v>-36.39</v>
      </c>
      <c r="I140" s="1145">
        <v>0.01</v>
      </c>
      <c r="J140" s="1281">
        <v>2.66</v>
      </c>
      <c r="K140" s="1281">
        <v>2.54</v>
      </c>
      <c r="L140" s="1280">
        <v>260.91000000000003</v>
      </c>
      <c r="N140" s="1018"/>
      <c r="O140" s="1018"/>
      <c r="P140" s="1018"/>
      <c r="Q140" s="1018"/>
    </row>
    <row r="141" spans="1:17" s="1017" customFormat="1" ht="13">
      <c r="A141" s="189" t="s">
        <v>825</v>
      </c>
      <c r="B141" s="1162"/>
      <c r="C141" s="1140">
        <v>103</v>
      </c>
      <c r="D141" s="1141"/>
      <c r="E141" s="1142"/>
      <c r="F141" s="1143"/>
      <c r="G141" s="1144">
        <v>43.47</v>
      </c>
      <c r="H141" s="1144">
        <v>-25.17</v>
      </c>
      <c r="I141" s="1145">
        <v>0</v>
      </c>
      <c r="J141" s="1281">
        <v>2.73</v>
      </c>
      <c r="K141" s="1281">
        <v>2.83</v>
      </c>
      <c r="L141" s="1280">
        <v>199.97</v>
      </c>
      <c r="N141" s="1165"/>
      <c r="O141" s="1165"/>
      <c r="P141" s="1018"/>
      <c r="Q141" s="1018"/>
    </row>
    <row r="142" spans="1:17" s="1017" customFormat="1" ht="15.5">
      <c r="A142" s="189" t="s">
        <v>826</v>
      </c>
      <c r="B142" s="1162"/>
      <c r="C142" s="1140">
        <v>1194</v>
      </c>
      <c r="D142" s="1141"/>
      <c r="E142" s="1142"/>
      <c r="F142" s="1143"/>
      <c r="G142" s="1144">
        <v>53.87</v>
      </c>
      <c r="H142" s="1144">
        <v>-23.15</v>
      </c>
      <c r="I142" s="1145">
        <v>0.01</v>
      </c>
      <c r="J142" s="1281">
        <v>1.29</v>
      </c>
      <c r="K142" s="1281">
        <v>1.25</v>
      </c>
      <c r="L142" s="1280">
        <v>204.1</v>
      </c>
      <c r="N142" s="1018"/>
      <c r="O142" s="1018"/>
      <c r="P142" s="1018"/>
      <c r="Q142" s="1018"/>
    </row>
    <row r="143" spans="1:17" s="1017" customFormat="1" ht="15.5">
      <c r="A143" s="189" t="s">
        <v>827</v>
      </c>
      <c r="B143" s="1166"/>
      <c r="C143" s="1140">
        <v>0</v>
      </c>
      <c r="D143" s="1141"/>
      <c r="E143" s="1142"/>
      <c r="F143" s="1143"/>
      <c r="G143" s="1144">
        <v>0</v>
      </c>
      <c r="H143" s="1144">
        <v>0</v>
      </c>
      <c r="I143" s="1145">
        <v>0</v>
      </c>
      <c r="J143" s="1281">
        <v>0</v>
      </c>
      <c r="K143" s="1281">
        <v>0</v>
      </c>
      <c r="L143" s="1280">
        <v>0</v>
      </c>
      <c r="N143" s="1018"/>
      <c r="O143" s="1018"/>
      <c r="P143" s="1018"/>
      <c r="Q143" s="1018"/>
    </row>
    <row r="144" spans="1:17" s="1017" customFormat="1" ht="13">
      <c r="A144" s="1167" t="s">
        <v>797</v>
      </c>
      <c r="B144" s="1129"/>
      <c r="C144" s="1140">
        <v>147</v>
      </c>
      <c r="D144" s="1141"/>
      <c r="E144" s="1142"/>
      <c r="F144" s="1143"/>
      <c r="G144" s="1144">
        <v>145.66999999999999</v>
      </c>
      <c r="H144" s="1144">
        <v>-137.13999999999999</v>
      </c>
      <c r="I144" s="1145">
        <v>0</v>
      </c>
      <c r="J144" s="1281">
        <v>0.2</v>
      </c>
      <c r="K144" s="1281">
        <v>0.62</v>
      </c>
      <c r="L144" s="1280">
        <v>367.94</v>
      </c>
      <c r="N144" s="1018"/>
      <c r="O144" s="1018"/>
      <c r="P144" s="1018"/>
      <c r="Q144" s="1018"/>
    </row>
    <row r="145" spans="1:17" s="1017" customFormat="1" ht="13">
      <c r="A145" s="1167" t="s">
        <v>798</v>
      </c>
      <c r="B145" s="1129"/>
      <c r="C145" s="1140">
        <v>1799</v>
      </c>
      <c r="D145" s="1141"/>
      <c r="E145" s="1142"/>
      <c r="F145" s="1143"/>
      <c r="G145" s="1144">
        <v>82.44</v>
      </c>
      <c r="H145" s="1144">
        <v>-38.01</v>
      </c>
      <c r="I145" s="1145">
        <v>0.01</v>
      </c>
      <c r="J145" s="1281">
        <v>3.04</v>
      </c>
      <c r="K145" s="1281">
        <v>2.87</v>
      </c>
      <c r="L145" s="1280">
        <v>261.69</v>
      </c>
      <c r="N145" s="1018"/>
      <c r="O145" s="1018"/>
      <c r="P145" s="1018"/>
      <c r="Q145" s="1018"/>
    </row>
    <row r="146" spans="1:17" s="1017" customFormat="1" ht="13">
      <c r="A146" s="1167" t="s">
        <v>799</v>
      </c>
      <c r="B146" s="1129"/>
      <c r="C146" s="1140">
        <v>2745</v>
      </c>
      <c r="D146" s="1141"/>
      <c r="E146" s="1142"/>
      <c r="F146" s="1143"/>
      <c r="G146" s="1144">
        <v>30.65</v>
      </c>
      <c r="H146" s="1144">
        <v>-14.39</v>
      </c>
      <c r="I146" s="1145">
        <v>0</v>
      </c>
      <c r="J146" s="1281">
        <v>3.2</v>
      </c>
      <c r="K146" s="1281">
        <v>3.27</v>
      </c>
      <c r="L146" s="1280">
        <v>174.13</v>
      </c>
      <c r="N146" s="1018"/>
      <c r="O146" s="1018"/>
      <c r="P146" s="1018"/>
      <c r="Q146" s="1018"/>
    </row>
    <row r="147" spans="1:17" s="1017" customFormat="1" ht="15.5">
      <c r="A147" s="189" t="s">
        <v>828</v>
      </c>
      <c r="B147" s="1162"/>
      <c r="C147" s="1140">
        <v>4675</v>
      </c>
      <c r="D147" s="1141"/>
      <c r="E147" s="1142"/>
      <c r="F147" s="1143"/>
      <c r="G147" s="1144">
        <v>53.98</v>
      </c>
      <c r="H147" s="1144">
        <v>-27.34</v>
      </c>
      <c r="I147" s="1145">
        <v>0</v>
      </c>
      <c r="J147" s="1281">
        <v>3.05</v>
      </c>
      <c r="K147" s="1281">
        <v>3.04</v>
      </c>
      <c r="L147" s="1280">
        <v>213.52</v>
      </c>
      <c r="N147" s="1018"/>
      <c r="O147" s="1018"/>
      <c r="P147" s="1018"/>
      <c r="Q147" s="1018"/>
    </row>
    <row r="148" spans="1:17" s="1017" customFormat="1" ht="13">
      <c r="A148" s="1136" t="s">
        <v>755</v>
      </c>
      <c r="B148" s="1156"/>
      <c r="C148" s="1157"/>
      <c r="D148" s="1156"/>
      <c r="E148" s="1157"/>
      <c r="F148" s="1156"/>
      <c r="G148" s="1157"/>
      <c r="H148" s="1157"/>
      <c r="I148" s="1158"/>
      <c r="J148" s="1157"/>
      <c r="K148" s="1159"/>
      <c r="L148" s="1160"/>
      <c r="N148" s="1018"/>
      <c r="O148" s="1018"/>
      <c r="P148" s="1018"/>
      <c r="Q148" s="1018"/>
    </row>
    <row r="149" spans="1:17" s="1017" customFormat="1" ht="13">
      <c r="A149" s="189" t="s">
        <v>756</v>
      </c>
      <c r="B149" s="1129"/>
      <c r="C149" s="1140">
        <v>146</v>
      </c>
      <c r="D149" s="1141"/>
      <c r="E149" s="1142"/>
      <c r="F149" s="1143"/>
      <c r="G149" s="1144">
        <v>59.53</v>
      </c>
      <c r="H149" s="1144">
        <v>-33.659999999999997</v>
      </c>
      <c r="I149" s="1145">
        <v>0.01</v>
      </c>
      <c r="J149" s="1281">
        <v>2.52</v>
      </c>
      <c r="K149" s="1281">
        <v>2.6</v>
      </c>
      <c r="L149" s="1280">
        <v>228</v>
      </c>
      <c r="N149" s="1018"/>
      <c r="O149" s="1018"/>
      <c r="P149" s="1018"/>
      <c r="Q149" s="1018"/>
    </row>
    <row r="150" spans="1:17" s="1017" customFormat="1" ht="15.5">
      <c r="A150" s="189" t="s">
        <v>829</v>
      </c>
      <c r="B150" s="1166"/>
      <c r="C150" s="1140">
        <v>0</v>
      </c>
      <c r="D150" s="1141"/>
      <c r="E150" s="1142"/>
      <c r="F150" s="1143"/>
      <c r="G150" s="1144">
        <v>0</v>
      </c>
      <c r="H150" s="1144">
        <v>0</v>
      </c>
      <c r="I150" s="1145">
        <v>0</v>
      </c>
      <c r="J150" s="1281">
        <v>0</v>
      </c>
      <c r="K150" s="1281">
        <v>0</v>
      </c>
      <c r="L150" s="1280">
        <v>0</v>
      </c>
      <c r="N150" s="1018"/>
      <c r="O150" s="1018"/>
      <c r="P150" s="1018"/>
      <c r="Q150" s="1018"/>
    </row>
    <row r="151" spans="1:17" s="1017" customFormat="1" ht="13">
      <c r="A151" s="1091" t="s">
        <v>797</v>
      </c>
      <c r="B151" s="1166"/>
      <c r="C151" s="1140">
        <v>1129</v>
      </c>
      <c r="D151" s="1141"/>
      <c r="E151" s="1142"/>
      <c r="F151" s="1143"/>
      <c r="G151" s="1144">
        <v>104.69</v>
      </c>
      <c r="H151" s="1144">
        <v>-54.73</v>
      </c>
      <c r="I151" s="1145">
        <v>0.01</v>
      </c>
      <c r="J151" s="1281">
        <v>2.59</v>
      </c>
      <c r="K151" s="1281">
        <v>2.52</v>
      </c>
      <c r="L151" s="1280">
        <v>261.64999999999998</v>
      </c>
      <c r="N151" s="1018"/>
      <c r="O151" s="1018"/>
      <c r="P151" s="1018"/>
      <c r="Q151" s="1018"/>
    </row>
    <row r="152" spans="1:17" s="1017" customFormat="1" ht="13">
      <c r="A152" s="1091" t="s">
        <v>798</v>
      </c>
      <c r="B152" s="1166"/>
      <c r="C152" s="1140">
        <v>1466</v>
      </c>
      <c r="D152" s="1141"/>
      <c r="E152" s="1142"/>
      <c r="F152" s="1143"/>
      <c r="G152" s="1144">
        <v>52.66</v>
      </c>
      <c r="H152" s="1144">
        <v>-14.44</v>
      </c>
      <c r="I152" s="1145">
        <v>0</v>
      </c>
      <c r="J152" s="1281">
        <v>4.74</v>
      </c>
      <c r="K152" s="1281">
        <v>4.59</v>
      </c>
      <c r="L152" s="1280">
        <v>222.67</v>
      </c>
      <c r="N152" s="1018"/>
      <c r="O152" s="1018"/>
      <c r="P152" s="1018"/>
      <c r="Q152" s="1018"/>
    </row>
    <row r="153" spans="1:17" s="1017" customFormat="1" ht="13">
      <c r="A153" s="1091" t="s">
        <v>799</v>
      </c>
      <c r="B153" s="1166"/>
      <c r="C153" s="1140">
        <v>2096</v>
      </c>
      <c r="D153" s="1141"/>
      <c r="E153" s="1142"/>
      <c r="F153" s="1143"/>
      <c r="G153" s="1144">
        <v>27.89</v>
      </c>
      <c r="H153" s="1144">
        <v>-21.51</v>
      </c>
      <c r="I153" s="1145">
        <v>0</v>
      </c>
      <c r="J153" s="1281">
        <v>2.11</v>
      </c>
      <c r="K153" s="1281">
        <v>2.2200000000000002</v>
      </c>
      <c r="L153" s="1280">
        <v>181.79</v>
      </c>
      <c r="N153" s="1018"/>
      <c r="O153" s="1018"/>
      <c r="P153" s="1018"/>
      <c r="Q153" s="1018"/>
    </row>
    <row r="154" spans="1:17" s="1017" customFormat="1" ht="13.5" thickBot="1">
      <c r="A154" s="1341" t="s">
        <v>761</v>
      </c>
      <c r="B154" s="1342"/>
      <c r="C154" s="1140">
        <v>618</v>
      </c>
      <c r="D154" s="1141"/>
      <c r="E154" s="1142"/>
      <c r="F154" s="1143"/>
      <c r="G154" s="1144">
        <v>59.44</v>
      </c>
      <c r="H154" s="1144">
        <v>-42.13</v>
      </c>
      <c r="I154" s="1145">
        <v>0</v>
      </c>
      <c r="J154" s="1281">
        <v>4.6100000000000003</v>
      </c>
      <c r="K154" s="1281">
        <v>4.67</v>
      </c>
      <c r="L154" s="1280">
        <v>213.63</v>
      </c>
      <c r="N154" s="1018"/>
      <c r="O154" s="1018"/>
      <c r="P154" s="1018"/>
      <c r="Q154" s="1018"/>
    </row>
    <row r="155" spans="1:17" s="1017" customFormat="1" ht="13" hidden="1">
      <c r="A155" s="510"/>
      <c r="B155" s="510"/>
      <c r="C155" s="1168"/>
      <c r="D155" s="510"/>
      <c r="E155" s="1016"/>
      <c r="F155" s="510"/>
      <c r="G155" s="1016"/>
      <c r="H155" s="1016"/>
      <c r="I155" s="510"/>
      <c r="J155" s="1016"/>
      <c r="K155" s="1016"/>
      <c r="L155" s="1016"/>
      <c r="N155" s="1018"/>
      <c r="O155" s="1018"/>
      <c r="P155" s="1018"/>
      <c r="Q155" s="1018"/>
    </row>
    <row r="156" spans="1:17" s="1017" customFormat="1" ht="13">
      <c r="A156" s="510"/>
      <c r="B156" s="510"/>
      <c r="C156" s="1016"/>
      <c r="D156" s="510"/>
      <c r="E156" s="1016"/>
      <c r="F156" s="510"/>
      <c r="G156" s="1016"/>
      <c r="H156" s="1016"/>
      <c r="I156" s="510"/>
      <c r="J156" s="1016"/>
      <c r="K156" s="1016"/>
      <c r="L156" s="1016"/>
      <c r="N156" s="1018"/>
      <c r="O156" s="1018"/>
      <c r="P156" s="1018"/>
      <c r="Q156" s="1018"/>
    </row>
    <row r="157" spans="1:17" s="1017" customFormat="1" ht="13">
      <c r="A157" s="510"/>
      <c r="B157" s="510"/>
      <c r="C157" s="1016"/>
      <c r="D157" s="510"/>
      <c r="E157" s="1016"/>
      <c r="F157" s="510"/>
      <c r="G157" s="1016"/>
      <c r="H157" s="1016"/>
      <c r="I157" s="510"/>
      <c r="J157" s="1016"/>
      <c r="K157" s="1016"/>
      <c r="L157" s="1016"/>
      <c r="N157" s="1018"/>
      <c r="O157" s="1018"/>
      <c r="P157" s="1018"/>
      <c r="Q157" s="1018"/>
    </row>
    <row r="158" spans="1:17" s="1017" customFormat="1" ht="16.5" customHeight="1">
      <c r="A158" s="181" t="s">
        <v>762</v>
      </c>
      <c r="B158" s="182" t="s">
        <v>763</v>
      </c>
      <c r="C158" s="1016"/>
      <c r="D158" s="510"/>
      <c r="E158" s="1016"/>
      <c r="F158" s="510"/>
      <c r="G158" s="1016"/>
      <c r="H158" s="1016"/>
      <c r="I158" s="510"/>
      <c r="J158" s="1016"/>
      <c r="K158" s="1016"/>
      <c r="L158" s="1016"/>
      <c r="N158" s="1018"/>
      <c r="O158" s="1018"/>
      <c r="P158" s="1018"/>
      <c r="Q158" s="1018"/>
    </row>
    <row r="159" spans="1:17" s="1017" customFormat="1" ht="15.5">
      <c r="A159" s="181" t="s">
        <v>802</v>
      </c>
      <c r="B159" s="183" t="s">
        <v>803</v>
      </c>
      <c r="C159" s="1016"/>
      <c r="D159" s="510"/>
      <c r="E159" s="1016"/>
      <c r="F159" s="510"/>
      <c r="G159" s="1016"/>
      <c r="H159" s="1016"/>
      <c r="I159" s="510"/>
      <c r="J159" s="1016"/>
      <c r="K159" s="1016"/>
      <c r="L159" s="1106"/>
      <c r="N159" s="1018"/>
      <c r="O159" s="1018"/>
      <c r="P159" s="1018"/>
      <c r="Q159" s="1018"/>
    </row>
    <row r="160" spans="1:17" s="1017" customFormat="1" ht="30" customHeight="1">
      <c r="A160" s="181" t="s">
        <v>767</v>
      </c>
      <c r="B160" s="1576" t="s">
        <v>830</v>
      </c>
      <c r="C160" s="1576"/>
      <c r="D160" s="1576"/>
      <c r="E160" s="1576"/>
      <c r="F160" s="1576"/>
      <c r="G160" s="1576"/>
      <c r="H160" s="1576"/>
      <c r="I160" s="1576"/>
      <c r="J160" s="1576"/>
      <c r="K160" s="1576"/>
      <c r="L160" s="1576"/>
      <c r="N160" s="1018"/>
      <c r="O160" s="1018"/>
      <c r="P160" s="1018"/>
      <c r="Q160" s="1018"/>
    </row>
    <row r="161" spans="1:17" s="1017" customFormat="1" ht="48" customHeight="1">
      <c r="A161" s="510" t="s">
        <v>769</v>
      </c>
      <c r="B161" s="1576" t="s">
        <v>805</v>
      </c>
      <c r="C161" s="1576"/>
      <c r="D161" s="1576"/>
      <c r="E161" s="1576"/>
      <c r="F161" s="1576"/>
      <c r="G161" s="1576"/>
      <c r="H161" s="1576"/>
      <c r="I161" s="1576"/>
      <c r="J161" s="1576"/>
      <c r="K161" s="1576"/>
      <c r="L161" s="1576"/>
      <c r="M161" s="184"/>
      <c r="N161" s="1018"/>
      <c r="O161" s="1018"/>
      <c r="P161" s="1018"/>
      <c r="Q161" s="1018"/>
    </row>
    <row r="162" spans="1:17" s="1017" customFormat="1" ht="17.25" customHeight="1">
      <c r="A162" s="181" t="s">
        <v>771</v>
      </c>
      <c r="B162" s="183" t="s">
        <v>831</v>
      </c>
      <c r="C162" s="1016"/>
      <c r="D162" s="510"/>
      <c r="E162" s="1016"/>
      <c r="F162" s="510"/>
      <c r="G162" s="1016"/>
      <c r="H162" s="1016"/>
      <c r="I162" s="510"/>
      <c r="J162" s="1016"/>
      <c r="K162" s="1016"/>
      <c r="L162" s="1106"/>
      <c r="N162" s="1018"/>
      <c r="O162" s="1018"/>
      <c r="P162" s="1018"/>
      <c r="Q162" s="1018"/>
    </row>
    <row r="163" spans="1:17" s="1017" customFormat="1" ht="25.5" customHeight="1">
      <c r="A163" s="181" t="s">
        <v>775</v>
      </c>
      <c r="B163" s="1576" t="s">
        <v>832</v>
      </c>
      <c r="C163" s="1576"/>
      <c r="D163" s="1576"/>
      <c r="E163" s="1576"/>
      <c r="F163" s="1576"/>
      <c r="G163" s="1576"/>
      <c r="H163" s="1576"/>
      <c r="I163" s="1576"/>
      <c r="J163" s="1576"/>
      <c r="K163" s="1576"/>
      <c r="L163" s="1576"/>
      <c r="N163" s="1018"/>
      <c r="O163" s="1018"/>
      <c r="P163" s="1018"/>
      <c r="Q163" s="1018"/>
    </row>
    <row r="164" spans="1:17" s="1017" customFormat="1" ht="33" customHeight="1">
      <c r="A164" s="510" t="s">
        <v>777</v>
      </c>
      <c r="B164" s="1466" t="s">
        <v>833</v>
      </c>
      <c r="C164" s="1466"/>
      <c r="D164" s="1466"/>
      <c r="E164" s="1466"/>
      <c r="F164" s="1466"/>
      <c r="G164" s="1466"/>
      <c r="H164" s="1466"/>
      <c r="I164" s="1466"/>
      <c r="J164" s="1466"/>
      <c r="K164" s="1466"/>
      <c r="L164" s="1466"/>
      <c r="M164" s="1110"/>
      <c r="N164" s="1018"/>
      <c r="O164" s="1018"/>
      <c r="P164" s="1018"/>
      <c r="Q164" s="1018"/>
    </row>
    <row r="165" spans="1:17" s="1017" customFormat="1" ht="15.5">
      <c r="A165" s="181" t="s">
        <v>779</v>
      </c>
      <c r="B165" s="183" t="s">
        <v>834</v>
      </c>
      <c r="C165" s="1016"/>
      <c r="D165" s="510"/>
      <c r="E165" s="1016"/>
      <c r="F165" s="510"/>
      <c r="G165" s="1016"/>
      <c r="H165" s="1016"/>
      <c r="I165" s="510"/>
      <c r="J165" s="1016"/>
      <c r="K165" s="1016"/>
      <c r="L165" s="1106"/>
      <c r="N165" s="1018"/>
      <c r="O165" s="1018"/>
      <c r="P165" s="1018"/>
      <c r="Q165" s="1018"/>
    </row>
    <row r="166" spans="1:17" s="1017" customFormat="1" ht="15.5">
      <c r="A166" s="181" t="s">
        <v>781</v>
      </c>
      <c r="B166" s="183" t="s">
        <v>835</v>
      </c>
      <c r="C166" s="1016"/>
      <c r="D166" s="510"/>
      <c r="E166" s="1016"/>
      <c r="F166" s="510"/>
      <c r="G166" s="1016"/>
      <c r="H166" s="1016"/>
      <c r="I166" s="510"/>
      <c r="J166" s="1016"/>
      <c r="K166" s="1016"/>
      <c r="L166" s="1106"/>
      <c r="N166" s="1018"/>
      <c r="O166" s="1018"/>
      <c r="P166" s="1018"/>
      <c r="Q166" s="1018"/>
    </row>
    <row r="167" spans="1:17" s="1017" customFormat="1" ht="15.5">
      <c r="A167" s="181"/>
      <c r="B167" s="190"/>
      <c r="C167" s="1016"/>
      <c r="D167" s="510"/>
      <c r="E167" s="1016"/>
      <c r="F167" s="510"/>
      <c r="G167" s="1016"/>
      <c r="H167" s="1016"/>
      <c r="I167" s="510"/>
      <c r="J167" s="1016"/>
      <c r="K167" s="1016"/>
      <c r="L167" s="1106"/>
      <c r="N167" s="1018"/>
      <c r="O167" s="1018"/>
      <c r="P167" s="1018"/>
      <c r="Q167" s="1018"/>
    </row>
    <row r="168" spans="1:17" s="1017" customFormat="1" ht="13.5" thickBot="1">
      <c r="A168" s="1169" t="s">
        <v>836</v>
      </c>
      <c r="B168" s="510"/>
      <c r="C168" s="1016"/>
      <c r="D168" s="510"/>
      <c r="E168" s="1016"/>
      <c r="F168" s="510"/>
      <c r="G168" s="1016"/>
      <c r="H168" s="1016"/>
      <c r="I168" s="510"/>
      <c r="J168" s="1016"/>
      <c r="K168" s="1016"/>
      <c r="L168" s="1016"/>
      <c r="N168" s="1018"/>
      <c r="O168" s="1018"/>
      <c r="P168" s="1018"/>
      <c r="Q168" s="1018"/>
    </row>
    <row r="169" spans="1:17" s="1017" customFormat="1" ht="71.25" customHeight="1" thickBot="1">
      <c r="A169" s="1117" t="s">
        <v>702</v>
      </c>
      <c r="B169" s="1118" t="s">
        <v>703</v>
      </c>
      <c r="C169" s="1119" t="s">
        <v>837</v>
      </c>
      <c r="D169" s="1120" t="s">
        <v>705</v>
      </c>
      <c r="E169" s="1119" t="s">
        <v>838</v>
      </c>
      <c r="F169" s="1120" t="s">
        <v>707</v>
      </c>
      <c r="G169" s="1119" t="s">
        <v>790</v>
      </c>
      <c r="H169" s="1119" t="s">
        <v>709</v>
      </c>
      <c r="I169" s="1120" t="s">
        <v>710</v>
      </c>
      <c r="J169" s="1119" t="s">
        <v>711</v>
      </c>
      <c r="K169" s="1119" t="s">
        <v>712</v>
      </c>
      <c r="L169" s="1119" t="s">
        <v>713</v>
      </c>
      <c r="N169" s="1018"/>
      <c r="O169" s="1018"/>
      <c r="P169" s="1018"/>
      <c r="Q169" s="1018"/>
    </row>
    <row r="170" spans="1:17" s="1036" customFormat="1" ht="13">
      <c r="A170" s="1170" t="s">
        <v>714</v>
      </c>
      <c r="B170" s="1171"/>
      <c r="C170" s="1171"/>
      <c r="D170" s="1172"/>
      <c r="E170" s="1173"/>
      <c r="F170" s="1174"/>
      <c r="G170" s="1175"/>
      <c r="H170" s="1175"/>
      <c r="I170" s="1176"/>
      <c r="J170" s="1177"/>
      <c r="K170" s="1177"/>
      <c r="L170" s="1177"/>
      <c r="M170" s="1059"/>
      <c r="N170" s="1037"/>
      <c r="O170" s="1037"/>
      <c r="P170" s="1037"/>
      <c r="Q170" s="1037"/>
    </row>
    <row r="171" spans="1:17" s="1017" customFormat="1" ht="13">
      <c r="A171" s="1038" t="s">
        <v>715</v>
      </c>
      <c r="B171" s="1039" t="s">
        <v>22</v>
      </c>
      <c r="C171" s="1039"/>
      <c r="D171" s="1062"/>
      <c r="E171" s="1178"/>
      <c r="F171" s="1064"/>
      <c r="G171" s="1179"/>
      <c r="H171" s="1179"/>
      <c r="I171" s="1067"/>
      <c r="J171" s="1180"/>
      <c r="K171" s="1180"/>
      <c r="L171" s="1180"/>
      <c r="M171" s="1059"/>
      <c r="N171" s="1037"/>
      <c r="O171" s="1037"/>
      <c r="P171" s="1018"/>
      <c r="Q171" s="1018"/>
    </row>
    <row r="172" spans="1:17" s="1017" customFormat="1" ht="13">
      <c r="A172" s="1091" t="s">
        <v>716</v>
      </c>
      <c r="B172" s="1092">
        <v>205677</v>
      </c>
      <c r="C172" s="1092">
        <v>243</v>
      </c>
      <c r="D172" s="1051">
        <v>2.0672887944212319E-3</v>
      </c>
      <c r="E172" s="1092">
        <v>118143</v>
      </c>
      <c r="F172" s="1051">
        <f>IFERROR(C172/E172,0)</f>
        <v>2.0568294355145884E-3</v>
      </c>
      <c r="G172" s="1092">
        <v>2981.6271224024708</v>
      </c>
      <c r="H172" s="1092" t="s">
        <v>197</v>
      </c>
      <c r="I172" s="1057">
        <v>0.36218719738589245</v>
      </c>
      <c r="J172" s="1092">
        <v>136.61531357666669</v>
      </c>
      <c r="K172" s="1092" t="s">
        <v>197</v>
      </c>
      <c r="L172" s="1257">
        <v>14469.420411522642</v>
      </c>
      <c r="M172" s="1059"/>
      <c r="N172" s="1037"/>
      <c r="O172" s="1037"/>
      <c r="P172" s="1018"/>
      <c r="Q172" s="1018"/>
    </row>
    <row r="173" spans="1:17" s="1017" customFormat="1" ht="13">
      <c r="A173" s="1091" t="s">
        <v>717</v>
      </c>
      <c r="B173" s="1181" t="s">
        <v>71</v>
      </c>
      <c r="C173" s="1092" t="s">
        <v>71</v>
      </c>
      <c r="D173" s="1092" t="s">
        <v>71</v>
      </c>
      <c r="E173" s="1092" t="s">
        <v>71</v>
      </c>
      <c r="F173" s="1051">
        <f t="shared" ref="F173:F199" si="8">IFERROR(C173/E173,0)</f>
        <v>0</v>
      </c>
      <c r="G173" s="1092" t="s">
        <v>71</v>
      </c>
      <c r="H173" s="1092" t="s">
        <v>71</v>
      </c>
      <c r="I173" s="1057" t="s">
        <v>71</v>
      </c>
      <c r="J173" s="1092" t="s">
        <v>71</v>
      </c>
      <c r="K173" s="1092" t="s">
        <v>71</v>
      </c>
      <c r="L173" s="1257" t="s">
        <v>71</v>
      </c>
      <c r="M173" s="1059"/>
      <c r="N173" s="1018"/>
      <c r="O173" s="1018"/>
      <c r="P173" s="1018"/>
      <c r="Q173" s="1018"/>
    </row>
    <row r="174" spans="1:17" s="1017" customFormat="1" ht="13">
      <c r="A174" s="1091" t="s">
        <v>718</v>
      </c>
      <c r="B174" s="1181" t="s">
        <v>71</v>
      </c>
      <c r="C174" s="1092" t="s">
        <v>71</v>
      </c>
      <c r="D174" s="1092" t="s">
        <v>71</v>
      </c>
      <c r="E174" s="1092" t="s">
        <v>71</v>
      </c>
      <c r="F174" s="1051">
        <f t="shared" si="8"/>
        <v>0</v>
      </c>
      <c r="G174" s="1092" t="s">
        <v>71</v>
      </c>
      <c r="H174" s="1092" t="s">
        <v>71</v>
      </c>
      <c r="I174" s="1057" t="s">
        <v>71</v>
      </c>
      <c r="J174" s="1092" t="s">
        <v>71</v>
      </c>
      <c r="K174" s="1092" t="s">
        <v>71</v>
      </c>
      <c r="L174" s="1257" t="s">
        <v>71</v>
      </c>
      <c r="M174" s="1059"/>
      <c r="N174" s="1018"/>
      <c r="O174" s="1018"/>
      <c r="P174" s="1018"/>
      <c r="Q174" s="1018"/>
    </row>
    <row r="175" spans="1:17" s="1017" customFormat="1" ht="13">
      <c r="A175" s="1038" t="s">
        <v>839</v>
      </c>
      <c r="B175" s="1039"/>
      <c r="C175" s="1039"/>
      <c r="D175" s="1062"/>
      <c r="E175" s="1178"/>
      <c r="F175" s="1182"/>
      <c r="G175" s="1179"/>
      <c r="H175" s="1179"/>
      <c r="I175" s="1068"/>
      <c r="J175" s="1180"/>
      <c r="K175" s="1180"/>
      <c r="L175" s="1258"/>
      <c r="M175" s="1059"/>
      <c r="N175" s="1018"/>
      <c r="O175" s="1018"/>
      <c r="P175" s="1018"/>
      <c r="Q175" s="1018"/>
    </row>
    <row r="176" spans="1:17" s="1017" customFormat="1" ht="13">
      <c r="A176" s="1091" t="s">
        <v>720</v>
      </c>
      <c r="B176" s="1092">
        <v>135526</v>
      </c>
      <c r="C176" s="1092">
        <v>213</v>
      </c>
      <c r="D176" s="1051">
        <v>2.4944632241519992E-3</v>
      </c>
      <c r="E176" s="1092">
        <v>79667</v>
      </c>
      <c r="F176" s="1051">
        <f t="shared" si="8"/>
        <v>2.6736289806318803E-3</v>
      </c>
      <c r="G176" s="1092">
        <v>3060.1074378972767</v>
      </c>
      <c r="H176" s="1092" t="s">
        <v>197</v>
      </c>
      <c r="I176" s="1057">
        <v>0.38454299325471725</v>
      </c>
      <c r="J176" s="1092">
        <v>119.91732349169015</v>
      </c>
      <c r="K176" s="1092" t="s">
        <v>197</v>
      </c>
      <c r="L176" s="1257">
        <v>14841.514507042259</v>
      </c>
      <c r="M176" s="1059"/>
      <c r="N176" s="1018"/>
      <c r="O176" s="1018"/>
      <c r="P176" s="1018"/>
      <c r="Q176" s="1018"/>
    </row>
    <row r="177" spans="1:17" s="1017" customFormat="1" ht="13">
      <c r="A177" s="1091" t="s">
        <v>721</v>
      </c>
      <c r="B177" s="1092">
        <v>34654</v>
      </c>
      <c r="C177" s="1092">
        <v>30</v>
      </c>
      <c r="D177" s="1051">
        <v>1.6924292000451314E-4</v>
      </c>
      <c r="E177" s="1092">
        <v>18318</v>
      </c>
      <c r="F177" s="1051">
        <f t="shared" si="8"/>
        <v>1.6377333770062235E-3</v>
      </c>
      <c r="G177" s="1092">
        <v>2424.4168823893328</v>
      </c>
      <c r="H177" s="1092" t="s">
        <v>197</v>
      </c>
      <c r="I177" s="1057">
        <v>0.19875862068965519</v>
      </c>
      <c r="J177" s="1092">
        <v>255.17104318</v>
      </c>
      <c r="K177" s="1092" t="s">
        <v>197</v>
      </c>
      <c r="L177" s="1257">
        <v>11827.552333333333</v>
      </c>
      <c r="M177" s="1059"/>
      <c r="N177" s="1018"/>
      <c r="O177" s="1018"/>
      <c r="P177" s="1018"/>
      <c r="Q177" s="1018"/>
    </row>
    <row r="178" spans="1:17" s="1017" customFormat="1" ht="13">
      <c r="A178" s="1091" t="s">
        <v>840</v>
      </c>
      <c r="B178" s="1092">
        <v>35497</v>
      </c>
      <c r="C178" s="1092">
        <v>0</v>
      </c>
      <c r="D178" s="1051">
        <v>1.6924292000451314E-4</v>
      </c>
      <c r="E178" s="1092">
        <v>20158</v>
      </c>
      <c r="F178" s="1183"/>
      <c r="G178" s="1092" t="s">
        <v>71</v>
      </c>
      <c r="H178" s="1092" t="s">
        <v>71</v>
      </c>
      <c r="I178" s="1057" t="s">
        <v>71</v>
      </c>
      <c r="J178" s="1092" t="s">
        <v>71</v>
      </c>
      <c r="K178" s="1092" t="s">
        <v>71</v>
      </c>
      <c r="L178" s="1257" t="s">
        <v>71</v>
      </c>
      <c r="M178" s="1059"/>
      <c r="N178" s="1018"/>
      <c r="O178" s="1018"/>
      <c r="P178" s="1018"/>
      <c r="Q178" s="1018"/>
    </row>
    <row r="179" spans="1:17" s="1017" customFormat="1" ht="13">
      <c r="A179" s="1038" t="s">
        <v>841</v>
      </c>
      <c r="B179" s="1039"/>
      <c r="C179" s="1039"/>
      <c r="D179" s="1062"/>
      <c r="E179" s="1178"/>
      <c r="F179" s="1182"/>
      <c r="G179" s="1179"/>
      <c r="H179" s="1179"/>
      <c r="I179" s="1068"/>
      <c r="J179" s="1180"/>
      <c r="K179" s="1180"/>
      <c r="L179" s="1258"/>
      <c r="M179" s="1059"/>
      <c r="N179" s="1018"/>
      <c r="O179" s="1018"/>
      <c r="P179" s="1018"/>
      <c r="Q179" s="1018"/>
    </row>
    <row r="180" spans="1:17" s="1017" customFormat="1" ht="13">
      <c r="A180" s="1184" t="s">
        <v>842</v>
      </c>
      <c r="B180" s="1092">
        <v>18142</v>
      </c>
      <c r="C180" s="1092">
        <v>91</v>
      </c>
      <c r="D180" s="1051">
        <v>2.3466527605762338E-3</v>
      </c>
      <c r="E180" s="1092">
        <v>14756</v>
      </c>
      <c r="F180" s="1051">
        <f t="shared" si="8"/>
        <v>6.1669829222011389E-3</v>
      </c>
      <c r="G180" s="1092">
        <v>2615.3427078635159</v>
      </c>
      <c r="H180" s="1092" t="s">
        <v>197</v>
      </c>
      <c r="I180" s="1185">
        <v>0.39167410000000014</v>
      </c>
      <c r="J180" s="1186">
        <v>139.52642614021983</v>
      </c>
      <c r="K180" s="1186"/>
      <c r="L180" s="1259">
        <v>14103.622747252741</v>
      </c>
      <c r="M180" s="1059"/>
      <c r="N180" s="1018"/>
      <c r="O180" s="1018"/>
      <c r="P180" s="1018"/>
      <c r="Q180" s="1018"/>
    </row>
    <row r="181" spans="1:17" s="1017" customFormat="1" ht="13">
      <c r="A181" s="1184" t="s">
        <v>843</v>
      </c>
      <c r="B181" s="1092">
        <v>55685</v>
      </c>
      <c r="C181" s="1092">
        <v>152</v>
      </c>
      <c r="D181" s="1051">
        <v>1.986953587763365E-3</v>
      </c>
      <c r="E181" s="1092">
        <v>39845</v>
      </c>
      <c r="F181" s="1051">
        <f t="shared" si="8"/>
        <v>3.8147822813401934E-3</v>
      </c>
      <c r="G181" s="1092">
        <v>3200.9158179488145</v>
      </c>
      <c r="H181" s="1092" t="s">
        <v>197</v>
      </c>
      <c r="I181" s="1057">
        <v>0.34429847646666678</v>
      </c>
      <c r="J181" s="1092">
        <v>134.8724764498026</v>
      </c>
      <c r="K181" s="1092"/>
      <c r="L181" s="1257">
        <v>14688.417697368432</v>
      </c>
      <c r="M181" s="1059"/>
      <c r="N181" s="1018"/>
      <c r="O181" s="1018"/>
      <c r="P181" s="1018"/>
      <c r="Q181" s="1018"/>
    </row>
    <row r="182" spans="1:17" s="1017" customFormat="1" ht="13">
      <c r="A182" s="1187" t="s">
        <v>725</v>
      </c>
      <c r="B182" s="1092" t="s">
        <v>71</v>
      </c>
      <c r="C182" s="1092" t="s">
        <v>71</v>
      </c>
      <c r="D182" s="1092" t="s">
        <v>71</v>
      </c>
      <c r="E182" s="1092" t="s">
        <v>71</v>
      </c>
      <c r="F182" s="1051">
        <f t="shared" si="8"/>
        <v>0</v>
      </c>
      <c r="G182" s="1092" t="s">
        <v>71</v>
      </c>
      <c r="H182" s="1092" t="s">
        <v>71</v>
      </c>
      <c r="I182" s="1057" t="s">
        <v>71</v>
      </c>
      <c r="J182" s="1092" t="s">
        <v>71</v>
      </c>
      <c r="K182" s="1092" t="s">
        <v>71</v>
      </c>
      <c r="L182" s="1257" t="s">
        <v>71</v>
      </c>
      <c r="M182" s="1059"/>
      <c r="N182" s="1018"/>
      <c r="O182" s="1018"/>
      <c r="P182" s="1018"/>
      <c r="Q182" s="1018"/>
    </row>
    <row r="183" spans="1:17" s="1017" customFormat="1" ht="13">
      <c r="A183" s="1187" t="s">
        <v>726</v>
      </c>
      <c r="B183" s="1092" t="s">
        <v>71</v>
      </c>
      <c r="C183" s="1092" t="s">
        <v>71</v>
      </c>
      <c r="D183" s="1092" t="s">
        <v>71</v>
      </c>
      <c r="E183" s="1092" t="s">
        <v>71</v>
      </c>
      <c r="F183" s="1051">
        <f t="shared" si="8"/>
        <v>0</v>
      </c>
      <c r="G183" s="1092" t="s">
        <v>71</v>
      </c>
      <c r="H183" s="1092" t="s">
        <v>71</v>
      </c>
      <c r="I183" s="1057" t="s">
        <v>71</v>
      </c>
      <c r="J183" s="1092" t="s">
        <v>71</v>
      </c>
      <c r="K183" s="1092" t="s">
        <v>71</v>
      </c>
      <c r="L183" s="1257" t="s">
        <v>71</v>
      </c>
      <c r="M183" s="1059"/>
      <c r="N183" s="1018"/>
      <c r="O183" s="1018"/>
      <c r="P183" s="1018"/>
      <c r="Q183" s="1018"/>
    </row>
    <row r="184" spans="1:17" s="1017" customFormat="1" ht="13">
      <c r="A184" s="1187" t="s">
        <v>844</v>
      </c>
      <c r="B184" s="1092">
        <v>205677</v>
      </c>
      <c r="C184" s="1092">
        <v>243</v>
      </c>
      <c r="D184" s="1051">
        <v>2.0672887944212319E-3</v>
      </c>
      <c r="E184" s="1092">
        <v>118143</v>
      </c>
      <c r="F184" s="1051">
        <f t="shared" si="8"/>
        <v>2.0568294355145884E-3</v>
      </c>
      <c r="G184" s="1092">
        <v>2981.6271224024708</v>
      </c>
      <c r="H184" s="1092" t="s">
        <v>197</v>
      </c>
      <c r="I184" s="1185">
        <v>0.36218719738589245</v>
      </c>
      <c r="J184" s="1186">
        <v>136.61531357666669</v>
      </c>
      <c r="K184" s="1186" t="s">
        <v>197</v>
      </c>
      <c r="L184" s="1259">
        <v>14469.420411522642</v>
      </c>
      <c r="M184" s="1059"/>
      <c r="N184" s="1018"/>
      <c r="O184" s="1018"/>
      <c r="P184" s="1018"/>
      <c r="Q184" s="1018"/>
    </row>
    <row r="185" spans="1:17" s="1017" customFormat="1" ht="13">
      <c r="A185" s="1188" t="s">
        <v>769</v>
      </c>
      <c r="B185" s="1343">
        <v>47314</v>
      </c>
      <c r="C185" s="1343">
        <v>149</v>
      </c>
      <c r="D185" s="1051">
        <v>6.7916327085031238E-5</v>
      </c>
      <c r="E185" s="1343">
        <v>37417</v>
      </c>
      <c r="F185" s="1051">
        <f t="shared" si="8"/>
        <v>3.9821471523638985E-3</v>
      </c>
      <c r="G185" s="1343">
        <v>2306.6141187102021</v>
      </c>
      <c r="H185" s="1343" t="s">
        <v>197</v>
      </c>
      <c r="I185" s="1344">
        <v>0.40293665727891143</v>
      </c>
      <c r="J185" s="1343">
        <v>170.15300666248325</v>
      </c>
      <c r="K185" s="1343" t="s">
        <v>197</v>
      </c>
      <c r="L185" s="1345">
        <v>13588.436845637583</v>
      </c>
      <c r="M185" s="1059"/>
      <c r="N185" s="1018"/>
      <c r="O185" s="1018"/>
      <c r="P185" s="1018"/>
      <c r="Q185" s="1018"/>
    </row>
    <row r="186" spans="1:17" s="1036" customFormat="1" ht="13">
      <c r="A186" s="1189" t="s">
        <v>729</v>
      </c>
      <c r="B186" s="1190"/>
      <c r="C186" s="1190"/>
      <c r="D186" s="1191"/>
      <c r="E186" s="1192"/>
      <c r="F186" s="1191"/>
      <c r="G186" s="1193"/>
      <c r="H186" s="1193"/>
      <c r="I186" s="1194"/>
      <c r="J186" s="1195"/>
      <c r="K186" s="1195"/>
      <c r="L186" s="1260"/>
      <c r="M186" s="1059"/>
      <c r="N186" s="1037"/>
      <c r="O186" s="1037"/>
      <c r="P186" s="1037"/>
      <c r="Q186" s="1037"/>
    </row>
    <row r="187" spans="1:17" s="1017" customFormat="1" ht="13">
      <c r="A187" s="1187" t="s">
        <v>730</v>
      </c>
      <c r="B187" s="1092">
        <v>28344</v>
      </c>
      <c r="C187" s="1092">
        <v>89</v>
      </c>
      <c r="D187" s="1051">
        <v>1.1497143678367405E-3</v>
      </c>
      <c r="E187" s="1092">
        <v>24859</v>
      </c>
      <c r="F187" s="1051">
        <f t="shared" si="8"/>
        <v>3.5801922844844927E-3</v>
      </c>
      <c r="G187" s="1092">
        <v>2451.6537423908144</v>
      </c>
      <c r="H187" s="1092" t="s">
        <v>197</v>
      </c>
      <c r="I187" s="1057">
        <v>0.30196036283582084</v>
      </c>
      <c r="J187" s="1092">
        <v>158.27812780162969</v>
      </c>
      <c r="K187" s="1092" t="s">
        <v>197</v>
      </c>
      <c r="L187" s="1257">
        <v>14066.719925925925</v>
      </c>
      <c r="M187" s="1059"/>
      <c r="N187" s="1018"/>
      <c r="O187" s="1018"/>
      <c r="P187" s="1018"/>
      <c r="Q187" s="1018"/>
    </row>
    <row r="188" spans="1:17" s="1017" customFormat="1" ht="13">
      <c r="A188" s="1187" t="s">
        <v>608</v>
      </c>
      <c r="B188" s="1092">
        <v>11691</v>
      </c>
      <c r="C188" s="1092">
        <v>79</v>
      </c>
      <c r="D188" s="1051">
        <v>6.4151911726969468E-3</v>
      </c>
      <c r="E188" s="1092">
        <v>11206</v>
      </c>
      <c r="F188" s="1051">
        <f t="shared" si="8"/>
        <v>7.049794752810994E-3</v>
      </c>
      <c r="G188" s="1092">
        <v>3493.4178512795502</v>
      </c>
      <c r="H188" s="1092" t="s">
        <v>197</v>
      </c>
      <c r="I188" s="1057">
        <v>0.49493667990990997</v>
      </c>
      <c r="J188" s="1092">
        <v>82.150996386036041</v>
      </c>
      <c r="K188" s="1092" t="s">
        <v>197</v>
      </c>
      <c r="L188" s="1257">
        <v>14017.351441441442</v>
      </c>
      <c r="M188" s="1059"/>
      <c r="N188" s="1018"/>
      <c r="O188" s="1018"/>
      <c r="P188" s="1018"/>
      <c r="Q188" s="1018"/>
    </row>
    <row r="189" spans="1:17" s="1017" customFormat="1" ht="13">
      <c r="A189" s="1187" t="s">
        <v>731</v>
      </c>
      <c r="B189" s="1092">
        <v>319</v>
      </c>
      <c r="C189" s="1092">
        <v>4</v>
      </c>
      <c r="D189" s="1051">
        <v>4.2918454935622317E-3</v>
      </c>
      <c r="E189" s="1092">
        <v>248</v>
      </c>
      <c r="F189" s="1051">
        <f t="shared" si="8"/>
        <v>1.6129032258064516E-2</v>
      </c>
      <c r="G189" s="1092">
        <v>2856.2197657474999</v>
      </c>
      <c r="H189" s="1092" t="s">
        <v>197</v>
      </c>
      <c r="I189" s="1057">
        <v>0.34800000000000003</v>
      </c>
      <c r="J189" s="1092">
        <v>163.77176438000001</v>
      </c>
      <c r="K189" s="1092" t="s">
        <v>197</v>
      </c>
      <c r="L189" s="1257">
        <v>17016.9175</v>
      </c>
      <c r="M189" s="1059"/>
      <c r="N189" s="1018"/>
      <c r="O189" s="1018"/>
      <c r="P189" s="1018"/>
      <c r="Q189" s="1018"/>
    </row>
    <row r="190" spans="1:17" s="1017" customFormat="1" ht="13">
      <c r="A190" s="1187" t="s">
        <v>732</v>
      </c>
      <c r="B190" s="1092">
        <v>9034</v>
      </c>
      <c r="C190" s="1092">
        <v>74</v>
      </c>
      <c r="D190" s="1051">
        <v>1.2493059411438089E-2</v>
      </c>
      <c r="E190" s="1092">
        <v>7337</v>
      </c>
      <c r="F190" s="1051">
        <f t="shared" si="8"/>
        <v>1.0085866157830177E-2</v>
      </c>
      <c r="G190" s="1092">
        <v>4013.0658291178734</v>
      </c>
      <c r="H190" s="1092" t="s">
        <v>197</v>
      </c>
      <c r="I190" s="1057">
        <v>0.29488751010638303</v>
      </c>
      <c r="J190" s="1092">
        <v>83.958958211914904</v>
      </c>
      <c r="K190" s="1092" t="s">
        <v>197</v>
      </c>
      <c r="L190" s="1257">
        <v>15641.053297872346</v>
      </c>
      <c r="M190" s="1059"/>
      <c r="N190" s="1018"/>
      <c r="O190" s="1018"/>
      <c r="P190" s="1018"/>
      <c r="Q190" s="1018"/>
    </row>
    <row r="191" spans="1:17" s="1017" customFormat="1" ht="13">
      <c r="A191" s="1187" t="s">
        <v>734</v>
      </c>
      <c r="B191" s="1092">
        <v>4540</v>
      </c>
      <c r="C191" s="1092">
        <v>0</v>
      </c>
      <c r="D191" s="1051">
        <v>0</v>
      </c>
      <c r="E191" s="1092">
        <v>1558</v>
      </c>
      <c r="F191" s="1051">
        <f t="shared" si="8"/>
        <v>0</v>
      </c>
      <c r="G191" s="1092">
        <v>0</v>
      </c>
      <c r="H191" s="1092" t="s">
        <v>197</v>
      </c>
      <c r="I191" s="1057">
        <v>0</v>
      </c>
      <c r="J191" s="1092">
        <v>0</v>
      </c>
      <c r="K191" s="1092" t="s">
        <v>197</v>
      </c>
      <c r="L191" s="1257">
        <v>0</v>
      </c>
      <c r="M191" s="1059"/>
      <c r="N191" s="1018"/>
      <c r="O191" s="1018"/>
      <c r="P191" s="1018"/>
      <c r="Q191" s="1018"/>
    </row>
    <row r="192" spans="1:17" s="1017" customFormat="1" ht="13">
      <c r="A192" s="1187" t="s">
        <v>735</v>
      </c>
      <c r="B192" s="1092">
        <v>38925</v>
      </c>
      <c r="C192" s="1092">
        <v>1</v>
      </c>
      <c r="D192" s="1051">
        <v>0</v>
      </c>
      <c r="E192" s="1092">
        <v>12694</v>
      </c>
      <c r="F192" s="1051">
        <f t="shared" si="8"/>
        <v>7.8777375137860413E-5</v>
      </c>
      <c r="G192" s="1092">
        <v>628.17999999999995</v>
      </c>
      <c r="H192" s="1092" t="s">
        <v>197</v>
      </c>
      <c r="I192" s="1057">
        <v>0.33900000000000002</v>
      </c>
      <c r="J192" s="1092">
        <v>12.49</v>
      </c>
      <c r="K192" s="1092" t="s">
        <v>197</v>
      </c>
      <c r="L192" s="1257">
        <v>11588.16</v>
      </c>
      <c r="M192" s="1059"/>
      <c r="N192" s="1018"/>
      <c r="O192" s="1018"/>
      <c r="P192" s="1018"/>
      <c r="Q192" s="1018"/>
    </row>
    <row r="193" spans="1:17" s="1017" customFormat="1" ht="13">
      <c r="A193" s="1187" t="s">
        <v>736</v>
      </c>
      <c r="B193" s="1092">
        <v>49079</v>
      </c>
      <c r="C193" s="1092">
        <v>1</v>
      </c>
      <c r="D193" s="1051">
        <v>0</v>
      </c>
      <c r="E193" s="1092">
        <v>15203</v>
      </c>
      <c r="F193" s="1051">
        <f t="shared" si="8"/>
        <v>6.5776491481944351E-5</v>
      </c>
      <c r="G193" s="1092">
        <v>1932.9391189</v>
      </c>
      <c r="H193" s="1092" t="s">
        <v>197</v>
      </c>
      <c r="I193" s="1057">
        <v>8.4000000000000005E-2</v>
      </c>
      <c r="J193" s="1092">
        <v>-30.653865499999998</v>
      </c>
      <c r="K193" s="1092" t="s">
        <v>197</v>
      </c>
      <c r="L193" s="1257">
        <v>22816</v>
      </c>
      <c r="M193" s="1059"/>
      <c r="N193" s="1018"/>
      <c r="O193" s="1018"/>
      <c r="P193" s="1018"/>
      <c r="Q193" s="1018"/>
    </row>
    <row r="194" spans="1:17" s="1017" customFormat="1" ht="13">
      <c r="A194" s="1187" t="s">
        <v>737</v>
      </c>
      <c r="B194" s="1092">
        <v>83856</v>
      </c>
      <c r="C194" s="1092">
        <v>232</v>
      </c>
      <c r="D194" s="1051">
        <v>5.0954032957502169E-3</v>
      </c>
      <c r="E194" s="1092">
        <v>80733</v>
      </c>
      <c r="F194" s="1051">
        <f t="shared" si="8"/>
        <v>2.873669998637484E-3</v>
      </c>
      <c r="G194" s="1092">
        <v>3048.5027968690952</v>
      </c>
      <c r="H194" s="1092" t="s">
        <v>197</v>
      </c>
      <c r="I194" s="1057">
        <v>0.36531737909090922</v>
      </c>
      <c r="J194" s="1092">
        <v>140.47132396047402</v>
      </c>
      <c r="K194" s="1092" t="s">
        <v>197</v>
      </c>
      <c r="L194" s="1257">
        <v>14519.680775862065</v>
      </c>
      <c r="M194" s="1059"/>
      <c r="N194" s="1018"/>
      <c r="O194" s="1018"/>
      <c r="P194" s="1018"/>
      <c r="Q194" s="1018"/>
    </row>
    <row r="195" spans="1:17" s="1017" customFormat="1" ht="13">
      <c r="A195" s="1187" t="s">
        <v>738</v>
      </c>
      <c r="B195" s="1092" t="s">
        <v>71</v>
      </c>
      <c r="C195" s="1092" t="s">
        <v>71</v>
      </c>
      <c r="D195" s="1092" t="s">
        <v>71</v>
      </c>
      <c r="E195" s="1092" t="s">
        <v>71</v>
      </c>
      <c r="F195" s="1051">
        <f t="shared" si="8"/>
        <v>0</v>
      </c>
      <c r="G195" s="1092" t="s">
        <v>71</v>
      </c>
      <c r="H195" s="1092" t="s">
        <v>71</v>
      </c>
      <c r="I195" s="1057" t="s">
        <v>71</v>
      </c>
      <c r="J195" s="1092" t="s">
        <v>71</v>
      </c>
      <c r="K195" s="1092" t="s">
        <v>71</v>
      </c>
      <c r="L195" s="1257" t="s">
        <v>71</v>
      </c>
      <c r="M195" s="1059"/>
      <c r="N195" s="1018"/>
      <c r="O195" s="1018"/>
      <c r="P195" s="1018"/>
      <c r="Q195" s="1018"/>
    </row>
    <row r="196" spans="1:17" s="1017" customFormat="1" ht="13">
      <c r="A196" s="1187" t="s">
        <v>739</v>
      </c>
      <c r="B196" s="1092">
        <v>83856</v>
      </c>
      <c r="C196" s="1092">
        <v>2</v>
      </c>
      <c r="D196" s="1051">
        <v>0</v>
      </c>
      <c r="E196" s="1092">
        <v>3295</v>
      </c>
      <c r="F196" s="1051">
        <f t="shared" si="8"/>
        <v>6.0698027314112291E-4</v>
      </c>
      <c r="G196" s="1092">
        <v>1732.4663756350001</v>
      </c>
      <c r="H196" s="1092" t="s">
        <v>197</v>
      </c>
      <c r="I196" s="1092">
        <v>6.9000000000000006E-2</v>
      </c>
      <c r="J196" s="1092">
        <v>96.076452899999992</v>
      </c>
      <c r="K196" s="1092" t="s">
        <v>197</v>
      </c>
      <c r="L196" s="1092">
        <v>11960.05</v>
      </c>
      <c r="M196" s="1059"/>
      <c r="N196" s="1018"/>
      <c r="O196" s="1018"/>
      <c r="P196" s="1018"/>
      <c r="Q196" s="1018"/>
    </row>
    <row r="197" spans="1:17" s="1017" customFormat="1" ht="13">
      <c r="A197" s="1187" t="s">
        <v>740</v>
      </c>
      <c r="B197" s="1092">
        <v>4507</v>
      </c>
      <c r="C197" s="1092">
        <v>5</v>
      </c>
      <c r="D197" s="1051">
        <v>5.8616647127784287E-4</v>
      </c>
      <c r="E197" s="1092">
        <v>3900</v>
      </c>
      <c r="F197" s="1051">
        <f t="shared" si="8"/>
        <v>1.2820512820512821E-3</v>
      </c>
      <c r="G197" s="1092">
        <v>2165.8380000000002</v>
      </c>
      <c r="H197" s="1092" t="s">
        <v>197</v>
      </c>
      <c r="I197" s="1092">
        <v>0.47295999999999994</v>
      </c>
      <c r="J197" s="1092">
        <v>57.441999999999993</v>
      </c>
      <c r="K197" s="1092" t="s">
        <v>197</v>
      </c>
      <c r="L197" s="1092">
        <v>14228.990000000002</v>
      </c>
      <c r="M197" s="1059"/>
      <c r="N197" s="1018"/>
      <c r="O197" s="1018"/>
      <c r="P197" s="1018"/>
      <c r="Q197" s="1018"/>
    </row>
    <row r="198" spans="1:17" s="1017" customFormat="1" ht="13">
      <c r="A198" s="1187" t="s">
        <v>741</v>
      </c>
      <c r="B198" s="1092">
        <v>1526</v>
      </c>
      <c r="C198" s="1092">
        <v>2</v>
      </c>
      <c r="D198" s="1051">
        <v>0</v>
      </c>
      <c r="E198" s="1092">
        <v>760</v>
      </c>
      <c r="F198" s="1051">
        <f t="shared" si="8"/>
        <v>2.631578947368421E-3</v>
      </c>
      <c r="G198" s="1092">
        <v>213.75171677999998</v>
      </c>
      <c r="H198" s="1092" t="s">
        <v>197</v>
      </c>
      <c r="I198" s="1092">
        <v>2.1000000000000001E-2</v>
      </c>
      <c r="J198" s="1092">
        <v>73.489720690000013</v>
      </c>
      <c r="K198" s="1092" t="s">
        <v>197</v>
      </c>
      <c r="L198" s="1092">
        <v>9017.005000000001</v>
      </c>
      <c r="M198" s="1059"/>
      <c r="N198" s="1018"/>
      <c r="O198" s="1018"/>
      <c r="P198" s="1018"/>
      <c r="Q198" s="1018"/>
    </row>
    <row r="199" spans="1:17" s="1017" customFormat="1" ht="13">
      <c r="A199" s="1188" t="s">
        <v>845</v>
      </c>
      <c r="B199" s="1343">
        <v>7828</v>
      </c>
      <c r="C199" s="1343">
        <v>0</v>
      </c>
      <c r="D199" s="1051">
        <v>3.7740596301421561E-4</v>
      </c>
      <c r="E199" s="1343">
        <v>7635</v>
      </c>
      <c r="F199" s="1051">
        <f t="shared" si="8"/>
        <v>0</v>
      </c>
      <c r="G199" s="1343">
        <v>0</v>
      </c>
      <c r="H199" s="1343" t="s">
        <v>197</v>
      </c>
      <c r="I199" s="1343">
        <v>0</v>
      </c>
      <c r="J199" s="1343">
        <v>0</v>
      </c>
      <c r="K199" s="1343" t="s">
        <v>197</v>
      </c>
      <c r="L199" s="1343">
        <v>0</v>
      </c>
      <c r="M199" s="1059"/>
      <c r="N199" s="1018"/>
      <c r="O199" s="1018"/>
      <c r="P199" s="1018"/>
      <c r="Q199" s="1018"/>
    </row>
    <row r="200" spans="1:17" s="1036" customFormat="1" ht="13">
      <c r="A200" s="1189" t="s">
        <v>743</v>
      </c>
      <c r="B200" s="1190"/>
      <c r="C200" s="1190"/>
      <c r="D200" s="1191"/>
      <c r="E200" s="1192"/>
      <c r="F200" s="1191"/>
      <c r="G200" s="1193"/>
      <c r="H200" s="1193"/>
      <c r="I200" s="1194"/>
      <c r="J200" s="1195"/>
      <c r="K200" s="1195"/>
      <c r="L200" s="1260"/>
      <c r="M200" s="1059"/>
      <c r="N200" s="1037"/>
      <c r="O200" s="1037"/>
      <c r="P200" s="1037"/>
      <c r="Q200" s="1037"/>
    </row>
    <row r="201" spans="1:17" s="1017" customFormat="1" ht="13">
      <c r="A201" s="1187" t="s">
        <v>744</v>
      </c>
      <c r="B201" s="1092">
        <v>205677</v>
      </c>
      <c r="C201" s="1092">
        <v>243</v>
      </c>
      <c r="D201" s="1051">
        <v>2.0672887944212319E-3</v>
      </c>
      <c r="E201" s="1092">
        <v>118143</v>
      </c>
      <c r="F201" s="1196">
        <v>2.5207057976233344E-3</v>
      </c>
      <c r="G201" s="1092">
        <v>2981.6271224024708</v>
      </c>
      <c r="H201" s="1092" t="s">
        <v>197</v>
      </c>
      <c r="I201" s="1057">
        <v>0.36218719738589245</v>
      </c>
      <c r="J201" s="1092">
        <v>136.61531357666669</v>
      </c>
      <c r="K201" s="1092" t="s">
        <v>197</v>
      </c>
      <c r="L201" s="1257">
        <v>14469.420411522642</v>
      </c>
      <c r="M201" s="1059"/>
      <c r="N201" s="1018"/>
      <c r="O201" s="1018"/>
      <c r="P201" s="1018"/>
      <c r="Q201" s="1018"/>
    </row>
    <row r="202" spans="1:17" s="1017" customFormat="1" ht="13">
      <c r="A202" s="1187" t="s">
        <v>745</v>
      </c>
      <c r="B202" s="1092" t="s">
        <v>71</v>
      </c>
      <c r="C202" s="1092" t="s">
        <v>71</v>
      </c>
      <c r="D202" s="1092" t="s">
        <v>71</v>
      </c>
      <c r="E202" s="1092" t="s">
        <v>71</v>
      </c>
      <c r="F202" s="1196">
        <v>0</v>
      </c>
      <c r="G202" s="1092" t="s">
        <v>71</v>
      </c>
      <c r="H202" s="1092" t="s">
        <v>71</v>
      </c>
      <c r="I202" s="1057" t="s">
        <v>71</v>
      </c>
      <c r="J202" s="1092" t="s">
        <v>71</v>
      </c>
      <c r="K202" s="1092" t="s">
        <v>71</v>
      </c>
      <c r="L202" s="1257" t="s">
        <v>71</v>
      </c>
      <c r="M202" s="1059"/>
      <c r="N202" s="1018"/>
      <c r="O202" s="1018"/>
      <c r="P202" s="1018"/>
      <c r="Q202" s="1018"/>
    </row>
    <row r="203" spans="1:17" s="1017" customFormat="1" ht="13">
      <c r="A203" s="1187" t="s">
        <v>846</v>
      </c>
      <c r="B203" s="1092">
        <v>135792</v>
      </c>
      <c r="C203" s="1092">
        <v>2</v>
      </c>
      <c r="D203" s="1051">
        <v>0</v>
      </c>
      <c r="E203" s="1092">
        <v>61285</v>
      </c>
      <c r="F203" s="1196">
        <v>0</v>
      </c>
      <c r="G203" s="1092">
        <v>2434.5</v>
      </c>
      <c r="H203" s="1092" t="s">
        <v>197</v>
      </c>
      <c r="I203" s="1057">
        <v>0.27300000000000002</v>
      </c>
      <c r="J203" s="1092">
        <v>125.60499999999999</v>
      </c>
      <c r="K203" s="1092" t="s">
        <v>197</v>
      </c>
      <c r="L203" s="1257">
        <v>16501.474999999999</v>
      </c>
      <c r="M203" s="1059"/>
      <c r="N203" s="1018"/>
      <c r="O203" s="1018"/>
      <c r="P203" s="1018"/>
      <c r="Q203" s="1018"/>
    </row>
    <row r="204" spans="1:17" s="1017" customFormat="1" ht="13">
      <c r="A204" s="1187" t="s">
        <v>847</v>
      </c>
      <c r="B204" s="1092">
        <v>146318</v>
      </c>
      <c r="C204" s="1092">
        <v>159</v>
      </c>
      <c r="D204" s="1051">
        <v>2.0618127290903034E-3</v>
      </c>
      <c r="E204" s="1092">
        <v>83229</v>
      </c>
      <c r="F204" s="1196">
        <v>1.6151827175449223E-3</v>
      </c>
      <c r="G204" s="1092">
        <v>3021.0305943940884</v>
      </c>
      <c r="H204" s="1092" t="s">
        <v>197</v>
      </c>
      <c r="I204" s="1057">
        <v>0.3137174901273887</v>
      </c>
      <c r="J204" s="1092">
        <v>156.05427992528303</v>
      </c>
      <c r="K204" s="1092" t="s">
        <v>197</v>
      </c>
      <c r="L204" s="1257">
        <v>14425.03352201258</v>
      </c>
      <c r="M204" s="1059"/>
      <c r="N204" s="1018"/>
      <c r="O204" s="1018"/>
      <c r="P204" s="1018"/>
      <c r="Q204" s="1018"/>
    </row>
    <row r="205" spans="1:17" s="1017" customFormat="1" ht="13">
      <c r="A205" s="1187" t="s">
        <v>748</v>
      </c>
      <c r="B205" s="1092">
        <v>205677</v>
      </c>
      <c r="C205" s="1092">
        <v>243</v>
      </c>
      <c r="D205" s="1051">
        <v>2.0672887944212319E-3</v>
      </c>
      <c r="E205" s="1092">
        <v>118143</v>
      </c>
      <c r="F205" s="1196">
        <v>2.5207057976233344E-3</v>
      </c>
      <c r="G205" s="1092">
        <v>2981.6271224024708</v>
      </c>
      <c r="H205" s="1092" t="s">
        <v>197</v>
      </c>
      <c r="I205" s="1057">
        <v>0.36218719738589245</v>
      </c>
      <c r="J205" s="1092">
        <v>136.61531357666669</v>
      </c>
      <c r="K205" s="1092" t="s">
        <v>197</v>
      </c>
      <c r="L205" s="1257">
        <v>14469.420411522642</v>
      </c>
      <c r="M205" s="1059"/>
      <c r="N205" s="1018"/>
      <c r="O205" s="1018"/>
      <c r="P205" s="1018"/>
      <c r="Q205" s="1018"/>
    </row>
    <row r="206" spans="1:17" s="1017" customFormat="1" ht="13">
      <c r="A206" s="1187" t="s">
        <v>848</v>
      </c>
      <c r="B206" s="1092">
        <v>38162</v>
      </c>
      <c r="C206" s="1092">
        <v>130</v>
      </c>
      <c r="D206" s="1051">
        <v>1.7733640716439084E-3</v>
      </c>
      <c r="E206" s="1092">
        <v>30165</v>
      </c>
      <c r="F206" s="1196">
        <v>0</v>
      </c>
      <c r="G206" s="1092">
        <v>2354.1649504975385</v>
      </c>
      <c r="H206" s="1092" t="s">
        <v>197</v>
      </c>
      <c r="I206" s="1057">
        <v>0.4227882838759689</v>
      </c>
      <c r="J206" s="1092">
        <v>165.39802425207694</v>
      </c>
      <c r="K206" s="1092" t="s">
        <v>197</v>
      </c>
      <c r="L206" s="1257">
        <v>13738.044538461543</v>
      </c>
      <c r="M206" s="1059"/>
      <c r="N206" s="1018"/>
      <c r="O206" s="1018"/>
      <c r="P206" s="1018"/>
      <c r="Q206" s="1018"/>
    </row>
    <row r="207" spans="1:17" s="1017" customFormat="1" ht="13">
      <c r="A207" s="1038" t="s">
        <v>849</v>
      </c>
      <c r="B207" s="1039"/>
      <c r="C207" s="1039"/>
      <c r="D207" s="1062"/>
      <c r="E207" s="1178"/>
      <c r="F207" s="1182"/>
      <c r="G207" s="1179"/>
      <c r="H207" s="1179"/>
      <c r="I207" s="1068"/>
      <c r="J207" s="1180"/>
      <c r="K207" s="1180"/>
      <c r="L207" s="1258"/>
      <c r="M207" s="1059"/>
      <c r="N207" s="1018"/>
      <c r="O207" s="1018"/>
      <c r="P207" s="1018"/>
      <c r="Q207" s="1018"/>
    </row>
    <row r="208" spans="1:17" s="1017" customFormat="1" ht="13">
      <c r="A208" s="1187" t="s">
        <v>797</v>
      </c>
      <c r="B208" s="1092">
        <v>60420</v>
      </c>
      <c r="C208" s="1092">
        <v>34</v>
      </c>
      <c r="D208" s="1051">
        <v>1.7569546120058566E-3</v>
      </c>
      <c r="E208" s="1092">
        <v>46699</v>
      </c>
      <c r="F208" s="1196">
        <v>1.25E-3</v>
      </c>
      <c r="G208" s="1092">
        <v>4271.2211027844105</v>
      </c>
      <c r="H208" s="1092" t="s">
        <v>197</v>
      </c>
      <c r="I208" s="1057">
        <v>0.45629411764705868</v>
      </c>
      <c r="J208" s="1092">
        <v>82.917402019411782</v>
      </c>
      <c r="K208" s="1092" t="s">
        <v>197</v>
      </c>
      <c r="L208" s="1257">
        <v>14936.684411764705</v>
      </c>
      <c r="M208" s="1059"/>
      <c r="N208" s="1018"/>
      <c r="O208" s="1018"/>
      <c r="P208" s="1018"/>
      <c r="Q208" s="1018"/>
    </row>
    <row r="209" spans="1:17" s="1017" customFormat="1" ht="13">
      <c r="A209" s="1187" t="s">
        <v>798</v>
      </c>
      <c r="B209" s="1092">
        <v>34063</v>
      </c>
      <c r="C209" s="1092">
        <v>118</v>
      </c>
      <c r="D209" s="1051">
        <v>2.3739055370575902E-3</v>
      </c>
      <c r="E209" s="1092">
        <v>26686</v>
      </c>
      <c r="F209" s="1196">
        <v>4.1958041958041958E-3</v>
      </c>
      <c r="G209" s="1092">
        <v>2868.8664589828818</v>
      </c>
      <c r="H209" s="1092" t="s">
        <v>197</v>
      </c>
      <c r="I209" s="1057">
        <v>0.39205076396551714</v>
      </c>
      <c r="J209" s="1092">
        <v>165.64014052898304</v>
      </c>
      <c r="K209" s="1092" t="s">
        <v>197</v>
      </c>
      <c r="L209" s="1257">
        <v>14084.296525423724</v>
      </c>
      <c r="M209" s="1059"/>
      <c r="N209" s="1018"/>
      <c r="O209" s="1018"/>
      <c r="P209" s="1018"/>
      <c r="Q209" s="1018"/>
    </row>
    <row r="210" spans="1:17" s="1017" customFormat="1" ht="13">
      <c r="A210" s="1187" t="s">
        <v>799</v>
      </c>
      <c r="B210" s="1092">
        <v>26357</v>
      </c>
      <c r="C210" s="1092">
        <v>91</v>
      </c>
      <c r="D210" s="1051">
        <v>1.8117338678590702E-3</v>
      </c>
      <c r="E210" s="1092">
        <v>20013</v>
      </c>
      <c r="F210" s="1196">
        <v>2.0430906389301636E-3</v>
      </c>
      <c r="G210" s="1092">
        <v>2646.0179240565926</v>
      </c>
      <c r="H210" s="1092" t="s">
        <v>197</v>
      </c>
      <c r="I210" s="1057">
        <v>0.28895852692307689</v>
      </c>
      <c r="J210" s="1092">
        <v>119.04168074780219</v>
      </c>
      <c r="K210" s="1092" t="s">
        <v>197</v>
      </c>
      <c r="L210" s="1257">
        <v>14794.229670329676</v>
      </c>
      <c r="M210" s="1059"/>
      <c r="N210" s="1018"/>
      <c r="O210" s="1018"/>
      <c r="P210" s="1018"/>
      <c r="Q210" s="1018"/>
    </row>
    <row r="211" spans="1:17" s="1017" customFormat="1" ht="13">
      <c r="A211" s="1187" t="s">
        <v>850</v>
      </c>
      <c r="B211" s="1092">
        <v>84837</v>
      </c>
      <c r="C211" s="1092" t="s">
        <v>71</v>
      </c>
      <c r="D211" s="1092">
        <v>0</v>
      </c>
      <c r="E211" s="1092">
        <v>24745</v>
      </c>
      <c r="F211" s="1092" t="s">
        <v>71</v>
      </c>
      <c r="G211" s="1092" t="s">
        <v>71</v>
      </c>
      <c r="H211" s="1092" t="s">
        <v>71</v>
      </c>
      <c r="I211" s="1057" t="s">
        <v>71</v>
      </c>
      <c r="J211" s="1092" t="s">
        <v>71</v>
      </c>
      <c r="K211" s="1092" t="s">
        <v>71</v>
      </c>
      <c r="L211" s="1257" t="s">
        <v>71</v>
      </c>
      <c r="M211" s="1059"/>
      <c r="N211" s="1018"/>
      <c r="O211" s="1018"/>
      <c r="P211" s="1018"/>
      <c r="Q211" s="1018"/>
    </row>
    <row r="212" spans="1:17" s="1017" customFormat="1" ht="13">
      <c r="A212" s="1187" t="s">
        <v>779</v>
      </c>
      <c r="B212" s="1092">
        <v>65102</v>
      </c>
      <c r="C212" s="1092">
        <v>183</v>
      </c>
      <c r="D212" s="1051">
        <v>5.9483976503829281E-4</v>
      </c>
      <c r="E212" s="1092">
        <v>52702</v>
      </c>
      <c r="F212" s="1196">
        <v>6.3171193935565384E-3</v>
      </c>
      <c r="G212" s="1092">
        <v>2659.6601719860664</v>
      </c>
      <c r="H212" s="1092" t="s">
        <v>197</v>
      </c>
      <c r="I212" s="1057">
        <v>0.42223032386740333</v>
      </c>
      <c r="J212" s="1092">
        <v>154.11230326874303</v>
      </c>
      <c r="K212" s="1092" t="s">
        <v>197</v>
      </c>
      <c r="L212" s="1257">
        <v>14524.280601092902</v>
      </c>
      <c r="M212" s="1059"/>
      <c r="N212" s="1018"/>
      <c r="O212" s="1018"/>
      <c r="P212" s="1018"/>
      <c r="Q212" s="1018"/>
    </row>
    <row r="213" spans="1:17" s="1036" customFormat="1" ht="13">
      <c r="A213" s="1170" t="s">
        <v>755</v>
      </c>
      <c r="B213" s="1171"/>
      <c r="C213" s="1171"/>
      <c r="D213" s="1172"/>
      <c r="E213" s="1173"/>
      <c r="F213" s="1197"/>
      <c r="G213" s="1175"/>
      <c r="H213" s="1175"/>
      <c r="I213" s="1176"/>
      <c r="J213" s="1177"/>
      <c r="K213" s="1177"/>
      <c r="L213" s="1261"/>
      <c r="M213" s="1059"/>
      <c r="N213" s="1037"/>
      <c r="O213" s="1037"/>
      <c r="P213" s="1037"/>
      <c r="Q213" s="1037"/>
    </row>
    <row r="214" spans="1:17" s="1017" customFormat="1" ht="13">
      <c r="A214" s="1187" t="s">
        <v>756</v>
      </c>
      <c r="B214" s="1092">
        <v>2937</v>
      </c>
      <c r="C214" s="1092">
        <v>9</v>
      </c>
      <c r="D214" s="1051">
        <v>3.1372549019607842E-3</v>
      </c>
      <c r="E214" s="1092">
        <v>1845</v>
      </c>
      <c r="F214" s="1196">
        <v>0</v>
      </c>
      <c r="G214" s="1092">
        <v>4045.1111588022227</v>
      </c>
      <c r="H214" s="1092" t="s">
        <v>197</v>
      </c>
      <c r="I214" s="1056">
        <v>1.781222222222222</v>
      </c>
      <c r="J214" s="1092">
        <v>113.7180833811111</v>
      </c>
      <c r="K214" s="1092" t="s">
        <v>197</v>
      </c>
      <c r="L214" s="1257">
        <v>15327.716666666667</v>
      </c>
      <c r="M214" s="1059"/>
      <c r="N214" s="1018"/>
      <c r="O214" s="1018"/>
      <c r="P214" s="1018"/>
      <c r="Q214" s="1018"/>
    </row>
    <row r="215" spans="1:17" s="1017" customFormat="1" ht="13">
      <c r="A215" s="1038" t="s">
        <v>781</v>
      </c>
      <c r="B215" s="1039"/>
      <c r="C215" s="1039"/>
      <c r="D215" s="1062"/>
      <c r="E215" s="1178"/>
      <c r="F215" s="1182"/>
      <c r="G215" s="1179"/>
      <c r="H215" s="1179"/>
      <c r="I215" s="1067"/>
      <c r="J215" s="1180"/>
      <c r="K215" s="1180"/>
      <c r="L215" s="1180"/>
      <c r="M215" s="1059"/>
      <c r="N215" s="1018"/>
      <c r="O215" s="1018"/>
      <c r="P215" s="1018"/>
      <c r="Q215" s="1018"/>
    </row>
    <row r="216" spans="1:17" s="1017" customFormat="1" ht="13">
      <c r="A216" s="1187" t="s">
        <v>797</v>
      </c>
      <c r="B216" s="1092" t="s">
        <v>71</v>
      </c>
      <c r="C216" s="1092" t="s">
        <v>71</v>
      </c>
      <c r="D216" s="1092" t="s">
        <v>71</v>
      </c>
      <c r="E216" s="1092" t="s">
        <v>71</v>
      </c>
      <c r="F216" s="1196">
        <v>0</v>
      </c>
      <c r="G216" s="1092" t="s">
        <v>71</v>
      </c>
      <c r="H216" s="1092" t="s">
        <v>71</v>
      </c>
      <c r="I216" s="1056" t="s">
        <v>71</v>
      </c>
      <c r="J216" s="1092" t="s">
        <v>71</v>
      </c>
      <c r="K216" s="1092" t="s">
        <v>71</v>
      </c>
      <c r="L216" s="1257">
        <v>14907.428928571431</v>
      </c>
      <c r="M216" s="1059"/>
      <c r="N216" s="1018"/>
      <c r="O216" s="1018"/>
      <c r="P216" s="1018"/>
      <c r="Q216" s="1018"/>
    </row>
    <row r="217" spans="1:17" s="1017" customFormat="1" ht="13">
      <c r="A217" s="1187" t="s">
        <v>798</v>
      </c>
      <c r="B217" s="1092" t="s">
        <v>71</v>
      </c>
      <c r="C217" s="1092" t="s">
        <v>71</v>
      </c>
      <c r="D217" s="1092" t="s">
        <v>71</v>
      </c>
      <c r="E217" s="1092" t="s">
        <v>71</v>
      </c>
      <c r="F217" s="1196">
        <v>0</v>
      </c>
      <c r="G217" s="1092" t="s">
        <v>71</v>
      </c>
      <c r="H217" s="1092" t="s">
        <v>71</v>
      </c>
      <c r="I217" s="1056" t="s">
        <v>71</v>
      </c>
      <c r="J217" s="1092" t="s">
        <v>71</v>
      </c>
      <c r="K217" s="1092" t="s">
        <v>71</v>
      </c>
      <c r="L217" s="1092" t="s">
        <v>71</v>
      </c>
      <c r="M217" s="1059"/>
      <c r="N217" s="1018"/>
      <c r="O217" s="1018"/>
      <c r="P217" s="1018"/>
      <c r="Q217" s="1018"/>
    </row>
    <row r="218" spans="1:17" s="1017" customFormat="1" ht="13">
      <c r="A218" s="1187" t="s">
        <v>799</v>
      </c>
      <c r="B218" s="1092" t="s">
        <v>71</v>
      </c>
      <c r="C218" s="1092" t="s">
        <v>71</v>
      </c>
      <c r="D218" s="1092" t="s">
        <v>71</v>
      </c>
      <c r="E218" s="1092" t="s">
        <v>71</v>
      </c>
      <c r="F218" s="1196">
        <v>0</v>
      </c>
      <c r="G218" s="1092" t="s">
        <v>71</v>
      </c>
      <c r="H218" s="1092" t="s">
        <v>71</v>
      </c>
      <c r="I218" s="1056" t="s">
        <v>71</v>
      </c>
      <c r="J218" s="1092" t="s">
        <v>71</v>
      </c>
      <c r="K218" s="1092" t="s">
        <v>71</v>
      </c>
      <c r="L218" s="1092" t="s">
        <v>71</v>
      </c>
      <c r="M218" s="1059"/>
      <c r="N218" s="1018"/>
      <c r="O218" s="1018"/>
      <c r="P218" s="1018"/>
      <c r="Q218" s="1018"/>
    </row>
    <row r="219" spans="1:17" s="1017" customFormat="1" ht="13.5" thickBot="1">
      <c r="A219" s="1188" t="s">
        <v>761</v>
      </c>
      <c r="B219" s="1343" t="s">
        <v>71</v>
      </c>
      <c r="C219" s="1343" t="s">
        <v>71</v>
      </c>
      <c r="D219" s="1405" t="s">
        <v>71</v>
      </c>
      <c r="E219" s="1343" t="s">
        <v>71</v>
      </c>
      <c r="F219" s="1198">
        <v>0</v>
      </c>
      <c r="G219" s="1343" t="s">
        <v>71</v>
      </c>
      <c r="H219" s="1343" t="s">
        <v>71</v>
      </c>
      <c r="I219" s="1346" t="s">
        <v>71</v>
      </c>
      <c r="J219" s="1343" t="s">
        <v>71</v>
      </c>
      <c r="K219" s="1343" t="s">
        <v>71</v>
      </c>
      <c r="L219" s="1343" t="s">
        <v>71</v>
      </c>
      <c r="M219" s="1059"/>
      <c r="N219" s="1018"/>
      <c r="O219" s="1018"/>
      <c r="P219" s="1018"/>
      <c r="Q219" s="1018"/>
    </row>
    <row r="220" spans="1:17" s="1017" customFormat="1" ht="15.5">
      <c r="A220" s="510" t="s">
        <v>851</v>
      </c>
      <c r="B220" s="510"/>
      <c r="C220" s="1016"/>
      <c r="D220" s="510"/>
      <c r="E220" s="1016"/>
      <c r="F220" s="510"/>
      <c r="G220" s="1016"/>
      <c r="H220" s="1016"/>
      <c r="I220" s="510"/>
      <c r="J220" s="1016"/>
      <c r="K220" s="1016"/>
      <c r="L220" s="1016"/>
      <c r="N220" s="1018"/>
      <c r="O220" s="1018"/>
      <c r="P220" s="1018"/>
      <c r="Q220" s="1018"/>
    </row>
    <row r="221" spans="1:17" s="1017" customFormat="1" ht="15.5">
      <c r="A221" s="510" t="s">
        <v>852</v>
      </c>
      <c r="B221" s="510"/>
      <c r="C221" s="1016"/>
      <c r="D221" s="510"/>
      <c r="E221" s="1016"/>
      <c r="F221" s="510"/>
      <c r="G221" s="1016"/>
      <c r="H221" s="1016"/>
      <c r="I221" s="510"/>
      <c r="J221" s="1016"/>
      <c r="K221" s="1016"/>
      <c r="L221" s="1016"/>
      <c r="N221" s="1018"/>
      <c r="O221" s="1018"/>
      <c r="P221" s="1018"/>
      <c r="Q221" s="1018"/>
    </row>
    <row r="222" spans="1:17" s="1017" customFormat="1" ht="15.5">
      <c r="A222" s="510" t="s">
        <v>853</v>
      </c>
      <c r="B222" s="510"/>
      <c r="C222" s="1016"/>
      <c r="D222" s="510"/>
      <c r="E222" s="1016"/>
      <c r="F222" s="510"/>
      <c r="G222" s="1016"/>
      <c r="H222" s="1016"/>
      <c r="I222" s="510"/>
      <c r="J222" s="1016"/>
      <c r="K222" s="1016"/>
      <c r="L222" s="1016"/>
      <c r="N222" s="1018"/>
      <c r="O222" s="1018"/>
      <c r="P222" s="1018"/>
      <c r="Q222" s="1018"/>
    </row>
    <row r="223" spans="1:17" s="1017" customFormat="1" ht="15.5">
      <c r="A223" s="510" t="s">
        <v>854</v>
      </c>
      <c r="B223" s="510"/>
      <c r="C223" s="1016"/>
      <c r="D223" s="510"/>
      <c r="E223" s="1016"/>
      <c r="F223" s="510"/>
      <c r="G223" s="1016"/>
      <c r="H223" s="1016"/>
      <c r="I223" s="510"/>
      <c r="J223" s="1016"/>
      <c r="K223" s="1016"/>
      <c r="L223" s="1016"/>
      <c r="N223" s="1018"/>
      <c r="O223" s="1018"/>
      <c r="P223" s="1018"/>
      <c r="Q223" s="1018"/>
    </row>
    <row r="224" spans="1:17" s="1017" customFormat="1" ht="13">
      <c r="A224" s="510"/>
      <c r="B224" s="510"/>
      <c r="C224" s="1016"/>
      <c r="D224" s="510"/>
      <c r="E224" s="1016"/>
      <c r="F224" s="510"/>
      <c r="G224" s="1016"/>
      <c r="H224" s="1016"/>
      <c r="I224" s="510"/>
      <c r="J224" s="1016"/>
      <c r="K224" s="1016"/>
      <c r="L224" s="1016"/>
      <c r="N224" s="1018"/>
      <c r="O224" s="1018"/>
      <c r="P224" s="1018"/>
      <c r="Q224" s="1018"/>
    </row>
    <row r="225" spans="1:17" s="1017" customFormat="1" ht="13.5" thickBot="1">
      <c r="A225" s="1015" t="s">
        <v>855</v>
      </c>
      <c r="B225" s="510"/>
      <c r="C225" s="1016"/>
      <c r="D225" s="510"/>
      <c r="E225" s="1016"/>
      <c r="F225" s="510"/>
      <c r="G225" s="1016"/>
      <c r="H225" s="1016"/>
      <c r="I225" s="510"/>
      <c r="J225" s="1016"/>
      <c r="K225" s="1016"/>
      <c r="L225" s="1016"/>
      <c r="M225" s="1199"/>
      <c r="N225" s="1037"/>
      <c r="O225" s="1037"/>
      <c r="P225" s="1018"/>
      <c r="Q225" s="1018"/>
    </row>
    <row r="226" spans="1:17" s="1017" customFormat="1" ht="77.25" customHeight="1" thickBot="1">
      <c r="A226" s="1200" t="s">
        <v>702</v>
      </c>
      <c r="B226" s="1201" t="s">
        <v>856</v>
      </c>
      <c r="C226" s="1202" t="s">
        <v>837</v>
      </c>
      <c r="D226" s="1201" t="s">
        <v>705</v>
      </c>
      <c r="E226" s="1202" t="s">
        <v>857</v>
      </c>
      <c r="F226" s="1201" t="s">
        <v>707</v>
      </c>
      <c r="G226" s="1020" t="s">
        <v>858</v>
      </c>
      <c r="H226" s="1020" t="s">
        <v>859</v>
      </c>
      <c r="I226" s="1019" t="s">
        <v>710</v>
      </c>
      <c r="J226" s="1020" t="s">
        <v>711</v>
      </c>
      <c r="K226" s="1020" t="s">
        <v>860</v>
      </c>
      <c r="L226" s="1020" t="s">
        <v>713</v>
      </c>
      <c r="N226" s="1036"/>
      <c r="O226" s="1037"/>
      <c r="P226" s="1018"/>
      <c r="Q226" s="1018"/>
    </row>
    <row r="227" spans="1:17" s="1017" customFormat="1" ht="13">
      <c r="A227" s="1203" t="s">
        <v>714</v>
      </c>
      <c r="B227" s="1166"/>
      <c r="C227" s="1204"/>
      <c r="D227" s="1166"/>
      <c r="E227" s="1204"/>
      <c r="F227" s="1205"/>
      <c r="G227" s="1204"/>
      <c r="H227" s="1204"/>
      <c r="I227" s="1205"/>
      <c r="J227" s="1204"/>
      <c r="K227" s="1204"/>
      <c r="L227" s="1204"/>
      <c r="M227" s="1036"/>
      <c r="N227" s="1037"/>
      <c r="O227" s="1037"/>
      <c r="P227" s="1018"/>
      <c r="Q227" s="1018"/>
    </row>
    <row r="228" spans="1:17" s="1017" customFormat="1" ht="13">
      <c r="A228" s="1206" t="s">
        <v>715</v>
      </c>
      <c r="B228" s="1166"/>
      <c r="C228" s="1207"/>
      <c r="D228" s="1166"/>
      <c r="E228" s="1207"/>
      <c r="F228" s="1208"/>
      <c r="G228" s="1209"/>
      <c r="H228" s="1209"/>
      <c r="I228" s="1210"/>
      <c r="J228" s="1209"/>
      <c r="K228" s="1209"/>
      <c r="L228" s="1209"/>
      <c r="N228" s="1037"/>
      <c r="O228" s="1037"/>
      <c r="P228" s="1018"/>
      <c r="Q228" s="1018"/>
    </row>
    <row r="229" spans="1:17" s="1017" customFormat="1" ht="13">
      <c r="A229" s="1128" t="s">
        <v>716</v>
      </c>
      <c r="B229" s="1166"/>
      <c r="C229" s="1211">
        <v>374</v>
      </c>
      <c r="D229" s="1166"/>
      <c r="E229" s="1212"/>
      <c r="F229" s="1213">
        <f>IFERROR(C229/E229,0)</f>
        <v>0</v>
      </c>
      <c r="G229" s="1214">
        <f>'ESA Table 2C (BE)'!D32/C229</f>
        <v>8077.2409090909096</v>
      </c>
      <c r="H229" s="1214">
        <f>G229</f>
        <v>8077.2409090909096</v>
      </c>
      <c r="I229" s="1215">
        <f>'ESA Table 2C (BE)'!E31/C229</f>
        <v>0.11229946524064172</v>
      </c>
      <c r="J229" s="1214">
        <f>'ESA Table 2C (BE)'!F31/C229</f>
        <v>333.60160427807489</v>
      </c>
      <c r="K229" s="1214">
        <v>331</v>
      </c>
      <c r="L229" s="1211">
        <f>'ESA Table 2C (BE)'!G31/C229</f>
        <v>36470.703208556151</v>
      </c>
      <c r="M229" s="1036"/>
      <c r="N229" s="1037"/>
      <c r="O229" s="1037"/>
      <c r="P229" s="1018"/>
      <c r="Q229" s="1018"/>
    </row>
    <row r="230" spans="1:17" s="1017" customFormat="1" ht="13">
      <c r="A230" s="1128" t="s">
        <v>717</v>
      </c>
      <c r="B230" s="1166"/>
      <c r="C230" s="1211"/>
      <c r="D230" s="1166"/>
      <c r="E230" s="1212"/>
      <c r="F230" s="1213">
        <f>IFERROR(C230/E230,0)</f>
        <v>0</v>
      </c>
      <c r="G230" s="1211"/>
      <c r="H230" s="1211"/>
      <c r="I230" s="1135"/>
      <c r="J230" s="1211"/>
      <c r="K230" s="1211"/>
      <c r="L230" s="1211"/>
      <c r="N230" s="1018"/>
      <c r="O230" s="1018"/>
      <c r="P230" s="1018"/>
      <c r="Q230" s="1018"/>
    </row>
    <row r="231" spans="1:17" s="1017" customFormat="1" ht="13">
      <c r="A231" s="1128" t="s">
        <v>718</v>
      </c>
      <c r="B231" s="1166"/>
      <c r="C231" s="1211"/>
      <c r="D231" s="1166"/>
      <c r="E231" s="1212"/>
      <c r="F231" s="1213">
        <f>IFERROR(C231/E231,0)</f>
        <v>0</v>
      </c>
      <c r="G231" s="1211"/>
      <c r="H231" s="1211"/>
      <c r="I231" s="1135"/>
      <c r="J231" s="1211"/>
      <c r="K231" s="1211"/>
      <c r="L231" s="1211"/>
      <c r="N231" s="1018"/>
      <c r="O231" s="1018"/>
      <c r="P231" s="1018"/>
      <c r="Q231" s="1018"/>
    </row>
    <row r="232" spans="1:17" s="1017" customFormat="1" ht="13">
      <c r="A232" s="1216" t="s">
        <v>719</v>
      </c>
      <c r="B232" s="1166"/>
      <c r="C232" s="1217"/>
      <c r="D232" s="1166"/>
      <c r="E232" s="1218"/>
      <c r="F232" s="1121"/>
      <c r="G232" s="1217"/>
      <c r="H232" s="1217"/>
      <c r="I232" s="1219"/>
      <c r="J232" s="1217"/>
      <c r="K232" s="1217"/>
      <c r="L232" s="1217"/>
      <c r="N232" s="1018"/>
      <c r="O232" s="1018"/>
      <c r="P232" s="1018"/>
      <c r="Q232" s="1018"/>
    </row>
    <row r="233" spans="1:17" s="1017" customFormat="1" ht="13">
      <c r="A233" s="1128" t="s">
        <v>720</v>
      </c>
      <c r="B233" s="1166"/>
      <c r="C233" s="1211">
        <v>342</v>
      </c>
      <c r="D233" s="1166"/>
      <c r="E233" s="1212"/>
      <c r="F233" s="1213">
        <f t="shared" ref="F233:F234" si="9">IFERROR(C233/E233,0)</f>
        <v>0</v>
      </c>
      <c r="G233" s="1220">
        <v>8101</v>
      </c>
      <c r="H233" s="1220">
        <v>8101</v>
      </c>
      <c r="I233" s="1221">
        <v>0.11</v>
      </c>
      <c r="J233" s="1220">
        <v>335</v>
      </c>
      <c r="K233" s="1220">
        <v>335</v>
      </c>
      <c r="L233" s="1211">
        <v>36422</v>
      </c>
      <c r="N233" s="1018"/>
      <c r="O233" s="1018"/>
      <c r="P233" s="1018"/>
      <c r="Q233" s="1018"/>
    </row>
    <row r="234" spans="1:17" s="1017" customFormat="1" ht="13">
      <c r="A234" s="1128" t="s">
        <v>721</v>
      </c>
      <c r="B234" s="1166"/>
      <c r="C234" s="1211">
        <v>32</v>
      </c>
      <c r="D234" s="1166"/>
      <c r="E234" s="1212"/>
      <c r="F234" s="1213">
        <f t="shared" si="9"/>
        <v>0</v>
      </c>
      <c r="G234" s="1220">
        <v>7820</v>
      </c>
      <c r="H234" s="1220">
        <v>7820</v>
      </c>
      <c r="I234" s="1221">
        <v>0.11</v>
      </c>
      <c r="J234" s="1220">
        <v>314</v>
      </c>
      <c r="K234" s="1220">
        <v>314</v>
      </c>
      <c r="L234" s="1211">
        <v>36988</v>
      </c>
      <c r="N234" s="1018"/>
      <c r="O234" s="1018"/>
      <c r="P234" s="1018"/>
      <c r="Q234" s="1018"/>
    </row>
    <row r="235" spans="1:17" s="1017" customFormat="1" ht="13">
      <c r="A235" s="1216" t="s">
        <v>722</v>
      </c>
      <c r="B235" s="1166"/>
      <c r="C235" s="1217"/>
      <c r="D235" s="1166"/>
      <c r="E235" s="1218"/>
      <c r="F235" s="1121"/>
      <c r="G235" s="1217"/>
      <c r="H235" s="1217"/>
      <c r="I235" s="1219"/>
      <c r="J235" s="1217"/>
      <c r="K235" s="1217"/>
      <c r="L235" s="1217"/>
      <c r="N235" s="1018"/>
      <c r="O235" s="1018"/>
      <c r="P235" s="1018"/>
      <c r="Q235" s="1018"/>
    </row>
    <row r="236" spans="1:17" s="1017" customFormat="1" ht="13">
      <c r="A236" s="1184" t="s">
        <v>842</v>
      </c>
      <c r="B236" s="1166"/>
      <c r="C236" s="1211"/>
      <c r="D236" s="1166"/>
      <c r="E236" s="1212"/>
      <c r="F236" s="1213">
        <f t="shared" ref="F236:F241" si="10">IFERROR(C236/E236,0)</f>
        <v>0</v>
      </c>
      <c r="G236" s="1211"/>
      <c r="H236" s="1211"/>
      <c r="I236" s="1135"/>
      <c r="J236" s="1211"/>
      <c r="K236" s="1211"/>
      <c r="L236" s="1211"/>
      <c r="N236" s="1018"/>
      <c r="O236" s="1018"/>
      <c r="P236" s="1018"/>
      <c r="Q236" s="1018"/>
    </row>
    <row r="237" spans="1:17" s="1017" customFormat="1" ht="13">
      <c r="A237" s="1184" t="s">
        <v>843</v>
      </c>
      <c r="B237" s="1166"/>
      <c r="C237" s="1211">
        <f>C229</f>
        <v>374</v>
      </c>
      <c r="D237" s="1166"/>
      <c r="E237" s="1212"/>
      <c r="F237" s="1213">
        <v>0</v>
      </c>
      <c r="G237" s="1220">
        <f t="shared" ref="G237:L237" si="11">G229</f>
        <v>8077.2409090909096</v>
      </c>
      <c r="H237" s="1220">
        <f t="shared" si="11"/>
        <v>8077.2409090909096</v>
      </c>
      <c r="I237" s="1221">
        <f t="shared" si="11"/>
        <v>0.11229946524064172</v>
      </c>
      <c r="J237" s="1220">
        <f t="shared" si="11"/>
        <v>333.60160427807489</v>
      </c>
      <c r="K237" s="1220">
        <f t="shared" si="11"/>
        <v>331</v>
      </c>
      <c r="L237" s="1211">
        <f t="shared" si="11"/>
        <v>36470.703208556151</v>
      </c>
      <c r="N237" s="1018"/>
      <c r="O237" s="1018"/>
      <c r="P237" s="1018"/>
      <c r="Q237" s="1018"/>
    </row>
    <row r="238" spans="1:17" s="1017" customFormat="1" ht="13">
      <c r="A238" s="1128" t="s">
        <v>725</v>
      </c>
      <c r="B238" s="1166"/>
      <c r="C238" s="1211"/>
      <c r="D238" s="1166"/>
      <c r="E238" s="1212"/>
      <c r="F238" s="1213">
        <f t="shared" si="10"/>
        <v>0</v>
      </c>
      <c r="G238" s="1211"/>
      <c r="H238" s="1211"/>
      <c r="I238" s="1135"/>
      <c r="J238" s="1211"/>
      <c r="K238" s="1211"/>
      <c r="L238" s="1211"/>
      <c r="N238" s="1018"/>
      <c r="O238" s="1018"/>
      <c r="P238" s="1018"/>
      <c r="Q238" s="1018"/>
    </row>
    <row r="239" spans="1:17" s="1017" customFormat="1" ht="13">
      <c r="A239" s="1128" t="s">
        <v>726</v>
      </c>
      <c r="B239" s="1166"/>
      <c r="C239" s="1211"/>
      <c r="D239" s="1166"/>
      <c r="E239" s="1212"/>
      <c r="F239" s="1213">
        <f t="shared" si="10"/>
        <v>0</v>
      </c>
      <c r="G239" s="1211"/>
      <c r="H239" s="1211"/>
      <c r="I239" s="1135"/>
      <c r="J239" s="1211"/>
      <c r="K239" s="1211"/>
      <c r="L239" s="1211"/>
      <c r="N239" s="1018"/>
      <c r="O239" s="1018"/>
      <c r="P239" s="1018"/>
      <c r="Q239" s="1018"/>
    </row>
    <row r="240" spans="1:17" s="1017" customFormat="1" ht="13">
      <c r="A240" s="1128" t="s">
        <v>844</v>
      </c>
      <c r="B240" s="1166"/>
      <c r="C240" s="1211"/>
      <c r="D240" s="1166"/>
      <c r="E240" s="1212"/>
      <c r="F240" s="1213">
        <f t="shared" si="10"/>
        <v>0</v>
      </c>
      <c r="G240" s="1211"/>
      <c r="H240" s="1211"/>
      <c r="I240" s="1135"/>
      <c r="J240" s="1211"/>
      <c r="K240" s="1211"/>
      <c r="L240" s="1211"/>
      <c r="N240" s="1018"/>
      <c r="O240" s="1018"/>
      <c r="P240" s="1018"/>
      <c r="Q240" s="1018"/>
    </row>
    <row r="241" spans="1:17" s="1017" customFormat="1" ht="13">
      <c r="A241" s="1128" t="s">
        <v>769</v>
      </c>
      <c r="B241" s="1166"/>
      <c r="C241" s="1211"/>
      <c r="D241" s="1166"/>
      <c r="E241" s="1212"/>
      <c r="F241" s="1213">
        <f t="shared" si="10"/>
        <v>0</v>
      </c>
      <c r="G241" s="1211"/>
      <c r="H241" s="1211"/>
      <c r="I241" s="1135"/>
      <c r="J241" s="1211"/>
      <c r="K241" s="1211"/>
      <c r="L241" s="1211"/>
      <c r="N241" s="1018"/>
      <c r="O241" s="1018"/>
      <c r="P241" s="1018"/>
      <c r="Q241" s="1018"/>
    </row>
    <row r="242" spans="1:17" s="1017" customFormat="1" ht="13">
      <c r="A242" s="1136" t="s">
        <v>729</v>
      </c>
      <c r="B242" s="1166"/>
      <c r="C242" s="1217"/>
      <c r="D242" s="1166"/>
      <c r="E242" s="1218"/>
      <c r="F242" s="1121"/>
      <c r="G242" s="1217"/>
      <c r="H242" s="1217"/>
      <c r="I242" s="1219"/>
      <c r="J242" s="1217"/>
      <c r="K242" s="1217"/>
      <c r="L242" s="1217"/>
      <c r="N242" s="1018"/>
      <c r="O242" s="1018"/>
      <c r="P242" s="1018"/>
      <c r="Q242" s="1018"/>
    </row>
    <row r="243" spans="1:17" s="1017" customFormat="1" ht="13">
      <c r="A243" s="1128" t="s">
        <v>730</v>
      </c>
      <c r="B243" s="1166"/>
      <c r="C243" s="1211"/>
      <c r="D243" s="1166"/>
      <c r="E243" s="1212"/>
      <c r="F243" s="1213">
        <f t="shared" ref="F243:F256" si="12">IFERROR(C243/E243,0)</f>
        <v>0</v>
      </c>
      <c r="G243" s="1220"/>
      <c r="H243" s="1220"/>
      <c r="I243" s="1222"/>
      <c r="J243" s="1220"/>
      <c r="K243" s="1220"/>
      <c r="L243" s="1211"/>
      <c r="N243" s="1018"/>
      <c r="O243" s="1018"/>
      <c r="P243" s="1018"/>
      <c r="Q243" s="1018"/>
    </row>
    <row r="244" spans="1:17" s="1017" customFormat="1" ht="13">
      <c r="A244" s="1223" t="s">
        <v>608</v>
      </c>
      <c r="B244" s="1166"/>
      <c r="C244" s="1211"/>
      <c r="D244" s="1166"/>
      <c r="E244" s="1212"/>
      <c r="F244" s="1213">
        <f t="shared" si="12"/>
        <v>0</v>
      </c>
      <c r="G244" s="1211"/>
      <c r="H244" s="1211"/>
      <c r="I244" s="1135"/>
      <c r="J244" s="1211"/>
      <c r="K244" s="1211"/>
      <c r="L244" s="1211"/>
      <c r="N244" s="1018"/>
      <c r="O244" s="1018"/>
      <c r="P244" s="1018"/>
      <c r="Q244" s="1018"/>
    </row>
    <row r="245" spans="1:17" s="1017" customFormat="1" ht="13">
      <c r="A245" s="1223" t="s">
        <v>731</v>
      </c>
      <c r="B245" s="1166"/>
      <c r="C245" s="1211"/>
      <c r="D245" s="1166"/>
      <c r="E245" s="1212"/>
      <c r="F245" s="1213">
        <f t="shared" si="12"/>
        <v>0</v>
      </c>
      <c r="G245" s="1211"/>
      <c r="H245" s="1211"/>
      <c r="I245" s="1135"/>
      <c r="J245" s="1211"/>
      <c r="K245" s="1211"/>
      <c r="L245" s="1211"/>
      <c r="N245" s="1018"/>
      <c r="O245" s="1018"/>
      <c r="P245" s="1018"/>
      <c r="Q245" s="1018"/>
    </row>
    <row r="246" spans="1:17" s="1017" customFormat="1" ht="13">
      <c r="A246" s="1223" t="s">
        <v>732</v>
      </c>
      <c r="B246" s="1166"/>
      <c r="C246" s="1211"/>
      <c r="D246" s="1166"/>
      <c r="E246" s="1212"/>
      <c r="F246" s="1213">
        <f t="shared" si="12"/>
        <v>0</v>
      </c>
      <c r="G246" s="1211"/>
      <c r="H246" s="1211"/>
      <c r="I246" s="1135"/>
      <c r="J246" s="1211"/>
      <c r="K246" s="1211"/>
      <c r="L246" s="1211"/>
      <c r="N246" s="1018"/>
      <c r="O246" s="1018"/>
      <c r="P246" s="1018"/>
      <c r="Q246" s="1018"/>
    </row>
    <row r="247" spans="1:17" s="1017" customFormat="1" ht="13">
      <c r="A247" s="1223" t="s">
        <v>733</v>
      </c>
      <c r="B247" s="1166"/>
      <c r="C247" s="1211"/>
      <c r="D247" s="1166"/>
      <c r="E247" s="1212"/>
      <c r="F247" s="1213">
        <f t="shared" si="12"/>
        <v>0</v>
      </c>
      <c r="G247" s="1211"/>
      <c r="H247" s="1211"/>
      <c r="I247" s="1135"/>
      <c r="J247" s="1211"/>
      <c r="K247" s="1211"/>
      <c r="L247" s="1211"/>
      <c r="N247" s="1018"/>
      <c r="O247" s="1018"/>
      <c r="P247" s="1018"/>
      <c r="Q247" s="1018"/>
    </row>
    <row r="248" spans="1:17" s="1017" customFormat="1" ht="13">
      <c r="A248" s="1224" t="s">
        <v>734</v>
      </c>
      <c r="B248" s="1166"/>
      <c r="C248" s="1211">
        <v>11</v>
      </c>
      <c r="D248" s="1166"/>
      <c r="E248" s="1212"/>
      <c r="F248" s="1213">
        <f t="shared" si="12"/>
        <v>0</v>
      </c>
      <c r="G248" s="1220">
        <v>6384</v>
      </c>
      <c r="H248" s="1220">
        <v>6384</v>
      </c>
      <c r="I248" s="1221">
        <v>0.08</v>
      </c>
      <c r="J248" s="1220">
        <v>277</v>
      </c>
      <c r="K248" s="1220">
        <v>277</v>
      </c>
      <c r="L248" s="1225">
        <v>41222</v>
      </c>
      <c r="M248" s="1269"/>
      <c r="N248" s="1018"/>
      <c r="O248" s="1018"/>
      <c r="P248" s="1018"/>
      <c r="Q248" s="1018"/>
    </row>
    <row r="249" spans="1:17" s="1017" customFormat="1" ht="13">
      <c r="A249" s="188" t="s">
        <v>735</v>
      </c>
      <c r="B249" s="1166"/>
      <c r="C249" s="1211">
        <v>47</v>
      </c>
      <c r="D249" s="1166"/>
      <c r="E249" s="1212"/>
      <c r="F249" s="1213">
        <f t="shared" si="12"/>
        <v>0</v>
      </c>
      <c r="G249" s="1220">
        <v>7231</v>
      </c>
      <c r="H249" s="1220">
        <v>7231</v>
      </c>
      <c r="I249" s="1221">
        <v>0.1</v>
      </c>
      <c r="J249" s="1220">
        <v>290</v>
      </c>
      <c r="K249" s="1220">
        <v>290</v>
      </c>
      <c r="L249" s="1225">
        <v>40927</v>
      </c>
      <c r="M249" s="1269"/>
      <c r="N249" s="1018"/>
      <c r="O249" s="1018"/>
      <c r="P249" s="1018"/>
      <c r="Q249" s="1018"/>
    </row>
    <row r="250" spans="1:17" s="1017" customFormat="1" ht="13">
      <c r="A250" s="188" t="s">
        <v>736</v>
      </c>
      <c r="B250" s="1166"/>
      <c r="C250" s="1211">
        <v>81</v>
      </c>
      <c r="D250" s="1166"/>
      <c r="E250" s="1212"/>
      <c r="F250" s="1213">
        <f t="shared" si="12"/>
        <v>0</v>
      </c>
      <c r="G250" s="1220">
        <v>7496</v>
      </c>
      <c r="H250" s="1220">
        <v>7496</v>
      </c>
      <c r="I250" s="1221">
        <v>0.14000000000000001</v>
      </c>
      <c r="J250" s="1220">
        <v>298</v>
      </c>
      <c r="K250" s="1220">
        <v>298</v>
      </c>
      <c r="L250" s="1225">
        <v>39785</v>
      </c>
      <c r="M250" s="1269"/>
      <c r="N250" s="1018"/>
      <c r="O250" s="1018"/>
      <c r="P250" s="1018"/>
      <c r="Q250" s="1018"/>
    </row>
    <row r="251" spans="1:17" s="1017" customFormat="1" ht="13">
      <c r="A251" s="188" t="s">
        <v>737</v>
      </c>
      <c r="B251" s="1166"/>
      <c r="C251" s="1211">
        <v>87</v>
      </c>
      <c r="D251" s="1166"/>
      <c r="E251" s="1212"/>
      <c r="F251" s="1213">
        <f t="shared" si="12"/>
        <v>0</v>
      </c>
      <c r="G251" s="1220">
        <v>7129</v>
      </c>
      <c r="H251" s="1220">
        <v>7129</v>
      </c>
      <c r="I251" s="1221">
        <v>0.03</v>
      </c>
      <c r="J251" s="1220">
        <v>316</v>
      </c>
      <c r="K251" s="1220">
        <v>316</v>
      </c>
      <c r="L251" s="1225">
        <v>34803</v>
      </c>
      <c r="M251" s="1269"/>
      <c r="N251" s="1018"/>
      <c r="O251" s="1018"/>
      <c r="P251" s="1018"/>
      <c r="Q251" s="1018"/>
    </row>
    <row r="252" spans="1:17" s="1017" customFormat="1" ht="13">
      <c r="A252" s="188" t="s">
        <v>738</v>
      </c>
      <c r="B252" s="1166"/>
      <c r="C252" s="1211">
        <v>99</v>
      </c>
      <c r="D252" s="1166"/>
      <c r="E252" s="1212"/>
      <c r="F252" s="1213">
        <f t="shared" si="12"/>
        <v>0</v>
      </c>
      <c r="G252" s="1220">
        <v>9615</v>
      </c>
      <c r="H252" s="1220">
        <v>9615</v>
      </c>
      <c r="I252" s="1221">
        <v>0.2</v>
      </c>
      <c r="J252" s="1220">
        <v>385</v>
      </c>
      <c r="K252" s="1220">
        <v>385</v>
      </c>
      <c r="L252" s="1225">
        <v>34819</v>
      </c>
      <c r="M252" s="1269"/>
      <c r="N252" s="1018"/>
      <c r="O252" s="1018"/>
      <c r="P252" s="1018"/>
      <c r="Q252" s="1018"/>
    </row>
    <row r="253" spans="1:17" s="1017" customFormat="1" ht="13">
      <c r="A253" s="188" t="s">
        <v>739</v>
      </c>
      <c r="B253" s="1166"/>
      <c r="C253" s="1211">
        <v>40</v>
      </c>
      <c r="D253" s="1166"/>
      <c r="E253" s="1212"/>
      <c r="F253" s="1213">
        <f t="shared" si="12"/>
        <v>0</v>
      </c>
      <c r="G253" s="1220">
        <v>9467</v>
      </c>
      <c r="H253" s="1220">
        <v>9467</v>
      </c>
      <c r="I253" s="1221">
        <v>0.05</v>
      </c>
      <c r="J253" s="1220">
        <v>405</v>
      </c>
      <c r="K253" s="1220">
        <v>405</v>
      </c>
      <c r="L253" s="1225">
        <v>32638</v>
      </c>
      <c r="M253" s="1269"/>
      <c r="N253" s="1018"/>
      <c r="O253" s="1018"/>
      <c r="P253" s="1018"/>
      <c r="Q253" s="1018"/>
    </row>
    <row r="254" spans="1:17" s="1017" customFormat="1" ht="13">
      <c r="A254" s="188" t="s">
        <v>740</v>
      </c>
      <c r="B254" s="1166"/>
      <c r="C254" s="1211">
        <v>8</v>
      </c>
      <c r="D254" s="1166"/>
      <c r="E254" s="1212"/>
      <c r="F254" s="1213">
        <f t="shared" si="12"/>
        <v>0</v>
      </c>
      <c r="G254" s="1220">
        <v>5652</v>
      </c>
      <c r="H254" s="1220">
        <v>5652</v>
      </c>
      <c r="I254" s="1222">
        <v>0</v>
      </c>
      <c r="J254" s="1220">
        <v>214</v>
      </c>
      <c r="K254" s="1220">
        <v>214</v>
      </c>
      <c r="L254" s="1225">
        <v>28771</v>
      </c>
      <c r="M254" s="1269"/>
      <c r="N254" s="1018"/>
      <c r="O254" s="1018"/>
      <c r="P254" s="1018"/>
      <c r="Q254" s="1018"/>
    </row>
    <row r="255" spans="1:17" s="1017" customFormat="1" ht="13">
      <c r="A255" s="188" t="s">
        <v>741</v>
      </c>
      <c r="B255" s="1166"/>
      <c r="C255" s="1211">
        <v>1</v>
      </c>
      <c r="D255" s="1166"/>
      <c r="E255" s="1212"/>
      <c r="F255" s="1213">
        <f t="shared" si="12"/>
        <v>0</v>
      </c>
      <c r="G255" s="1220">
        <v>7560</v>
      </c>
      <c r="H255" s="1220">
        <v>7560</v>
      </c>
      <c r="I255" s="1222">
        <v>0</v>
      </c>
      <c r="J255" s="1220">
        <v>370</v>
      </c>
      <c r="K255" s="1220">
        <v>370</v>
      </c>
      <c r="L255" s="1225">
        <v>29783</v>
      </c>
      <c r="M255" s="1269"/>
      <c r="N255" s="1018"/>
      <c r="O255" s="1018"/>
      <c r="P255" s="1018"/>
      <c r="Q255" s="1018"/>
    </row>
    <row r="256" spans="1:17" s="1017" customFormat="1" ht="13">
      <c r="A256" s="1134" t="s">
        <v>845</v>
      </c>
      <c r="B256" s="1166"/>
      <c r="C256" s="1211"/>
      <c r="D256" s="1166"/>
      <c r="E256" s="1212"/>
      <c r="F256" s="1213">
        <f t="shared" si="12"/>
        <v>0</v>
      </c>
      <c r="G256" s="1211"/>
      <c r="H256" s="1211"/>
      <c r="I256" s="1135"/>
      <c r="J256" s="1211"/>
      <c r="K256" s="1211"/>
      <c r="L256" s="1211"/>
      <c r="M256" s="1269"/>
      <c r="N256" s="1018"/>
      <c r="O256" s="1018"/>
      <c r="P256" s="1018"/>
      <c r="Q256" s="1018"/>
    </row>
    <row r="257" spans="1:17" s="1017" customFormat="1" ht="13">
      <c r="A257" s="1226" t="s">
        <v>743</v>
      </c>
      <c r="B257" s="1166"/>
      <c r="C257" s="1227"/>
      <c r="D257" s="1166"/>
      <c r="E257" s="1228"/>
      <c r="F257" s="1229"/>
      <c r="G257" s="1227"/>
      <c r="H257" s="1227"/>
      <c r="I257" s="1230"/>
      <c r="J257" s="1231"/>
      <c r="K257" s="1231"/>
      <c r="L257" s="1231"/>
      <c r="N257" s="1018"/>
      <c r="O257" s="1018"/>
      <c r="P257" s="1018"/>
      <c r="Q257" s="1018"/>
    </row>
    <row r="258" spans="1:17" s="1017" customFormat="1" ht="13">
      <c r="A258" s="1223" t="s">
        <v>744</v>
      </c>
      <c r="B258" s="1166"/>
      <c r="C258" s="1211">
        <v>323</v>
      </c>
      <c r="D258" s="1166"/>
      <c r="E258" s="1212"/>
      <c r="F258" s="1213">
        <f t="shared" ref="F258:F263" si="13">IFERROR(C258/E258,0)</f>
        <v>0</v>
      </c>
      <c r="G258" s="1232">
        <v>7989</v>
      </c>
      <c r="H258" s="1232">
        <v>7989</v>
      </c>
      <c r="I258" s="1233">
        <v>0.1</v>
      </c>
      <c r="J258" s="1232">
        <v>331</v>
      </c>
      <c r="K258" s="1232">
        <v>331</v>
      </c>
      <c r="L258" s="1211">
        <v>36326</v>
      </c>
      <c r="N258" s="1018"/>
      <c r="O258" s="1018"/>
      <c r="P258" s="1018"/>
      <c r="Q258" s="1018"/>
    </row>
    <row r="259" spans="1:17" s="1017" customFormat="1" ht="13">
      <c r="A259" s="1223" t="s">
        <v>745</v>
      </c>
      <c r="B259" s="1166"/>
      <c r="C259" s="1211">
        <v>8</v>
      </c>
      <c r="D259" s="1166"/>
      <c r="E259" s="1212"/>
      <c r="F259" s="1213">
        <f t="shared" si="13"/>
        <v>0</v>
      </c>
      <c r="G259" s="1211">
        <v>8627</v>
      </c>
      <c r="H259" s="1220">
        <v>8627</v>
      </c>
      <c r="I259" s="1215">
        <v>0.13</v>
      </c>
      <c r="J259" s="1211">
        <v>352</v>
      </c>
      <c r="K259" s="1220">
        <v>352</v>
      </c>
      <c r="L259" s="1211">
        <v>39069</v>
      </c>
      <c r="N259" s="1018"/>
      <c r="O259" s="1018"/>
      <c r="P259" s="1018"/>
      <c r="Q259" s="1018"/>
    </row>
    <row r="260" spans="1:17" s="1017" customFormat="1" ht="13">
      <c r="A260" s="1223" t="s">
        <v>846</v>
      </c>
      <c r="B260" s="1166"/>
      <c r="C260" s="1211"/>
      <c r="D260" s="1166"/>
      <c r="E260" s="1212"/>
      <c r="F260" s="1213">
        <f t="shared" si="13"/>
        <v>0</v>
      </c>
      <c r="G260" s="1211"/>
      <c r="H260" s="1211"/>
      <c r="I260" s="1135"/>
      <c r="J260" s="1211"/>
      <c r="K260" s="1211"/>
      <c r="L260" s="1211"/>
      <c r="N260" s="1018"/>
      <c r="O260" s="1018"/>
      <c r="P260" s="1018"/>
      <c r="Q260" s="1018"/>
    </row>
    <row r="261" spans="1:17" s="1017" customFormat="1" ht="13">
      <c r="A261" s="1223" t="s">
        <v>847</v>
      </c>
      <c r="B261" s="1166"/>
      <c r="C261" s="1211"/>
      <c r="D261" s="1166"/>
      <c r="E261" s="1212"/>
      <c r="F261" s="1213">
        <f t="shared" si="13"/>
        <v>0</v>
      </c>
      <c r="G261" s="1211"/>
      <c r="H261" s="1211"/>
      <c r="I261" s="1135"/>
      <c r="J261" s="1211"/>
      <c r="K261" s="1211"/>
      <c r="L261" s="1211"/>
      <c r="N261" s="1018"/>
      <c r="O261" s="1018"/>
      <c r="P261" s="1018"/>
      <c r="Q261" s="1018"/>
    </row>
    <row r="262" spans="1:17" s="1017" customFormat="1" ht="13">
      <c r="A262" s="1223" t="s">
        <v>748</v>
      </c>
      <c r="B262" s="1166"/>
      <c r="C262" s="1211"/>
      <c r="D262" s="1166"/>
      <c r="E262" s="1234"/>
      <c r="F262" s="1213">
        <f t="shared" si="13"/>
        <v>0</v>
      </c>
      <c r="G262" s="1211"/>
      <c r="H262" s="1211"/>
      <c r="I262" s="1135"/>
      <c r="J262" s="1211"/>
      <c r="K262" s="1211"/>
      <c r="L262" s="1211"/>
      <c r="N262" s="1018"/>
      <c r="O262" s="1018"/>
      <c r="P262" s="1018"/>
      <c r="Q262" s="1018"/>
    </row>
    <row r="263" spans="1:17" s="1017" customFormat="1" ht="13">
      <c r="A263" s="1223" t="s">
        <v>848</v>
      </c>
      <c r="B263" s="1166"/>
      <c r="C263" s="1211"/>
      <c r="D263" s="1166"/>
      <c r="E263" s="1212"/>
      <c r="F263" s="1213">
        <f t="shared" si="13"/>
        <v>0</v>
      </c>
      <c r="G263" s="1211"/>
      <c r="H263" s="1211"/>
      <c r="I263" s="1135"/>
      <c r="J263" s="1211"/>
      <c r="K263" s="1211"/>
      <c r="L263" s="1211"/>
      <c r="N263" s="1018"/>
      <c r="O263" s="1018"/>
      <c r="P263" s="1018"/>
      <c r="Q263" s="1018"/>
    </row>
    <row r="264" spans="1:17" s="1017" customFormat="1" ht="13">
      <c r="A264" s="1216" t="s">
        <v>849</v>
      </c>
      <c r="B264" s="1166"/>
      <c r="C264" s="1217"/>
      <c r="D264" s="1166"/>
      <c r="E264" s="1218"/>
      <c r="F264" s="1121"/>
      <c r="G264" s="1217"/>
      <c r="H264" s="1217"/>
      <c r="I264" s="1219"/>
      <c r="J264" s="1217"/>
      <c r="K264" s="1217"/>
      <c r="L264" s="1217"/>
      <c r="N264" s="1018"/>
      <c r="O264" s="1018"/>
      <c r="P264" s="1018"/>
      <c r="Q264" s="1018"/>
    </row>
    <row r="265" spans="1:17" s="1017" customFormat="1" ht="13">
      <c r="A265" s="1223" t="s">
        <v>797</v>
      </c>
      <c r="B265" s="1166"/>
      <c r="C265" s="1211"/>
      <c r="D265" s="1166"/>
      <c r="E265" s="1212"/>
      <c r="F265" s="1213">
        <f>IFERROR(C265/E265,0)</f>
        <v>0</v>
      </c>
      <c r="G265" s="1211"/>
      <c r="H265" s="1211"/>
      <c r="I265" s="1135"/>
      <c r="J265" s="1211"/>
      <c r="K265" s="1211"/>
      <c r="L265" s="1211"/>
      <c r="N265" s="1018"/>
      <c r="O265" s="1018"/>
      <c r="P265" s="1018"/>
      <c r="Q265" s="1018"/>
    </row>
    <row r="266" spans="1:17" s="1017" customFormat="1" ht="13">
      <c r="A266" s="1223" t="s">
        <v>798</v>
      </c>
      <c r="B266" s="1166"/>
      <c r="C266" s="1211"/>
      <c r="D266" s="1166"/>
      <c r="E266" s="1212"/>
      <c r="F266" s="1213">
        <f>IFERROR(C266/E266,0)</f>
        <v>0</v>
      </c>
      <c r="G266" s="1211"/>
      <c r="H266" s="1211"/>
      <c r="I266" s="1135"/>
      <c r="J266" s="1211"/>
      <c r="K266" s="1211"/>
      <c r="L266" s="1211"/>
      <c r="N266" s="1018"/>
      <c r="O266" s="1018"/>
      <c r="P266" s="1018"/>
      <c r="Q266" s="1018"/>
    </row>
    <row r="267" spans="1:17" s="1017" customFormat="1" ht="13">
      <c r="A267" s="1223" t="s">
        <v>799</v>
      </c>
      <c r="B267" s="1166"/>
      <c r="C267" s="1211"/>
      <c r="D267" s="1166"/>
      <c r="E267" s="1212"/>
      <c r="F267" s="1213">
        <f>IFERROR(C267/E267,0)</f>
        <v>0</v>
      </c>
      <c r="G267" s="1211"/>
      <c r="H267" s="1211"/>
      <c r="I267" s="1135"/>
      <c r="J267" s="1211"/>
      <c r="K267" s="1211"/>
      <c r="L267" s="1211"/>
      <c r="N267" s="1018"/>
      <c r="O267" s="1018"/>
      <c r="P267" s="1018"/>
      <c r="Q267" s="1018"/>
    </row>
    <row r="268" spans="1:17" s="1017" customFormat="1" ht="13">
      <c r="A268" s="1223" t="s">
        <v>779</v>
      </c>
      <c r="B268" s="1166"/>
      <c r="C268" s="1211"/>
      <c r="D268" s="1166"/>
      <c r="E268" s="1212"/>
      <c r="F268" s="1213">
        <f>IFERROR(C268/E268,0)</f>
        <v>0</v>
      </c>
      <c r="G268" s="1211"/>
      <c r="H268" s="1211"/>
      <c r="I268" s="1135"/>
      <c r="J268" s="1211"/>
      <c r="K268" s="1211"/>
      <c r="L268" s="1211"/>
      <c r="N268" s="1018"/>
      <c r="O268" s="1018"/>
      <c r="P268" s="1018"/>
      <c r="Q268" s="1018"/>
    </row>
    <row r="269" spans="1:17" s="1017" customFormat="1" ht="13">
      <c r="A269" s="1235" t="s">
        <v>755</v>
      </c>
      <c r="B269" s="1166"/>
      <c r="C269" s="1227"/>
      <c r="D269" s="1166"/>
      <c r="E269" s="1228"/>
      <c r="F269" s="1229"/>
      <c r="G269" s="1227"/>
      <c r="H269" s="1227"/>
      <c r="I269" s="1230"/>
      <c r="J269" s="1231"/>
      <c r="K269" s="1231"/>
      <c r="L269" s="1231"/>
      <c r="N269" s="1018"/>
      <c r="O269" s="1018"/>
      <c r="P269" s="1018"/>
      <c r="Q269" s="1018"/>
    </row>
    <row r="270" spans="1:17" s="1017" customFormat="1" ht="13">
      <c r="A270" s="1223" t="s">
        <v>756</v>
      </c>
      <c r="B270" s="1166"/>
      <c r="C270" s="1211">
        <v>49</v>
      </c>
      <c r="D270" s="1166"/>
      <c r="E270" s="1212"/>
      <c r="F270" s="1213">
        <f t="shared" ref="F270:F275" si="14">IFERROR(C270/E270,0)</f>
        <v>0</v>
      </c>
      <c r="G270" s="1211">
        <v>8132</v>
      </c>
      <c r="H270" s="1220">
        <v>8132</v>
      </c>
      <c r="I270" s="1221">
        <v>0.11</v>
      </c>
      <c r="J270" s="1220">
        <v>335</v>
      </c>
      <c r="K270" s="1220">
        <v>335</v>
      </c>
      <c r="L270" s="1211">
        <v>37458</v>
      </c>
      <c r="N270" s="1018"/>
      <c r="O270" s="1018"/>
      <c r="P270" s="1018"/>
      <c r="Q270" s="1018"/>
    </row>
    <row r="271" spans="1:17" s="1017" customFormat="1" ht="13">
      <c r="A271" s="1216" t="s">
        <v>781</v>
      </c>
      <c r="B271" s="1166"/>
      <c r="C271" s="1217"/>
      <c r="D271" s="1166"/>
      <c r="E271" s="1218"/>
      <c r="F271" s="1121"/>
      <c r="G271" s="1217"/>
      <c r="H271" s="1217"/>
      <c r="I271" s="1219"/>
      <c r="J271" s="1217"/>
      <c r="K271" s="1217"/>
      <c r="L271" s="1217"/>
      <c r="N271" s="1018"/>
      <c r="O271" s="1018"/>
      <c r="P271" s="1018"/>
      <c r="Q271" s="1018"/>
    </row>
    <row r="272" spans="1:17" s="1017" customFormat="1" ht="13">
      <c r="A272" s="1223" t="s">
        <v>797</v>
      </c>
      <c r="B272" s="1166"/>
      <c r="C272" s="1211"/>
      <c r="D272" s="1166"/>
      <c r="E272" s="1212"/>
      <c r="F272" s="1213">
        <f t="shared" si="14"/>
        <v>0</v>
      </c>
      <c r="G272" s="1211"/>
      <c r="H272" s="1211"/>
      <c r="I272" s="1135"/>
      <c r="J272" s="1211"/>
      <c r="K272" s="1211"/>
      <c r="L272" s="1211"/>
      <c r="N272" s="1018"/>
      <c r="O272" s="1018"/>
      <c r="P272" s="1018"/>
      <c r="Q272" s="1018"/>
    </row>
    <row r="273" spans="1:17" s="1017" customFormat="1" ht="13">
      <c r="A273" s="1223" t="s">
        <v>798</v>
      </c>
      <c r="B273" s="1166"/>
      <c r="C273" s="1211"/>
      <c r="D273" s="1166"/>
      <c r="E273" s="1212"/>
      <c r="F273" s="1213">
        <f t="shared" si="14"/>
        <v>0</v>
      </c>
      <c r="G273" s="1211"/>
      <c r="H273" s="1211"/>
      <c r="I273" s="1135"/>
      <c r="J273" s="1211"/>
      <c r="K273" s="1211"/>
      <c r="L273" s="1211"/>
      <c r="N273" s="1018"/>
      <c r="O273" s="1018"/>
      <c r="P273" s="1018"/>
      <c r="Q273" s="1018"/>
    </row>
    <row r="274" spans="1:17" s="1017" customFormat="1" ht="13">
      <c r="A274" s="1223" t="s">
        <v>799</v>
      </c>
      <c r="B274" s="1166"/>
      <c r="C274" s="1211"/>
      <c r="D274" s="1166"/>
      <c r="E274" s="1212"/>
      <c r="F274" s="1213">
        <f t="shared" si="14"/>
        <v>0</v>
      </c>
      <c r="G274" s="1211"/>
      <c r="H274" s="1211"/>
      <c r="I274" s="1135"/>
      <c r="J274" s="1211"/>
      <c r="K274" s="1211"/>
      <c r="L274" s="1211"/>
      <c r="N274" s="1018"/>
      <c r="O274" s="1018"/>
      <c r="P274" s="1018"/>
      <c r="Q274" s="1018"/>
    </row>
    <row r="275" spans="1:17" s="1017" customFormat="1" ht="13.5" thickBot="1">
      <c r="A275" s="1236" t="s">
        <v>761</v>
      </c>
      <c r="B275" s="1347"/>
      <c r="C275" s="1348"/>
      <c r="D275" s="1347"/>
      <c r="E275" s="1349"/>
      <c r="F275" s="1237">
        <f t="shared" si="14"/>
        <v>0</v>
      </c>
      <c r="G275" s="1348"/>
      <c r="H275" s="1348"/>
      <c r="I275" s="1350"/>
      <c r="J275" s="1348"/>
      <c r="K275" s="1348"/>
      <c r="L275" s="1348"/>
      <c r="N275" s="1018"/>
      <c r="O275" s="1018"/>
      <c r="P275" s="1018"/>
      <c r="Q275" s="1018"/>
    </row>
    <row r="276" spans="1:17" s="1017" customFormat="1" ht="18" customHeight="1">
      <c r="A276" s="1577" t="s">
        <v>861</v>
      </c>
      <c r="B276" s="1577"/>
      <c r="C276" s="1577"/>
      <c r="D276" s="1577"/>
      <c r="E276" s="1577"/>
      <c r="F276" s="1577"/>
      <c r="G276" s="1577"/>
      <c r="H276" s="1577"/>
      <c r="I276" s="510"/>
      <c r="J276" s="1016"/>
      <c r="K276" s="1016"/>
      <c r="L276" s="1016"/>
      <c r="N276" s="1018"/>
      <c r="O276" s="1018"/>
      <c r="P276" s="1018"/>
      <c r="Q276" s="1018"/>
    </row>
    <row r="277" spans="1:17" ht="15.5">
      <c r="A277" s="510" t="s">
        <v>862</v>
      </c>
    </row>
    <row r="279" spans="1:17" ht="14.25" customHeight="1">
      <c r="A279" s="1466" t="s">
        <v>863</v>
      </c>
      <c r="B279" s="1466"/>
      <c r="C279" s="1466"/>
      <c r="D279" s="1466"/>
      <c r="E279" s="1466"/>
      <c r="F279" s="1466"/>
      <c r="G279" s="1466"/>
      <c r="H279" s="1466"/>
      <c r="I279" s="1466"/>
      <c r="J279" s="1466"/>
      <c r="K279" s="1466"/>
      <c r="L279" s="1466"/>
      <c r="M279" s="1241"/>
      <c r="N279" s="1242"/>
      <c r="O279" s="1242"/>
      <c r="P279" s="1242"/>
      <c r="Q279" s="1242"/>
    </row>
  </sheetData>
  <mergeCells count="18">
    <mergeCell ref="A279:L279"/>
    <mergeCell ref="B160:L160"/>
    <mergeCell ref="B161:L161"/>
    <mergeCell ref="B163:L163"/>
    <mergeCell ref="B164:L164"/>
    <mergeCell ref="A276:H276"/>
    <mergeCell ref="B105:L105"/>
    <mergeCell ref="A1:L1"/>
    <mergeCell ref="A2:L2"/>
    <mergeCell ref="A3:L3"/>
    <mergeCell ref="B59:L59"/>
    <mergeCell ref="B60:L60"/>
    <mergeCell ref="B61:L61"/>
    <mergeCell ref="B63:D63"/>
    <mergeCell ref="B64:L64"/>
    <mergeCell ref="B65:L65"/>
    <mergeCell ref="B103:L103"/>
    <mergeCell ref="B104:L104"/>
  </mergeCells>
  <printOptions horizontalCentered="1"/>
  <pageMargins left="1" right="1" top="1" bottom="1" header="0.5" footer="0.5"/>
  <pageSetup scale="46" fitToHeight="0" orientation="portrait" r:id="rId1"/>
  <rowBreaks count="4" manualBreakCount="4">
    <brk id="69" max="11" man="1"/>
    <brk id="107" max="11" man="1"/>
    <brk id="166" max="11" man="1"/>
    <brk id="223" max="11" man="1"/>
  </rowBreaks>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0882-F636-4E18-B358-A7531FF96F39}">
  <sheetPr codeName="Sheet15">
    <pageSetUpPr fitToPage="1"/>
  </sheetPr>
  <dimension ref="A1:L32"/>
  <sheetViews>
    <sheetView view="pageBreakPreview" topLeftCell="C11" zoomScaleNormal="100" zoomScaleSheetLayoutView="100" workbookViewId="0">
      <selection activeCell="C15" sqref="C15:C17"/>
    </sheetView>
  </sheetViews>
  <sheetFormatPr defaultColWidth="17.54296875" defaultRowHeight="14"/>
  <cols>
    <col min="1" max="1" width="2.453125" style="79" customWidth="1"/>
    <col min="2" max="2" width="21.453125" style="79" customWidth="1"/>
    <col min="3" max="3" width="83.453125" style="79" customWidth="1"/>
    <col min="4" max="4" width="13.453125" style="79" customWidth="1"/>
    <col min="5" max="5" width="16.54296875" style="79" customWidth="1"/>
    <col min="6" max="6" width="15.453125" style="79" customWidth="1"/>
    <col min="7" max="7" width="11.54296875" style="79" customWidth="1"/>
    <col min="8" max="8" width="13.453125" style="79" customWidth="1"/>
    <col min="9" max="9" width="36.54296875" style="79" bestFit="1" customWidth="1"/>
    <col min="10" max="16384" width="17.54296875" style="79"/>
  </cols>
  <sheetData>
    <row r="1" spans="1:12" ht="15">
      <c r="B1" s="1578" t="s">
        <v>864</v>
      </c>
      <c r="C1" s="1578"/>
      <c r="D1" s="1578"/>
      <c r="E1" s="1578"/>
      <c r="F1" s="1578"/>
      <c r="G1" s="1578"/>
      <c r="H1" s="1578"/>
    </row>
    <row r="2" spans="1:12" ht="15">
      <c r="B2" s="1578" t="str" cm="1">
        <f t="array" ref="B2">'ESA Summary'!A2:A2</f>
        <v>Southern California Edison</v>
      </c>
      <c r="C2" s="1578"/>
      <c r="D2" s="1578"/>
      <c r="E2" s="1578"/>
      <c r="F2" s="1578"/>
      <c r="G2" s="1578"/>
    </row>
    <row r="3" spans="1:12" ht="15">
      <c r="A3" s="1002"/>
      <c r="B3" s="1578" t="str" cm="1">
        <f t="array" ref="B3">'ESA Summary'!A3:A3</f>
        <v>Through July 2026</v>
      </c>
      <c r="C3" s="1578"/>
      <c r="D3" s="1578"/>
      <c r="E3" s="1578"/>
      <c r="F3" s="1578"/>
      <c r="G3" s="1578"/>
    </row>
    <row r="4" spans="1:12" ht="15.5" thickBot="1">
      <c r="B4" s="194"/>
      <c r="C4" s="194"/>
      <c r="D4" s="195" t="s">
        <v>865</v>
      </c>
      <c r="E4" s="1579" t="s">
        <v>866</v>
      </c>
      <c r="F4" s="1579"/>
      <c r="G4" s="1579" t="s">
        <v>867</v>
      </c>
      <c r="H4" s="1579"/>
      <c r="I4" s="47"/>
    </row>
    <row r="5" spans="1:12" ht="30">
      <c r="B5" s="196" t="s">
        <v>868</v>
      </c>
      <c r="C5" s="197" t="s">
        <v>869</v>
      </c>
      <c r="D5" s="197" t="s">
        <v>870</v>
      </c>
      <c r="E5" s="197" t="s">
        <v>871</v>
      </c>
      <c r="F5" s="197" t="s">
        <v>872</v>
      </c>
      <c r="G5" s="197" t="s">
        <v>873</v>
      </c>
      <c r="H5" s="198" t="s">
        <v>874</v>
      </c>
      <c r="I5" s="412"/>
      <c r="J5" s="413"/>
      <c r="K5" s="413"/>
      <c r="L5" s="413"/>
    </row>
    <row r="6" spans="1:12" ht="36.75" customHeight="1">
      <c r="B6" s="203" t="s">
        <v>875</v>
      </c>
      <c r="C6" s="200" t="s">
        <v>876</v>
      </c>
      <c r="D6" s="201">
        <v>65</v>
      </c>
      <c r="E6" s="201" t="s">
        <v>71</v>
      </c>
      <c r="F6" s="201" t="s">
        <v>71</v>
      </c>
      <c r="G6" s="201">
        <v>117</v>
      </c>
      <c r="H6" s="202">
        <v>19</v>
      </c>
      <c r="I6" s="840"/>
      <c r="J6" s="413"/>
      <c r="K6" s="413"/>
      <c r="L6" s="413"/>
    </row>
    <row r="7" spans="1:12" ht="25.5" customHeight="1">
      <c r="B7" s="199" t="s">
        <v>877</v>
      </c>
      <c r="C7" s="200" t="s">
        <v>878</v>
      </c>
      <c r="D7" s="201" t="s">
        <v>71</v>
      </c>
      <c r="E7" s="201">
        <v>1</v>
      </c>
      <c r="F7" s="201" t="s">
        <v>71</v>
      </c>
      <c r="G7" s="201">
        <v>25</v>
      </c>
      <c r="H7" s="202">
        <v>0</v>
      </c>
      <c r="I7" s="840"/>
      <c r="J7" s="413"/>
      <c r="K7" s="413"/>
      <c r="L7" s="413"/>
    </row>
    <row r="8" spans="1:12" ht="39">
      <c r="B8" s="199" t="s">
        <v>879</v>
      </c>
      <c r="C8" s="200" t="s">
        <v>880</v>
      </c>
      <c r="D8" s="201" t="s">
        <v>71</v>
      </c>
      <c r="E8" s="201" t="s">
        <v>71</v>
      </c>
      <c r="F8" s="201">
        <v>107</v>
      </c>
      <c r="G8" s="201">
        <v>4072</v>
      </c>
      <c r="H8" s="202">
        <v>1634</v>
      </c>
      <c r="I8" s="840"/>
      <c r="J8" s="413"/>
      <c r="K8" s="413"/>
      <c r="L8" s="413"/>
    </row>
    <row r="9" spans="1:12" ht="28.5" customHeight="1">
      <c r="B9" s="203" t="s">
        <v>881</v>
      </c>
      <c r="C9" s="200" t="s">
        <v>882</v>
      </c>
      <c r="D9" s="201" t="s">
        <v>71</v>
      </c>
      <c r="E9" s="201" t="s">
        <v>71</v>
      </c>
      <c r="F9" s="201">
        <v>1478</v>
      </c>
      <c r="G9" s="201" t="s">
        <v>71</v>
      </c>
      <c r="H9" s="202" t="s">
        <v>71</v>
      </c>
      <c r="J9" s="413"/>
      <c r="K9" s="413"/>
      <c r="L9" s="413"/>
    </row>
    <row r="10" spans="1:12" ht="26.25" customHeight="1">
      <c r="B10" s="203" t="s">
        <v>883</v>
      </c>
      <c r="C10" s="200" t="s">
        <v>884</v>
      </c>
      <c r="D10" s="201" t="s">
        <v>71</v>
      </c>
      <c r="E10" s="201" t="s">
        <v>71</v>
      </c>
      <c r="F10" s="201" t="s">
        <v>71</v>
      </c>
      <c r="G10" s="201">
        <v>0</v>
      </c>
      <c r="H10" s="202">
        <v>161</v>
      </c>
      <c r="I10" s="840"/>
      <c r="J10" s="413"/>
      <c r="K10" s="413"/>
      <c r="L10" s="413"/>
    </row>
    <row r="11" spans="1:12" ht="38.25" customHeight="1">
      <c r="B11" s="199" t="s">
        <v>885</v>
      </c>
      <c r="C11" s="200" t="s">
        <v>886</v>
      </c>
      <c r="D11" s="201" t="s">
        <v>71</v>
      </c>
      <c r="E11" s="201" t="s">
        <v>71</v>
      </c>
      <c r="F11" s="201">
        <v>1</v>
      </c>
      <c r="G11" s="201" t="s">
        <v>71</v>
      </c>
      <c r="H11" s="202" t="s">
        <v>71</v>
      </c>
      <c r="I11" s="840"/>
    </row>
    <row r="12" spans="1:12" ht="53.25" customHeight="1">
      <c r="B12" s="199" t="s">
        <v>887</v>
      </c>
      <c r="C12" s="200" t="s">
        <v>888</v>
      </c>
      <c r="D12" s="201">
        <v>61</v>
      </c>
      <c r="E12" s="201" t="s">
        <v>71</v>
      </c>
      <c r="F12" s="201">
        <v>9</v>
      </c>
      <c r="G12" s="201" t="s">
        <v>71</v>
      </c>
      <c r="H12" s="202" t="s">
        <v>71</v>
      </c>
      <c r="I12" s="840"/>
    </row>
    <row r="13" spans="1:12" ht="65.25" customHeight="1">
      <c r="B13" s="199" t="s">
        <v>889</v>
      </c>
      <c r="C13" s="200" t="s">
        <v>890</v>
      </c>
      <c r="D13" s="201">
        <v>110</v>
      </c>
      <c r="E13" s="201" t="s">
        <v>71</v>
      </c>
      <c r="F13" s="201">
        <v>13</v>
      </c>
      <c r="G13" s="201" t="s">
        <v>71</v>
      </c>
      <c r="H13" s="202" t="s">
        <v>71</v>
      </c>
      <c r="I13" s="840"/>
    </row>
    <row r="14" spans="1:12" ht="63.75" customHeight="1">
      <c r="B14" s="199" t="s">
        <v>891</v>
      </c>
      <c r="C14" s="200" t="s">
        <v>892</v>
      </c>
      <c r="D14" s="201" t="s">
        <v>71</v>
      </c>
      <c r="E14" s="201" t="s">
        <v>71</v>
      </c>
      <c r="F14" s="201">
        <v>36</v>
      </c>
      <c r="G14" s="201">
        <v>0</v>
      </c>
      <c r="H14" s="202" t="s">
        <v>71</v>
      </c>
      <c r="I14" s="840"/>
    </row>
    <row r="15" spans="1:12" ht="20.25" customHeight="1">
      <c r="B15" s="199" t="s">
        <v>893</v>
      </c>
      <c r="C15" s="200" t="s">
        <v>894</v>
      </c>
      <c r="D15" s="201">
        <v>949</v>
      </c>
      <c r="E15" s="201" t="s">
        <v>71</v>
      </c>
      <c r="F15" s="201" t="s">
        <v>71</v>
      </c>
      <c r="G15" s="201">
        <v>1329</v>
      </c>
      <c r="H15" s="202">
        <v>24</v>
      </c>
      <c r="I15" s="840"/>
    </row>
    <row r="16" spans="1:12" ht="20.25" customHeight="1">
      <c r="B16" s="199" t="s">
        <v>893</v>
      </c>
      <c r="C16" s="200" t="s">
        <v>895</v>
      </c>
      <c r="D16" s="201" t="s">
        <v>71</v>
      </c>
      <c r="E16" s="201" t="s">
        <v>71</v>
      </c>
      <c r="F16" s="201" t="s">
        <v>71</v>
      </c>
      <c r="G16" s="201">
        <v>1724</v>
      </c>
      <c r="H16" s="202">
        <v>1677</v>
      </c>
      <c r="I16" s="840"/>
    </row>
    <row r="17" spans="2:9" ht="20.25" customHeight="1">
      <c r="B17" s="199" t="s">
        <v>893</v>
      </c>
      <c r="C17" s="200" t="s">
        <v>896</v>
      </c>
      <c r="D17" s="201" t="s">
        <v>71</v>
      </c>
      <c r="E17" s="201" t="s">
        <v>71</v>
      </c>
      <c r="F17" s="201" t="s">
        <v>71</v>
      </c>
      <c r="G17" s="201" t="s">
        <v>71</v>
      </c>
      <c r="H17" s="202" t="s">
        <v>71</v>
      </c>
      <c r="I17" s="840"/>
    </row>
    <row r="18" spans="2:9" ht="20.25" customHeight="1">
      <c r="B18" s="199" t="s">
        <v>897</v>
      </c>
      <c r="C18" s="200" t="s">
        <v>898</v>
      </c>
      <c r="D18" s="201">
        <v>1915</v>
      </c>
      <c r="E18" s="201" t="s">
        <v>71</v>
      </c>
      <c r="F18" s="201">
        <v>0</v>
      </c>
      <c r="G18" s="201" t="s">
        <v>71</v>
      </c>
      <c r="H18" s="202" t="s">
        <v>71</v>
      </c>
      <c r="I18" s="840"/>
    </row>
    <row r="19" spans="2:9" ht="36.75" customHeight="1">
      <c r="B19" s="971" t="s">
        <v>899</v>
      </c>
      <c r="C19" s="1390" t="s">
        <v>900</v>
      </c>
      <c r="D19" s="1391" t="s">
        <v>71</v>
      </c>
      <c r="E19" s="1391" t="s">
        <v>71</v>
      </c>
      <c r="F19" s="1391" t="s">
        <v>71</v>
      </c>
      <c r="G19" s="1391">
        <v>224</v>
      </c>
      <c r="H19" s="1391">
        <v>4</v>
      </c>
      <c r="I19" s="840"/>
    </row>
    <row r="21" spans="2:9" ht="15.5">
      <c r="B21" s="204" t="s">
        <v>901</v>
      </c>
      <c r="C21" s="205"/>
    </row>
    <row r="22" spans="2:9">
      <c r="B22" s="1573" t="s">
        <v>902</v>
      </c>
      <c r="C22" s="1573"/>
      <c r="D22" s="1573"/>
      <c r="E22" s="1573"/>
      <c r="F22" s="1573"/>
      <c r="G22" s="1573"/>
      <c r="H22" s="1581"/>
    </row>
    <row r="23" spans="2:9" ht="28.5" customHeight="1">
      <c r="B23" s="1573" t="s">
        <v>903</v>
      </c>
      <c r="C23" s="1573"/>
      <c r="D23" s="1573"/>
      <c r="E23" s="1573"/>
      <c r="F23" s="1573"/>
      <c r="G23" s="1573"/>
      <c r="H23" s="1573"/>
    </row>
    <row r="24" spans="2:9" ht="15.5">
      <c r="B24" s="204" t="s">
        <v>904</v>
      </c>
    </row>
    <row r="25" spans="2:9" ht="15.5">
      <c r="B25" s="204" t="s">
        <v>905</v>
      </c>
    </row>
    <row r="26" spans="2:9" ht="15.5">
      <c r="B26" s="204" t="s">
        <v>906</v>
      </c>
    </row>
    <row r="27" spans="2:9" ht="15.5">
      <c r="B27" s="204" t="s">
        <v>907</v>
      </c>
    </row>
    <row r="28" spans="2:9" ht="15.5">
      <c r="B28" s="204" t="s">
        <v>908</v>
      </c>
    </row>
    <row r="29" spans="2:9" ht="43.5" customHeight="1">
      <c r="B29" s="1574" t="s">
        <v>909</v>
      </c>
      <c r="C29" s="1574"/>
      <c r="D29" s="1574"/>
      <c r="E29" s="1574"/>
      <c r="F29" s="1574"/>
      <c r="G29" s="1574"/>
      <c r="H29" s="1574"/>
    </row>
    <row r="30" spans="2:9">
      <c r="B30" s="1580" t="s">
        <v>910</v>
      </c>
      <c r="C30" s="1467"/>
      <c r="D30" s="1467"/>
      <c r="E30" s="1467"/>
      <c r="F30" s="1467"/>
      <c r="G30" s="1467"/>
      <c r="H30" s="1467"/>
    </row>
    <row r="31" spans="2:9" ht="15" customHeight="1">
      <c r="B31" s="1580" t="s">
        <v>911</v>
      </c>
      <c r="C31" s="1467"/>
      <c r="D31" s="1467"/>
      <c r="E31" s="1467"/>
      <c r="F31" s="1467"/>
      <c r="G31" s="1467"/>
      <c r="H31" s="1467"/>
    </row>
    <row r="32" spans="2:9">
      <c r="B32" s="1428" t="s">
        <v>912</v>
      </c>
      <c r="C32" s="1427"/>
      <c r="D32" s="1427"/>
      <c r="E32" s="206"/>
      <c r="F32" s="206"/>
      <c r="G32" s="206"/>
      <c r="H32" s="206"/>
    </row>
  </sheetData>
  <mergeCells count="11">
    <mergeCell ref="B31:H31"/>
    <mergeCell ref="B32:D32"/>
    <mergeCell ref="B22:H22"/>
    <mergeCell ref="B23:H23"/>
    <mergeCell ref="B29:H29"/>
    <mergeCell ref="B30:H30"/>
    <mergeCell ref="B1:H1"/>
    <mergeCell ref="B2:G2"/>
    <mergeCell ref="B3:G3"/>
    <mergeCell ref="E4:F4"/>
    <mergeCell ref="G4:H4"/>
  </mergeCells>
  <printOptions horizontalCentered="1"/>
  <pageMargins left="0.7" right="0.7" top="0.75" bottom="0.75" header="0.3" footer="0.3"/>
  <pageSetup scale="59" orientation="landscape" r:id="rId1"/>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A4E8-CF2B-4CF4-A04A-318BEEFC1DD0}">
  <sheetPr codeName="Sheet16"/>
  <dimension ref="A1:J15"/>
  <sheetViews>
    <sheetView view="pageBreakPreview" zoomScale="80" zoomScaleNormal="100" zoomScaleSheetLayoutView="80" workbookViewId="0">
      <selection activeCell="C9" sqref="C9"/>
    </sheetView>
  </sheetViews>
  <sheetFormatPr defaultColWidth="9.453125" defaultRowHeight="12.5"/>
  <cols>
    <col min="1" max="1" width="47.54296875" customWidth="1"/>
    <col min="2" max="2" width="17.54296875" customWidth="1"/>
    <col min="3" max="3" width="59.453125" customWidth="1"/>
    <col min="4" max="4" width="14.54296875" bestFit="1" customWidth="1"/>
  </cols>
  <sheetData>
    <row r="1" spans="1:10" ht="15.75" customHeight="1">
      <c r="A1" s="1578" t="s">
        <v>913</v>
      </c>
      <c r="B1" s="1578"/>
      <c r="C1" s="1578"/>
      <c r="D1" s="80"/>
      <c r="E1" s="80"/>
      <c r="F1" s="80"/>
      <c r="G1" s="80"/>
      <c r="H1" s="80"/>
      <c r="I1" s="80"/>
      <c r="J1" s="80"/>
    </row>
    <row r="2" spans="1:10" ht="15.5">
      <c r="A2" s="1518" t="str" cm="1">
        <f t="array" ref="A2">'ESA Summary'!A2:A2</f>
        <v>Southern California Edison</v>
      </c>
      <c r="B2" s="1518"/>
      <c r="C2" s="1518"/>
      <c r="D2" s="81"/>
      <c r="E2" s="81"/>
      <c r="F2" s="81"/>
      <c r="G2" s="81"/>
      <c r="H2" s="81"/>
      <c r="I2" s="81"/>
      <c r="J2" s="81"/>
    </row>
    <row r="3" spans="1:10" ht="15.5">
      <c r="A3" s="1518" t="str" cm="1">
        <f t="array" ref="A3">'ESA Summary'!A3:A3</f>
        <v>Through July 2026</v>
      </c>
      <c r="B3" s="1518"/>
      <c r="C3" s="1518"/>
      <c r="D3" s="81"/>
      <c r="E3" s="81"/>
      <c r="F3" s="81"/>
      <c r="G3" s="81"/>
      <c r="H3" s="81"/>
      <c r="I3" s="81"/>
      <c r="J3" s="81"/>
    </row>
    <row r="4" spans="1:10" ht="17.25" customHeight="1" thickBot="1">
      <c r="A4" s="47"/>
      <c r="B4" s="47"/>
      <c r="C4" s="47"/>
    </row>
    <row r="5" spans="1:10" ht="39">
      <c r="A5" s="196" t="s">
        <v>914</v>
      </c>
      <c r="B5" s="197" t="s">
        <v>915</v>
      </c>
      <c r="C5" s="198" t="s">
        <v>916</v>
      </c>
    </row>
    <row r="6" spans="1:10" ht="15.75" customHeight="1">
      <c r="A6" s="207" t="s">
        <v>917</v>
      </c>
      <c r="B6" s="208">
        <v>1</v>
      </c>
      <c r="C6" s="209" t="s">
        <v>918</v>
      </c>
      <c r="D6" s="34"/>
    </row>
    <row r="7" spans="1:10" ht="13">
      <c r="A7" s="207" t="s">
        <v>919</v>
      </c>
      <c r="B7" s="208">
        <v>7</v>
      </c>
      <c r="C7" s="1306" t="s">
        <v>920</v>
      </c>
    </row>
    <row r="8" spans="1:10" ht="12.75" customHeight="1">
      <c r="A8" s="207" t="s">
        <v>921</v>
      </c>
      <c r="B8" s="208">
        <v>0</v>
      </c>
      <c r="C8" s="99"/>
    </row>
    <row r="9" spans="1:10" ht="26">
      <c r="A9" s="207" t="s">
        <v>922</v>
      </c>
      <c r="B9" s="208">
        <v>0</v>
      </c>
      <c r="C9" s="210"/>
    </row>
    <row r="10" spans="1:10" ht="26">
      <c r="A10" s="207" t="s">
        <v>923</v>
      </c>
      <c r="B10" s="208">
        <v>0</v>
      </c>
      <c r="C10" s="99"/>
      <c r="D10" s="3"/>
    </row>
    <row r="11" spans="1:10" ht="12.75" customHeight="1">
      <c r="A11" s="207" t="s">
        <v>924</v>
      </c>
      <c r="B11" s="208">
        <v>0</v>
      </c>
      <c r="C11" s="99"/>
    </row>
    <row r="12" spans="1:10" ht="38.25" customHeight="1">
      <c r="A12" s="207" t="s">
        <v>925</v>
      </c>
      <c r="B12" s="208">
        <v>2</v>
      </c>
      <c r="C12" s="1306" t="s">
        <v>926</v>
      </c>
    </row>
    <row r="13" spans="1:10" ht="26.5" thickBot="1">
      <c r="A13" s="972" t="s">
        <v>927</v>
      </c>
      <c r="B13" s="1392">
        <v>0</v>
      </c>
      <c r="C13" s="967"/>
    </row>
    <row r="14" spans="1:10" ht="13">
      <c r="A14" s="47"/>
      <c r="B14" s="47"/>
      <c r="C14" s="47"/>
    </row>
    <row r="15" spans="1:10" ht="13">
      <c r="A15" s="1428" t="s">
        <v>912</v>
      </c>
      <c r="B15" s="1427"/>
      <c r="C15" s="1427"/>
    </row>
  </sheetData>
  <mergeCells count="4">
    <mergeCell ref="A1:C1"/>
    <mergeCell ref="A2:C2"/>
    <mergeCell ref="A3:C3"/>
    <mergeCell ref="A15:C15"/>
  </mergeCells>
  <printOptions horizontalCentered="1"/>
  <pageMargins left="0.7" right="0.7" top="0.75" bottom="0.75" header="0.3" footer="0.3"/>
  <pageSetup scale="79" orientation="landscape" r:id="rId1"/>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3EDE-69BF-4984-8F80-E0CA1ECD585E}">
  <sheetPr codeName="Sheet17">
    <pageSetUpPr fitToPage="1"/>
  </sheetPr>
  <dimension ref="A1:I46"/>
  <sheetViews>
    <sheetView topLeftCell="A22" zoomScaleNormal="100" workbookViewId="0">
      <selection activeCell="L40" sqref="L40"/>
    </sheetView>
  </sheetViews>
  <sheetFormatPr defaultColWidth="8.54296875" defaultRowHeight="13"/>
  <cols>
    <col min="1" max="1" width="12.453125" style="562" customWidth="1"/>
    <col min="2" max="2" width="6.54296875" style="562" customWidth="1"/>
    <col min="3" max="3" width="13" style="562" bestFit="1" customWidth="1"/>
    <col min="4" max="4" width="13.54296875" style="562" customWidth="1"/>
    <col min="5" max="5" width="16.453125" style="562" customWidth="1"/>
    <col min="6" max="6" width="15.453125" style="562" customWidth="1"/>
    <col min="7" max="7" width="14.54296875" style="562" customWidth="1"/>
    <col min="8" max="8" width="13.453125" style="562" customWidth="1"/>
    <col min="9" max="16384" width="8.54296875" style="562"/>
  </cols>
  <sheetData>
    <row r="1" spans="1:9" ht="15">
      <c r="A1" s="1429" t="s">
        <v>928</v>
      </c>
      <c r="B1" s="1429"/>
      <c r="C1" s="1429"/>
      <c r="D1" s="1429"/>
      <c r="E1" s="1429"/>
      <c r="F1" s="1429"/>
      <c r="G1" s="1429"/>
      <c r="H1" s="1429"/>
    </row>
    <row r="2" spans="1:9" ht="15">
      <c r="A2" s="1429" t="str" cm="1">
        <f t="array" ref="A2">'ESA Summary'!A2:A2</f>
        <v>Southern California Edison</v>
      </c>
      <c r="B2" s="1429"/>
      <c r="C2" s="1429"/>
      <c r="D2" s="1429"/>
      <c r="E2" s="1429"/>
      <c r="F2" s="1429"/>
      <c r="G2" s="1429"/>
      <c r="H2" s="1429"/>
    </row>
    <row r="3" spans="1:9" ht="15">
      <c r="A3" s="1429" t="str" cm="1">
        <f t="array" ref="A3">'ESA Summary'!A3:A3</f>
        <v>Through July 2026</v>
      </c>
      <c r="B3" s="1429"/>
      <c r="C3" s="1429"/>
      <c r="D3" s="1429"/>
      <c r="E3" s="1429"/>
      <c r="F3" s="1429"/>
      <c r="G3" s="1429"/>
      <c r="H3" s="1429"/>
    </row>
    <row r="4" spans="1:9" ht="15.5" thickBot="1">
      <c r="A4" s="82"/>
      <c r="B4" s="82"/>
      <c r="C4" s="82"/>
      <c r="D4" s="82"/>
      <c r="E4" s="82"/>
      <c r="F4" s="82"/>
      <c r="G4" s="82"/>
      <c r="H4" s="82"/>
    </row>
    <row r="5" spans="1:9" ht="22.5" customHeight="1" thickBot="1">
      <c r="A5" s="563"/>
      <c r="B5" s="563"/>
      <c r="C5" s="564" t="s">
        <v>929</v>
      </c>
      <c r="D5" s="564" t="s">
        <v>930</v>
      </c>
      <c r="E5" s="564" t="s">
        <v>931</v>
      </c>
      <c r="F5" s="564" t="s">
        <v>932</v>
      </c>
      <c r="G5" s="564" t="s">
        <v>933</v>
      </c>
      <c r="H5" s="564" t="s">
        <v>934</v>
      </c>
    </row>
    <row r="6" spans="1:9" ht="41.5" thickBot="1">
      <c r="A6" s="565" t="s">
        <v>639</v>
      </c>
      <c r="B6" s="566" t="s">
        <v>935</v>
      </c>
      <c r="C6" s="566" t="s">
        <v>936</v>
      </c>
      <c r="D6" s="566" t="s">
        <v>937</v>
      </c>
      <c r="E6" s="566" t="s">
        <v>938</v>
      </c>
      <c r="F6" s="566" t="s">
        <v>939</v>
      </c>
      <c r="G6" s="566" t="s">
        <v>940</v>
      </c>
      <c r="H6" s="566" t="s">
        <v>941</v>
      </c>
      <c r="I6" s="841"/>
    </row>
    <row r="7" spans="1:9">
      <c r="A7" s="567" t="s">
        <v>651</v>
      </c>
      <c r="B7" s="568">
        <v>2024</v>
      </c>
      <c r="C7" s="569">
        <v>8000000</v>
      </c>
      <c r="D7" s="570">
        <v>0</v>
      </c>
      <c r="E7" s="571"/>
      <c r="F7" s="571"/>
      <c r="G7" s="571"/>
      <c r="H7" s="572"/>
      <c r="I7" s="573"/>
    </row>
    <row r="8" spans="1:9">
      <c r="A8" s="567" t="s">
        <v>652</v>
      </c>
      <c r="B8" s="574">
        <v>2024</v>
      </c>
      <c r="C8" s="575">
        <v>1000000</v>
      </c>
      <c r="D8" s="576">
        <v>0</v>
      </c>
      <c r="E8" s="577"/>
      <c r="F8" s="577"/>
      <c r="G8" s="577"/>
      <c r="H8" s="578"/>
    </row>
    <row r="9" spans="1:9">
      <c r="A9" s="567" t="s">
        <v>653</v>
      </c>
      <c r="B9" s="574">
        <v>2024</v>
      </c>
      <c r="C9" s="579">
        <v>0</v>
      </c>
      <c r="D9" s="576">
        <v>0</v>
      </c>
      <c r="E9" s="577"/>
      <c r="F9" s="577"/>
      <c r="G9" s="577"/>
      <c r="H9" s="578"/>
    </row>
    <row r="10" spans="1:9">
      <c r="A10" s="567" t="s">
        <v>654</v>
      </c>
      <c r="B10" s="574">
        <v>2024</v>
      </c>
      <c r="C10" s="579">
        <v>0</v>
      </c>
      <c r="D10" s="576">
        <v>0</v>
      </c>
      <c r="E10" s="577"/>
      <c r="F10" s="577"/>
      <c r="G10" s="577"/>
      <c r="H10" s="578"/>
    </row>
    <row r="11" spans="1:9">
      <c r="A11" s="567" t="s">
        <v>655</v>
      </c>
      <c r="B11" s="574">
        <v>2024</v>
      </c>
      <c r="C11" s="579"/>
      <c r="D11" s="580">
        <v>321428.61999999994</v>
      </c>
      <c r="E11" s="581">
        <v>0</v>
      </c>
      <c r="F11" s="581">
        <v>322142.90000000002</v>
      </c>
      <c r="G11" s="581">
        <f>E11+F11</f>
        <v>322142.90000000002</v>
      </c>
      <c r="H11" s="582">
        <f>D11-G11</f>
        <v>-714.28000000008615</v>
      </c>
    </row>
    <row r="12" spans="1:9">
      <c r="A12" s="567" t="s">
        <v>656</v>
      </c>
      <c r="B12" s="574">
        <v>2024</v>
      </c>
      <c r="C12" s="579"/>
      <c r="D12" s="580">
        <v>321428.61999999994</v>
      </c>
      <c r="E12" s="581">
        <v>0</v>
      </c>
      <c r="F12" s="581">
        <v>322167.90000000002</v>
      </c>
      <c r="G12" s="581">
        <v>322167.90000000002</v>
      </c>
      <c r="H12" s="582">
        <v>-739.28000000008615</v>
      </c>
    </row>
    <row r="13" spans="1:9">
      <c r="A13" s="567" t="s">
        <v>657</v>
      </c>
      <c r="B13" s="574">
        <v>2024</v>
      </c>
      <c r="C13" s="579"/>
      <c r="D13" s="580">
        <v>321428.61999999994</v>
      </c>
      <c r="E13" s="581">
        <v>0</v>
      </c>
      <c r="F13" s="581">
        <v>347142.9</v>
      </c>
      <c r="G13" s="581">
        <f>E13+F13</f>
        <v>347142.9</v>
      </c>
      <c r="H13" s="582">
        <f>D13-G13</f>
        <v>-25714.280000000086</v>
      </c>
    </row>
    <row r="14" spans="1:9">
      <c r="A14" s="567" t="s">
        <v>658</v>
      </c>
      <c r="B14" s="574">
        <v>2024</v>
      </c>
      <c r="C14" s="579"/>
      <c r="D14" s="580">
        <v>321428.61999999994</v>
      </c>
      <c r="E14" s="581">
        <v>0</v>
      </c>
      <c r="F14" s="581">
        <v>307857.18</v>
      </c>
      <c r="G14" s="581">
        <v>307857.18</v>
      </c>
      <c r="H14" s="582">
        <v>13571.439999999944</v>
      </c>
    </row>
    <row r="15" spans="1:9">
      <c r="A15" s="567" t="s">
        <v>647</v>
      </c>
      <c r="B15" s="574">
        <v>2025</v>
      </c>
      <c r="C15" s="579"/>
      <c r="D15" s="580">
        <v>321428.61999999994</v>
      </c>
      <c r="E15" s="577">
        <v>0</v>
      </c>
      <c r="F15" s="581">
        <v>336428.62</v>
      </c>
      <c r="G15" s="581">
        <f>E15+F15</f>
        <v>336428.62</v>
      </c>
      <c r="H15" s="582">
        <f>D15-G15</f>
        <v>-15000.000000000058</v>
      </c>
    </row>
    <row r="16" spans="1:9">
      <c r="A16" s="567" t="s">
        <v>648</v>
      </c>
      <c r="B16" s="574">
        <v>2025</v>
      </c>
      <c r="C16" s="579"/>
      <c r="D16" s="580">
        <v>321428.61999999994</v>
      </c>
      <c r="E16" s="577">
        <v>0</v>
      </c>
      <c r="F16" s="581">
        <v>322142.90000000002</v>
      </c>
      <c r="G16" s="581">
        <v>322142.90000000002</v>
      </c>
      <c r="H16" s="582">
        <f>D16-G16</f>
        <v>-714.28000000008615</v>
      </c>
    </row>
    <row r="17" spans="1:8">
      <c r="A17" s="567" t="s">
        <v>649</v>
      </c>
      <c r="B17" s="574">
        <v>2025</v>
      </c>
      <c r="C17" s="579"/>
      <c r="D17" s="580">
        <v>321428.61999999994</v>
      </c>
      <c r="E17" s="577">
        <v>0</v>
      </c>
      <c r="F17" s="581">
        <v>322142.90000000002</v>
      </c>
      <c r="G17" s="581">
        <v>322142.90000000002</v>
      </c>
      <c r="H17" s="582">
        <f t="shared" ref="H17:H38" si="0">D17-G17</f>
        <v>-714.28000000008615</v>
      </c>
    </row>
    <row r="18" spans="1:8">
      <c r="A18" s="567" t="s">
        <v>650</v>
      </c>
      <c r="B18" s="574">
        <v>2025</v>
      </c>
      <c r="C18" s="583"/>
      <c r="D18" s="580">
        <v>321428.61999999994</v>
      </c>
      <c r="E18" s="577">
        <v>0</v>
      </c>
      <c r="F18" s="581">
        <v>297143</v>
      </c>
      <c r="G18" s="581">
        <v>297143</v>
      </c>
      <c r="H18" s="582">
        <f t="shared" si="0"/>
        <v>24285.619999999937</v>
      </c>
    </row>
    <row r="19" spans="1:8">
      <c r="A19" s="567" t="s">
        <v>651</v>
      </c>
      <c r="B19" s="574">
        <v>2025</v>
      </c>
      <c r="C19" s="583"/>
      <c r="D19" s="580">
        <v>321428.61999999994</v>
      </c>
      <c r="E19" s="577">
        <v>0</v>
      </c>
      <c r="F19" s="581">
        <v>286428.61</v>
      </c>
      <c r="G19" s="581">
        <v>286428.61</v>
      </c>
      <c r="H19" s="582">
        <f t="shared" si="0"/>
        <v>35000.009999999951</v>
      </c>
    </row>
    <row r="20" spans="1:8">
      <c r="A20" s="567" t="s">
        <v>652</v>
      </c>
      <c r="B20" s="574">
        <v>2025</v>
      </c>
      <c r="C20" s="583"/>
      <c r="D20" s="580">
        <v>321428.61999999994</v>
      </c>
      <c r="E20" s="577">
        <v>0</v>
      </c>
      <c r="F20" s="581">
        <v>357857</v>
      </c>
      <c r="G20" s="581">
        <v>357857</v>
      </c>
      <c r="H20" s="582">
        <f t="shared" si="0"/>
        <v>-36428.380000000063</v>
      </c>
    </row>
    <row r="21" spans="1:8">
      <c r="A21" s="567" t="s">
        <v>653</v>
      </c>
      <c r="B21" s="574">
        <v>2025</v>
      </c>
      <c r="C21" s="583"/>
      <c r="D21" s="580">
        <v>321429</v>
      </c>
      <c r="E21" s="577">
        <v>0</v>
      </c>
      <c r="F21" s="581">
        <v>236428.6</v>
      </c>
      <c r="G21" s="581">
        <f>+E21+F21</f>
        <v>236428.6</v>
      </c>
      <c r="H21" s="582">
        <f t="shared" si="0"/>
        <v>85000.4</v>
      </c>
    </row>
    <row r="22" spans="1:8">
      <c r="A22" s="567" t="s">
        <v>654</v>
      </c>
      <c r="B22" s="574">
        <v>2025</v>
      </c>
      <c r="C22" s="583"/>
      <c r="D22" s="580">
        <v>321428.61999999994</v>
      </c>
      <c r="E22" s="577">
        <v>0</v>
      </c>
      <c r="F22" s="581">
        <v>357857.2</v>
      </c>
      <c r="G22" s="581">
        <f t="shared" ref="G22:G38" si="1">+E22+F22</f>
        <v>357857.2</v>
      </c>
      <c r="H22" s="582">
        <f t="shared" si="0"/>
        <v>-36428.580000000075</v>
      </c>
    </row>
    <row r="23" spans="1:8">
      <c r="A23" s="567" t="s">
        <v>655</v>
      </c>
      <c r="B23" s="574">
        <v>2025</v>
      </c>
      <c r="C23" s="583"/>
      <c r="D23" s="580">
        <v>321428.61999999994</v>
      </c>
      <c r="E23" s="577">
        <v>0</v>
      </c>
      <c r="F23" s="581">
        <v>297142.90000000002</v>
      </c>
      <c r="G23" s="581">
        <v>297142.90000000002</v>
      </c>
      <c r="H23" s="582">
        <f>D23-G23</f>
        <v>24285.719999999914</v>
      </c>
    </row>
    <row r="24" spans="1:8">
      <c r="A24" s="567" t="s">
        <v>656</v>
      </c>
      <c r="B24" s="574">
        <v>2025</v>
      </c>
      <c r="C24" s="583"/>
      <c r="D24" s="580">
        <v>321428.61999999994</v>
      </c>
      <c r="E24" s="577">
        <v>0</v>
      </c>
      <c r="F24" s="581">
        <v>282857.18</v>
      </c>
      <c r="G24" s="581">
        <v>282857.18</v>
      </c>
      <c r="H24" s="582">
        <f>D24-G24</f>
        <v>38571.439999999944</v>
      </c>
    </row>
    <row r="25" spans="1:8">
      <c r="A25" s="567" t="s">
        <v>657</v>
      </c>
      <c r="B25" s="574">
        <v>2025</v>
      </c>
      <c r="C25" s="583"/>
      <c r="D25" s="580">
        <v>321428.61999999994</v>
      </c>
      <c r="E25" s="577">
        <v>0</v>
      </c>
      <c r="F25" s="581">
        <v>211428.59</v>
      </c>
      <c r="G25" s="581">
        <f t="shared" si="1"/>
        <v>211428.59</v>
      </c>
      <c r="H25" s="582">
        <f t="shared" si="0"/>
        <v>110000.02999999994</v>
      </c>
    </row>
    <row r="26" spans="1:8">
      <c r="A26" s="567" t="s">
        <v>658</v>
      </c>
      <c r="B26" s="574">
        <v>2025</v>
      </c>
      <c r="C26" s="583"/>
      <c r="D26" s="580">
        <v>321428.61999999994</v>
      </c>
      <c r="E26" s="577">
        <v>0</v>
      </c>
      <c r="F26" s="581">
        <v>325713.73</v>
      </c>
      <c r="G26" s="581">
        <v>325713.73</v>
      </c>
      <c r="H26" s="582">
        <f t="shared" si="0"/>
        <v>-4285.1100000000442</v>
      </c>
    </row>
    <row r="27" spans="1:8">
      <c r="A27" s="567" t="s">
        <v>647</v>
      </c>
      <c r="B27" s="574">
        <v>2026</v>
      </c>
      <c r="C27" s="583"/>
      <c r="D27" s="580">
        <v>321428.61999999994</v>
      </c>
      <c r="E27" s="577">
        <v>0</v>
      </c>
      <c r="F27" s="581">
        <v>307857.18</v>
      </c>
      <c r="G27" s="581">
        <v>307857.18</v>
      </c>
      <c r="H27" s="582">
        <f t="shared" si="0"/>
        <v>13571.439999999944</v>
      </c>
    </row>
    <row r="28" spans="1:8">
      <c r="A28" s="567" t="s">
        <v>648</v>
      </c>
      <c r="B28" s="574">
        <v>2026</v>
      </c>
      <c r="C28" s="583"/>
      <c r="D28" s="580">
        <v>321428.61999999994</v>
      </c>
      <c r="E28" s="577">
        <v>0</v>
      </c>
      <c r="F28" s="581">
        <v>300714.34000000003</v>
      </c>
      <c r="G28" s="581">
        <v>300714.34000000003</v>
      </c>
      <c r="H28" s="582">
        <f t="shared" si="0"/>
        <v>20714.279999999912</v>
      </c>
    </row>
    <row r="29" spans="1:8">
      <c r="A29" s="567" t="s">
        <v>649</v>
      </c>
      <c r="B29" s="574">
        <v>2026</v>
      </c>
      <c r="C29" s="583"/>
      <c r="D29" s="580">
        <v>321428.61999999994</v>
      </c>
      <c r="E29" s="577">
        <v>0</v>
      </c>
      <c r="F29" s="581">
        <v>320142.90000000002</v>
      </c>
      <c r="G29" s="581">
        <v>320142.90000000002</v>
      </c>
      <c r="H29" s="582">
        <f>D29-G29</f>
        <v>1285.7199999999139</v>
      </c>
    </row>
    <row r="30" spans="1:8">
      <c r="A30" s="567" t="s">
        <v>650</v>
      </c>
      <c r="B30" s="574">
        <v>2026</v>
      </c>
      <c r="C30" s="583"/>
      <c r="D30" s="580">
        <v>321428.61999999994</v>
      </c>
      <c r="E30" s="577">
        <v>0</v>
      </c>
      <c r="F30" s="581">
        <v>286428.59999999998</v>
      </c>
      <c r="G30" s="581">
        <f>+E30+F30</f>
        <v>286428.59999999998</v>
      </c>
      <c r="H30" s="582">
        <f t="shared" si="0"/>
        <v>35000.01999999996</v>
      </c>
    </row>
    <row r="31" spans="1:8">
      <c r="A31" s="567" t="s">
        <v>651</v>
      </c>
      <c r="B31" s="574">
        <v>2026</v>
      </c>
      <c r="C31" s="583"/>
      <c r="D31" s="580">
        <v>321428.61999999994</v>
      </c>
      <c r="E31" s="577">
        <v>0</v>
      </c>
      <c r="F31" s="581">
        <v>378571.49</v>
      </c>
      <c r="G31" s="581">
        <f t="shared" si="1"/>
        <v>378571.49</v>
      </c>
      <c r="H31" s="582">
        <f t="shared" si="0"/>
        <v>-57142.870000000054</v>
      </c>
    </row>
    <row r="32" spans="1:8">
      <c r="A32" s="567" t="s">
        <v>652</v>
      </c>
      <c r="B32" s="574">
        <v>2026</v>
      </c>
      <c r="C32" s="583"/>
      <c r="D32" s="580">
        <v>321428.61999999994</v>
      </c>
      <c r="E32" s="577">
        <v>0</v>
      </c>
      <c r="F32" s="581">
        <v>311428.61</v>
      </c>
      <c r="G32" s="581">
        <v>311428.61</v>
      </c>
      <c r="H32" s="582">
        <f t="shared" si="0"/>
        <v>10000.009999999951</v>
      </c>
    </row>
    <row r="33" spans="1:8">
      <c r="A33" s="567" t="s">
        <v>653</v>
      </c>
      <c r="B33" s="574">
        <v>2026</v>
      </c>
      <c r="C33" s="583"/>
      <c r="D33" s="580">
        <v>321428.61999999994</v>
      </c>
      <c r="E33" s="577"/>
      <c r="F33" s="581">
        <v>311428.61</v>
      </c>
      <c r="G33" s="581">
        <v>311428.61</v>
      </c>
      <c r="H33" s="582">
        <f t="shared" si="0"/>
        <v>10000.009999999951</v>
      </c>
    </row>
    <row r="34" spans="1:8">
      <c r="A34" s="567" t="s">
        <v>654</v>
      </c>
      <c r="B34" s="574">
        <v>2026</v>
      </c>
      <c r="C34" s="583"/>
      <c r="D34" s="580"/>
      <c r="E34" s="577"/>
      <c r="F34" s="581"/>
      <c r="G34" s="581">
        <f t="shared" si="1"/>
        <v>0</v>
      </c>
      <c r="H34" s="582">
        <f t="shared" si="0"/>
        <v>0</v>
      </c>
    </row>
    <row r="35" spans="1:8">
      <c r="A35" s="567" t="s">
        <v>655</v>
      </c>
      <c r="B35" s="574">
        <v>2026</v>
      </c>
      <c r="C35" s="583"/>
      <c r="D35" s="580"/>
      <c r="E35" s="577"/>
      <c r="F35" s="581"/>
      <c r="G35" s="581">
        <f t="shared" si="1"/>
        <v>0</v>
      </c>
      <c r="H35" s="582">
        <f>D35-G35</f>
        <v>0</v>
      </c>
    </row>
    <row r="36" spans="1:8">
      <c r="A36" s="567" t="s">
        <v>656</v>
      </c>
      <c r="B36" s="574">
        <v>2026</v>
      </c>
      <c r="C36" s="583"/>
      <c r="D36" s="580"/>
      <c r="E36" s="577"/>
      <c r="F36" s="581"/>
      <c r="G36" s="581">
        <f t="shared" si="1"/>
        <v>0</v>
      </c>
      <c r="H36" s="582">
        <f t="shared" si="0"/>
        <v>0</v>
      </c>
    </row>
    <row r="37" spans="1:8">
      <c r="A37" s="567" t="s">
        <v>657</v>
      </c>
      <c r="B37" s="574">
        <v>2026</v>
      </c>
      <c r="C37" s="583"/>
      <c r="D37" s="580"/>
      <c r="E37" s="577"/>
      <c r="F37" s="581"/>
      <c r="G37" s="581">
        <f t="shared" si="1"/>
        <v>0</v>
      </c>
      <c r="H37" s="582">
        <f t="shared" si="0"/>
        <v>0</v>
      </c>
    </row>
    <row r="38" spans="1:8">
      <c r="A38" s="567" t="s">
        <v>658</v>
      </c>
      <c r="B38" s="574">
        <v>2026</v>
      </c>
      <c r="C38" s="579"/>
      <c r="D38" s="580"/>
      <c r="E38" s="584"/>
      <c r="F38" s="581"/>
      <c r="G38" s="581">
        <f t="shared" si="1"/>
        <v>0</v>
      </c>
      <c r="H38" s="582">
        <f t="shared" si="0"/>
        <v>0</v>
      </c>
    </row>
    <row r="39" spans="1:8" ht="13.5" thickBot="1">
      <c r="A39" s="973" t="s">
        <v>10</v>
      </c>
      <c r="B39" s="1393"/>
      <c r="C39" s="1394">
        <f>SUM(C7:C38)</f>
        <v>9000000</v>
      </c>
      <c r="D39" s="1394">
        <f>SUM(D7:D38)</f>
        <v>7392858.6400000006</v>
      </c>
      <c r="E39" s="1394">
        <f>SUM(E7:E38)</f>
        <v>0</v>
      </c>
      <c r="F39" s="1394">
        <f>SUM(F7:F38)</f>
        <v>7149453.8399999999</v>
      </c>
      <c r="G39" s="1394">
        <f>SUM(G7:G38)</f>
        <v>7149453.8399999999</v>
      </c>
      <c r="H39" s="974">
        <f>G39-C39</f>
        <v>-1850546.1600000001</v>
      </c>
    </row>
    <row r="40" spans="1:8" ht="7.5" customHeight="1"/>
    <row r="41" spans="1:8" ht="48" customHeight="1">
      <c r="A41" s="1577" t="s">
        <v>942</v>
      </c>
      <c r="B41" s="1577"/>
      <c r="C41" s="1577"/>
      <c r="D41" s="1577"/>
      <c r="E41" s="1577"/>
      <c r="F41" s="1577"/>
      <c r="G41" s="1577"/>
      <c r="H41" s="1577"/>
    </row>
    <row r="42" spans="1:8" ht="43.5" customHeight="1">
      <c r="A42" s="1577" t="s">
        <v>943</v>
      </c>
      <c r="B42" s="1577"/>
      <c r="C42" s="1577"/>
      <c r="D42" s="1577"/>
      <c r="E42" s="1577"/>
      <c r="F42" s="1577"/>
      <c r="G42" s="1577"/>
      <c r="H42" s="1577"/>
    </row>
    <row r="43" spans="1:8" ht="15.75" customHeight="1">
      <c r="A43" s="1583" t="s">
        <v>944</v>
      </c>
      <c r="B43" s="1583"/>
      <c r="C43" s="1583"/>
      <c r="D43" s="1583"/>
      <c r="E43" s="1583"/>
      <c r="F43" s="1583"/>
      <c r="G43" s="1583"/>
      <c r="H43" s="1583"/>
    </row>
    <row r="44" spans="1:8">
      <c r="A44" s="1437" t="s">
        <v>945</v>
      </c>
      <c r="B44" s="1577"/>
      <c r="C44" s="1577"/>
      <c r="D44" s="1577"/>
      <c r="E44" s="1577"/>
      <c r="F44" s="1577"/>
      <c r="G44" s="1577"/>
      <c r="H44" s="1577"/>
    </row>
    <row r="46" spans="1:8" ht="32.25" customHeight="1">
      <c r="A46" s="1582" t="s">
        <v>946</v>
      </c>
      <c r="B46" s="1582"/>
      <c r="C46" s="1582"/>
      <c r="D46" s="1582"/>
      <c r="E46" s="1582"/>
      <c r="F46" s="1582"/>
      <c r="G46" s="1582"/>
      <c r="H46" s="1582"/>
    </row>
  </sheetData>
  <mergeCells count="8">
    <mergeCell ref="A44:H44"/>
    <mergeCell ref="A46:H46"/>
    <mergeCell ref="A1:H1"/>
    <mergeCell ref="A2:H2"/>
    <mergeCell ref="A3:H3"/>
    <mergeCell ref="A41:H41"/>
    <mergeCell ref="A42:H42"/>
    <mergeCell ref="A43:H43"/>
  </mergeCells>
  <printOptions horizontalCentered="1"/>
  <pageMargins left="0.7" right="0.7" top="0.75" bottom="0.75" header="0.3" footer="0.3"/>
  <pageSetup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9D43-C5DA-4941-A135-41AFB0AB0F5D}">
  <sheetPr codeName="Sheet23">
    <pageSetUpPr fitToPage="1"/>
  </sheetPr>
  <dimension ref="A1:P32"/>
  <sheetViews>
    <sheetView zoomScale="110" zoomScaleNormal="110" workbookViewId="0">
      <selection activeCell="E18" sqref="E18"/>
    </sheetView>
  </sheetViews>
  <sheetFormatPr defaultColWidth="8.54296875" defaultRowHeight="12.5"/>
  <cols>
    <col min="1" max="1" width="49.453125" customWidth="1"/>
    <col min="2" max="2" width="13.08984375" bestFit="1" customWidth="1"/>
    <col min="3" max="3" width="11.453125" customWidth="1"/>
    <col min="4" max="4" width="13.08984375" bestFit="1" customWidth="1"/>
    <col min="5" max="5" width="14.54296875" customWidth="1"/>
    <col min="6" max="6" width="8.453125" customWidth="1"/>
    <col min="7" max="8" width="13.08984375" bestFit="1" customWidth="1"/>
    <col min="9" max="9" width="7.453125" customWidth="1"/>
    <col min="10" max="10" width="13.6328125" bestFit="1" customWidth="1"/>
    <col min="11" max="13" width="7.54296875" customWidth="1"/>
    <col min="14" max="14" width="12.54296875" customWidth="1"/>
    <col min="15" max="15" width="11.453125" bestFit="1" customWidth="1"/>
    <col min="16" max="16" width="15.54296875" customWidth="1"/>
  </cols>
  <sheetData>
    <row r="1" spans="1:15" ht="15">
      <c r="A1" s="1429" t="s">
        <v>947</v>
      </c>
      <c r="B1" s="1429"/>
      <c r="C1" s="1429"/>
      <c r="D1" s="1429"/>
      <c r="E1" s="1429"/>
      <c r="F1" s="1429"/>
      <c r="G1" s="1429"/>
      <c r="H1" s="1429"/>
      <c r="I1" s="1429"/>
      <c r="J1" s="1429"/>
      <c r="K1" s="1429"/>
      <c r="L1" s="1429"/>
      <c r="M1" s="1429"/>
    </row>
    <row r="2" spans="1:15" ht="15">
      <c r="A2" s="1429" t="str" cm="1">
        <f t="array" ref="A2">'ESA Summary'!A2:A2</f>
        <v>Southern California Edison</v>
      </c>
      <c r="B2" s="1429"/>
      <c r="C2" s="1429"/>
      <c r="D2" s="1429"/>
      <c r="E2" s="1429"/>
      <c r="F2" s="1429"/>
      <c r="G2" s="1429"/>
      <c r="H2" s="1429"/>
      <c r="I2" s="1429"/>
      <c r="J2" s="1429"/>
      <c r="K2" s="1429"/>
      <c r="L2" s="1429"/>
      <c r="M2" s="1429"/>
    </row>
    <row r="3" spans="1:15" ht="15">
      <c r="A3" s="1429" t="str" cm="1">
        <f t="array" ref="A3">'ESA Summary'!A3:A3</f>
        <v>Through July 2026</v>
      </c>
      <c r="B3" s="1429"/>
      <c r="C3" s="1429"/>
      <c r="D3" s="1429"/>
      <c r="E3" s="1429"/>
      <c r="F3" s="1429"/>
      <c r="G3" s="1429"/>
      <c r="H3" s="1429"/>
      <c r="I3" s="1429"/>
      <c r="J3" s="1429"/>
      <c r="K3" s="1429"/>
      <c r="L3" s="1429"/>
      <c r="M3" s="1429"/>
    </row>
    <row r="4" spans="1:15" ht="15.5" thickBot="1">
      <c r="A4" s="285"/>
      <c r="B4" s="179"/>
      <c r="C4" s="179"/>
      <c r="D4" s="179"/>
      <c r="E4" s="179"/>
      <c r="F4" s="179"/>
      <c r="G4" s="179"/>
      <c r="H4" s="179"/>
      <c r="I4" s="179"/>
      <c r="J4" s="179"/>
      <c r="K4" s="179"/>
      <c r="L4" s="179"/>
      <c r="M4" s="179"/>
    </row>
    <row r="5" spans="1:15" ht="15">
      <c r="A5" s="286"/>
      <c r="B5" s="1585" t="s">
        <v>948</v>
      </c>
      <c r="C5" s="1434"/>
      <c r="D5" s="1586"/>
      <c r="E5" s="1587" t="s">
        <v>4</v>
      </c>
      <c r="F5" s="1434"/>
      <c r="G5" s="1588"/>
      <c r="H5" s="1589" t="s">
        <v>5</v>
      </c>
      <c r="I5" s="1434"/>
      <c r="J5" s="1588"/>
      <c r="K5" s="1589" t="s">
        <v>6</v>
      </c>
      <c r="L5" s="1434"/>
      <c r="M5" s="1435"/>
      <c r="N5" s="1"/>
    </row>
    <row r="6" spans="1:15" ht="13">
      <c r="A6" s="287" t="s">
        <v>949</v>
      </c>
      <c r="B6" s="288" t="s">
        <v>8</v>
      </c>
      <c r="C6" s="289" t="s">
        <v>9</v>
      </c>
      <c r="D6" s="290" t="s">
        <v>10</v>
      </c>
      <c r="E6" s="288" t="s">
        <v>8</v>
      </c>
      <c r="F6" s="289" t="s">
        <v>9</v>
      </c>
      <c r="G6" s="290" t="s">
        <v>10</v>
      </c>
      <c r="H6" s="291" t="s">
        <v>8</v>
      </c>
      <c r="I6" s="289" t="s">
        <v>9</v>
      </c>
      <c r="J6" s="290" t="s">
        <v>10</v>
      </c>
      <c r="K6" s="292" t="s">
        <v>8</v>
      </c>
      <c r="L6" s="289" t="s">
        <v>9</v>
      </c>
      <c r="M6" s="293" t="s">
        <v>10</v>
      </c>
      <c r="N6" s="1"/>
    </row>
    <row r="7" spans="1:15" ht="13">
      <c r="A7" s="294" t="s">
        <v>950</v>
      </c>
      <c r="B7" s="144">
        <v>3708741</v>
      </c>
      <c r="C7" s="144"/>
      <c r="D7" s="295">
        <f>B7+C7</f>
        <v>3708741</v>
      </c>
      <c r="E7" s="295">
        <v>158144.11000000034</v>
      </c>
      <c r="F7" s="144"/>
      <c r="G7" s="295">
        <f>E7+F7</f>
        <v>158144.11000000034</v>
      </c>
      <c r="H7" s="295">
        <v>1236755.8000000003</v>
      </c>
      <c r="I7" s="144"/>
      <c r="J7" s="295">
        <f>H7+I7</f>
        <v>1236755.8000000003</v>
      </c>
      <c r="K7" s="43">
        <f t="shared" ref="K7:K13" si="0">IFERROR(H7/B7,0)</f>
        <v>0.33347052274612876</v>
      </c>
      <c r="L7" s="43"/>
      <c r="M7" s="226">
        <f t="shared" ref="L7:M16" si="1">IFERROR(J7/D7,0)</f>
        <v>0.33347052274612876</v>
      </c>
      <c r="N7" s="1"/>
      <c r="O7" s="1406"/>
    </row>
    <row r="8" spans="1:15" ht="13">
      <c r="A8" s="294" t="s">
        <v>951</v>
      </c>
      <c r="B8" s="144">
        <v>1706289</v>
      </c>
      <c r="C8" s="144"/>
      <c r="D8" s="295">
        <f>B8+C8</f>
        <v>1706289</v>
      </c>
      <c r="E8" s="295">
        <v>220559.70999999624</v>
      </c>
      <c r="F8" s="144"/>
      <c r="G8" s="295">
        <f>E8+F8</f>
        <v>220559.70999999624</v>
      </c>
      <c r="H8" s="295">
        <v>1579576.3100000024</v>
      </c>
      <c r="I8" s="144"/>
      <c r="J8" s="295">
        <f>H8+I8</f>
        <v>1579576.3100000024</v>
      </c>
      <c r="K8" s="43">
        <f t="shared" si="0"/>
        <v>0.92573784980152973</v>
      </c>
      <c r="L8" s="43"/>
      <c r="M8" s="226">
        <f t="shared" si="1"/>
        <v>0.92573784980152973</v>
      </c>
      <c r="N8" s="1"/>
      <c r="O8" s="1406"/>
    </row>
    <row r="9" spans="1:15" ht="13">
      <c r="A9" s="294" t="s">
        <v>952</v>
      </c>
      <c r="B9" s="144">
        <v>538828</v>
      </c>
      <c r="C9" s="144"/>
      <c r="D9" s="295">
        <f>B9+C9</f>
        <v>538828</v>
      </c>
      <c r="E9" s="295">
        <v>16621.85000000002</v>
      </c>
      <c r="F9" s="144"/>
      <c r="G9" s="295">
        <f>E9+F9</f>
        <v>16621.85000000002</v>
      </c>
      <c r="H9" s="295">
        <v>106628.73000000021</v>
      </c>
      <c r="I9" s="144"/>
      <c r="J9" s="295">
        <f t="shared" ref="J9:J15" si="2">H9+I9</f>
        <v>106628.73000000021</v>
      </c>
      <c r="K9" s="43">
        <f t="shared" si="0"/>
        <v>0.19789010593361928</v>
      </c>
      <c r="L9" s="43"/>
      <c r="M9" s="226">
        <f t="shared" si="1"/>
        <v>0.19789010593361928</v>
      </c>
      <c r="N9" s="1"/>
      <c r="O9" s="1406"/>
    </row>
    <row r="10" spans="1:15" ht="13">
      <c r="A10" s="296" t="s">
        <v>953</v>
      </c>
      <c r="B10" s="144">
        <v>570000</v>
      </c>
      <c r="C10" s="144"/>
      <c r="D10" s="295">
        <f>B10+C10</f>
        <v>570000</v>
      </c>
      <c r="E10" s="295">
        <v>193047.27000000008</v>
      </c>
      <c r="F10" s="144"/>
      <c r="G10" s="295">
        <f>E10+F10</f>
        <v>193047.27000000008</v>
      </c>
      <c r="H10" s="295">
        <v>551325.05000000005</v>
      </c>
      <c r="I10" s="144"/>
      <c r="J10" s="295">
        <f>H10+I10</f>
        <v>551325.05000000005</v>
      </c>
      <c r="K10" s="43">
        <f t="shared" si="0"/>
        <v>0.96723692982456144</v>
      </c>
      <c r="L10" s="43"/>
      <c r="M10" s="226">
        <f t="shared" si="1"/>
        <v>0.96723692982456144</v>
      </c>
      <c r="N10" s="1"/>
      <c r="O10" s="1406"/>
    </row>
    <row r="11" spans="1:15" ht="13">
      <c r="A11" s="296" t="s">
        <v>954</v>
      </c>
      <c r="B11" s="144">
        <v>525000</v>
      </c>
      <c r="C11" s="144"/>
      <c r="D11" s="295">
        <f t="shared" ref="D11:D13" si="3">B11+C11</f>
        <v>525000</v>
      </c>
      <c r="E11" s="295">
        <v>32289.630000000005</v>
      </c>
      <c r="F11" s="144"/>
      <c r="G11" s="295">
        <f t="shared" ref="G11:G15" si="4">E11+F11</f>
        <v>32289.630000000005</v>
      </c>
      <c r="H11" s="295">
        <v>195296.5</v>
      </c>
      <c r="I11" s="144"/>
      <c r="J11" s="295">
        <f t="shared" si="2"/>
        <v>195296.5</v>
      </c>
      <c r="K11" s="43">
        <f t="shared" si="0"/>
        <v>0.37199333333333334</v>
      </c>
      <c r="L11" s="43"/>
      <c r="M11" s="226">
        <f t="shared" si="1"/>
        <v>0.37199333333333334</v>
      </c>
      <c r="N11" s="1"/>
      <c r="O11" s="1406"/>
    </row>
    <row r="12" spans="1:15" ht="13">
      <c r="A12" s="294" t="s">
        <v>955</v>
      </c>
      <c r="B12" s="144">
        <v>81000</v>
      </c>
      <c r="C12" s="144"/>
      <c r="D12" s="295">
        <f t="shared" si="3"/>
        <v>81000</v>
      </c>
      <c r="E12" s="295">
        <v>0</v>
      </c>
      <c r="F12" s="144"/>
      <c r="G12" s="295">
        <f t="shared" si="4"/>
        <v>0</v>
      </c>
      <c r="H12" s="295">
        <v>783.70999999999913</v>
      </c>
      <c r="I12" s="144"/>
      <c r="J12" s="295">
        <f t="shared" si="2"/>
        <v>783.70999999999913</v>
      </c>
      <c r="K12" s="43">
        <f t="shared" si="0"/>
        <v>9.6754320987654206E-3</v>
      </c>
      <c r="L12" s="43"/>
      <c r="M12" s="226">
        <f t="shared" si="1"/>
        <v>9.6754320987654206E-3</v>
      </c>
      <c r="N12" s="1"/>
      <c r="O12" s="1406"/>
    </row>
    <row r="13" spans="1:15" ht="13">
      <c r="A13" s="294" t="s">
        <v>42</v>
      </c>
      <c r="B13" s="144">
        <v>508141</v>
      </c>
      <c r="C13" s="144"/>
      <c r="D13" s="295">
        <f t="shared" si="3"/>
        <v>508141</v>
      </c>
      <c r="E13" s="295">
        <v>23299.270000000019</v>
      </c>
      <c r="F13" s="144"/>
      <c r="G13" s="295">
        <f t="shared" si="4"/>
        <v>23299.270000000019</v>
      </c>
      <c r="H13" s="295">
        <v>181579.04999999996</v>
      </c>
      <c r="I13" s="144"/>
      <c r="J13" s="295">
        <f t="shared" si="2"/>
        <v>181579.04999999996</v>
      </c>
      <c r="K13" s="43">
        <f t="shared" si="0"/>
        <v>0.35733989188040322</v>
      </c>
      <c r="L13" s="43"/>
      <c r="M13" s="226">
        <f t="shared" si="1"/>
        <v>0.35733989188040322</v>
      </c>
      <c r="N13" s="1"/>
      <c r="O13" s="1406"/>
    </row>
    <row r="14" spans="1:15" ht="13">
      <c r="A14" s="294" t="s">
        <v>43</v>
      </c>
      <c r="B14" s="144">
        <v>1501996</v>
      </c>
      <c r="C14" s="144"/>
      <c r="D14" s="295">
        <f>B14+C14</f>
        <v>1501996</v>
      </c>
      <c r="E14" s="295">
        <v>229795.53999999864</v>
      </c>
      <c r="F14" s="144"/>
      <c r="G14" s="295">
        <f t="shared" si="4"/>
        <v>229795.53999999864</v>
      </c>
      <c r="H14" s="295">
        <v>1764082.399999995</v>
      </c>
      <c r="I14" s="144"/>
      <c r="J14" s="295">
        <f t="shared" si="2"/>
        <v>1764082.399999995</v>
      </c>
      <c r="K14" s="43">
        <f t="shared" ref="K14:K16" si="5">IFERROR(H14/B14,0)</f>
        <v>1.1744920758776953</v>
      </c>
      <c r="L14" s="43"/>
      <c r="M14" s="226">
        <f t="shared" si="1"/>
        <v>1.1744920758776953</v>
      </c>
      <c r="N14" s="1"/>
      <c r="O14" s="1406"/>
    </row>
    <row r="15" spans="1:15" ht="13">
      <c r="A15" s="294" t="s">
        <v>44</v>
      </c>
      <c r="B15" s="144">
        <v>135625</v>
      </c>
      <c r="C15" s="144"/>
      <c r="D15" s="295">
        <f>B15+C15</f>
        <v>135625</v>
      </c>
      <c r="E15" s="295">
        <v>3506.7199999999993</v>
      </c>
      <c r="F15" s="144"/>
      <c r="G15" s="295">
        <f t="shared" si="4"/>
        <v>3506.7199999999993</v>
      </c>
      <c r="H15" s="295">
        <v>9942.0500000000156</v>
      </c>
      <c r="I15" s="144"/>
      <c r="J15" s="295">
        <f t="shared" si="2"/>
        <v>9942.0500000000156</v>
      </c>
      <c r="K15" s="43">
        <f t="shared" si="5"/>
        <v>7.3305437788018554E-2</v>
      </c>
      <c r="L15" s="43"/>
      <c r="M15" s="226">
        <f>IFERROR(J15/D15,0)</f>
        <v>7.3305437788018554E-2</v>
      </c>
      <c r="N15" s="1"/>
      <c r="O15" s="1406"/>
    </row>
    <row r="16" spans="1:15" ht="13">
      <c r="A16" s="297" t="s">
        <v>956</v>
      </c>
      <c r="B16" s="298">
        <f>SUM(B7:B15)</f>
        <v>9275620</v>
      </c>
      <c r="C16" s="298">
        <f>SUM(C7:C15)</f>
        <v>0</v>
      </c>
      <c r="D16" s="299">
        <f>SUM(B16:C16)</f>
        <v>9275620</v>
      </c>
      <c r="E16" s="298">
        <f>SUM(E7:E15)</f>
        <v>877264.09999999532</v>
      </c>
      <c r="F16" s="298">
        <f>SUM(F7:F15)</f>
        <v>0</v>
      </c>
      <c r="G16" s="299">
        <f>SUM(E16:F16)</f>
        <v>877264.09999999532</v>
      </c>
      <c r="H16" s="298">
        <f>SUM(H7:H15)</f>
        <v>5625969.5999999968</v>
      </c>
      <c r="I16" s="298">
        <f>SUM(I7:I15)</f>
        <v>0</v>
      </c>
      <c r="J16" s="299">
        <f>SUM(H16:I16)</f>
        <v>5625969.5999999968</v>
      </c>
      <c r="K16" s="300">
        <f t="shared" si="5"/>
        <v>0.60653299725516963</v>
      </c>
      <c r="L16" s="300">
        <f t="shared" si="1"/>
        <v>0</v>
      </c>
      <c r="M16" s="301">
        <f t="shared" si="1"/>
        <v>0.60653299725516963</v>
      </c>
      <c r="N16" s="1"/>
    </row>
    <row r="17" spans="1:16" ht="13">
      <c r="A17" s="297"/>
      <c r="B17" s="302"/>
      <c r="C17" s="302"/>
      <c r="D17" s="36"/>
      <c r="E17" s="302"/>
      <c r="F17" s="302"/>
      <c r="G17" s="36"/>
      <c r="H17" s="302"/>
      <c r="I17" s="302"/>
      <c r="J17" s="36"/>
      <c r="K17" s="303"/>
      <c r="L17" s="303"/>
      <c r="M17" s="304"/>
      <c r="N17" s="1"/>
    </row>
    <row r="18" spans="1:16" ht="13">
      <c r="A18" s="294" t="s">
        <v>957</v>
      </c>
      <c r="B18" s="144">
        <v>427678676</v>
      </c>
      <c r="C18" s="305"/>
      <c r="D18" s="295">
        <f t="shared" ref="D18:D19" si="6">B18+C18</f>
        <v>427678676</v>
      </c>
      <c r="E18" s="295">
        <v>104144057.17000002</v>
      </c>
      <c r="F18" s="305"/>
      <c r="G18" s="295">
        <f t="shared" ref="G18:G19" si="7">E18+F18</f>
        <v>104144057.17000002</v>
      </c>
      <c r="H18" s="144">
        <v>564419563.84000003</v>
      </c>
      <c r="I18" s="305"/>
      <c r="J18" s="295">
        <f>H18+I18</f>
        <v>564419563.84000003</v>
      </c>
      <c r="K18" s="43">
        <f t="shared" ref="K18:M19" si="8">IFERROR(H18/B18,0)</f>
        <v>1.3197280938084461</v>
      </c>
      <c r="L18" s="43"/>
      <c r="M18" s="226">
        <f t="shared" si="8"/>
        <v>1.3197280938084461</v>
      </c>
      <c r="N18" s="1"/>
    </row>
    <row r="19" spans="1:16" ht="13">
      <c r="A19" s="297" t="s">
        <v>958</v>
      </c>
      <c r="B19" s="298">
        <f>B16+B18</f>
        <v>436954296</v>
      </c>
      <c r="C19" s="298"/>
      <c r="D19" s="299">
        <f t="shared" si="6"/>
        <v>436954296</v>
      </c>
      <c r="E19" s="298">
        <f>E16+E18</f>
        <v>105021321.27000001</v>
      </c>
      <c r="F19" s="298"/>
      <c r="G19" s="299">
        <f t="shared" si="7"/>
        <v>105021321.27000001</v>
      </c>
      <c r="H19" s="298">
        <f>H16+H18</f>
        <v>570045533.44000006</v>
      </c>
      <c r="I19" s="298"/>
      <c r="J19" s="299">
        <f>H19+I19</f>
        <v>570045533.44000006</v>
      </c>
      <c r="K19" s="300">
        <f t="shared" si="8"/>
        <v>1.30458846304603</v>
      </c>
      <c r="L19" s="300">
        <f t="shared" si="8"/>
        <v>0</v>
      </c>
      <c r="M19" s="301">
        <f t="shared" si="8"/>
        <v>1.30458846304603</v>
      </c>
      <c r="N19" s="1"/>
    </row>
    <row r="20" spans="1:16" ht="13">
      <c r="A20" s="306"/>
      <c r="B20" s="307"/>
      <c r="C20" s="307"/>
      <c r="D20" s="307"/>
      <c r="E20" s="308"/>
      <c r="F20" s="307"/>
      <c r="G20" s="307"/>
      <c r="H20" s="307"/>
      <c r="I20" s="307"/>
      <c r="J20" s="307"/>
      <c r="K20" s="307"/>
      <c r="L20" s="307"/>
      <c r="M20" s="309"/>
      <c r="N20" s="1"/>
    </row>
    <row r="21" spans="1:16" s="6" customFormat="1" ht="13">
      <c r="A21" s="294" t="s">
        <v>959</v>
      </c>
      <c r="B21" s="310"/>
      <c r="C21" s="310"/>
      <c r="D21" s="310"/>
      <c r="E21" s="310"/>
      <c r="F21" s="310"/>
      <c r="G21" s="310"/>
      <c r="H21" s="310"/>
      <c r="I21" s="310"/>
      <c r="J21" s="310"/>
      <c r="K21" s="310"/>
      <c r="L21" s="310"/>
      <c r="M21" s="311"/>
      <c r="N21" s="1"/>
    </row>
    <row r="22" spans="1:16" s="9" customFormat="1" ht="13">
      <c r="A22" s="312" t="s">
        <v>960</v>
      </c>
      <c r="B22" s="313" t="s">
        <v>961</v>
      </c>
      <c r="C22" s="313"/>
      <c r="D22" s="313"/>
      <c r="E22" s="295">
        <v>2027534.0016899994</v>
      </c>
      <c r="F22" s="314"/>
      <c r="G22" s="295">
        <f>E22+F22</f>
        <v>2027534.0016899994</v>
      </c>
      <c r="H22" s="305">
        <v>9553764.8807100002</v>
      </c>
      <c r="I22" s="315"/>
      <c r="J22" s="295">
        <f>H22+I22</f>
        <v>9553764.8807100002</v>
      </c>
      <c r="K22" s="316"/>
      <c r="L22" s="313"/>
      <c r="M22" s="317"/>
      <c r="N22" s="1"/>
    </row>
    <row r="23" spans="1:16" s="9" customFormat="1" ht="13">
      <c r="A23" s="294" t="s">
        <v>962</v>
      </c>
      <c r="B23" s="313"/>
      <c r="C23" s="313"/>
      <c r="D23" s="313"/>
      <c r="E23" s="295">
        <v>2700151.0100000016</v>
      </c>
      <c r="F23" s="318"/>
      <c r="G23" s="295">
        <f>E23+F23</f>
        <v>2700151.0100000016</v>
      </c>
      <c r="H23" s="305">
        <v>20238585.456666671</v>
      </c>
      <c r="I23" s="318"/>
      <c r="J23" s="295">
        <f>H23+I23</f>
        <v>20238585.456666671</v>
      </c>
      <c r="K23" s="316"/>
      <c r="L23" s="313"/>
      <c r="M23" s="317"/>
      <c r="N23" s="1"/>
    </row>
    <row r="24" spans="1:16" s="9" customFormat="1" ht="12.75" customHeight="1">
      <c r="A24" s="319" t="s">
        <v>963</v>
      </c>
      <c r="B24" s="313"/>
      <c r="C24" s="313"/>
      <c r="D24" s="313"/>
      <c r="E24" s="314"/>
      <c r="F24" s="314"/>
      <c r="G24" s="314"/>
      <c r="H24" s="314">
        <v>0</v>
      </c>
      <c r="I24" s="314"/>
      <c r="J24" s="314"/>
      <c r="K24" s="316"/>
      <c r="L24" s="313"/>
      <c r="M24" s="317"/>
      <c r="N24" s="1"/>
      <c r="O24" s="10"/>
    </row>
    <row r="25" spans="1:16" s="9" customFormat="1" ht="13">
      <c r="A25" s="320" t="s">
        <v>964</v>
      </c>
      <c r="B25" s="313"/>
      <c r="C25" s="313"/>
      <c r="D25" s="313"/>
      <c r="E25" s="314"/>
      <c r="F25" s="314"/>
      <c r="G25" s="314"/>
      <c r="H25" s="314"/>
      <c r="I25" s="314"/>
      <c r="J25" s="314"/>
      <c r="K25" s="316"/>
      <c r="L25" s="313"/>
      <c r="M25" s="317"/>
      <c r="N25" s="1"/>
      <c r="O25" s="10"/>
      <c r="P25" s="10"/>
    </row>
    <row r="26" spans="1:16" s="9" customFormat="1" ht="13">
      <c r="A26" s="320" t="s">
        <v>965</v>
      </c>
      <c r="B26" s="313"/>
      <c r="C26" s="313"/>
      <c r="D26" s="313"/>
      <c r="E26" s="299">
        <f>SUM(E22:E25)</f>
        <v>4727685.011690001</v>
      </c>
      <c r="F26" s="299">
        <f t="shared" ref="F26:J26" si="9">SUM(F22:F25)</f>
        <v>0</v>
      </c>
      <c r="G26" s="299">
        <f t="shared" si="9"/>
        <v>4727685.011690001</v>
      </c>
      <c r="H26" s="299">
        <f>SUM(H22:H25)</f>
        <v>29792350.337376669</v>
      </c>
      <c r="I26" s="299">
        <f t="shared" si="9"/>
        <v>0</v>
      </c>
      <c r="J26" s="299">
        <f t="shared" si="9"/>
        <v>29792350.337376669</v>
      </c>
      <c r="K26" s="316"/>
      <c r="L26" s="313"/>
      <c r="M26" s="317"/>
      <c r="N26" s="1"/>
      <c r="O26" s="10"/>
    </row>
    <row r="27" spans="1:16" s="9" customFormat="1" ht="13">
      <c r="A27" s="321"/>
      <c r="B27" s="322"/>
      <c r="C27" s="322"/>
      <c r="D27" s="322"/>
      <c r="E27" s="208"/>
      <c r="F27" s="322"/>
      <c r="G27" s="322"/>
      <c r="H27" s="322"/>
      <c r="I27" s="322"/>
      <c r="J27" s="322"/>
      <c r="K27" s="322"/>
      <c r="L27" s="322"/>
      <c r="M27" s="323"/>
      <c r="N27" s="1"/>
      <c r="O27" s="10"/>
    </row>
    <row r="28" spans="1:16" s="9" customFormat="1" ht="13.5" thickBot="1">
      <c r="A28" s="975" t="s">
        <v>48</v>
      </c>
      <c r="B28" s="1395"/>
      <c r="C28" s="1395"/>
      <c r="D28" s="1362"/>
      <c r="E28" s="1362">
        <v>168637.23611200007</v>
      </c>
      <c r="F28" s="1395"/>
      <c r="G28" s="1362">
        <f t="shared" ref="G28" si="10">E28+F28</f>
        <v>168637.23611200007</v>
      </c>
      <c r="H28" s="1395">
        <v>1130804.568432</v>
      </c>
      <c r="I28" s="1395"/>
      <c r="J28" s="1362">
        <f t="shared" ref="J28" si="11">H28+I28</f>
        <v>1130804.568432</v>
      </c>
      <c r="K28" s="1396"/>
      <c r="L28" s="1396"/>
      <c r="M28" s="976"/>
      <c r="N28" s="1"/>
      <c r="O28" s="10"/>
    </row>
    <row r="29" spans="1:16" s="9" customFormat="1" ht="13">
      <c r="A29" s="47"/>
      <c r="B29" s="47"/>
      <c r="C29" s="47"/>
      <c r="D29" s="47"/>
      <c r="E29" s="47"/>
      <c r="F29" s="47"/>
      <c r="G29" s="47"/>
      <c r="H29" s="47"/>
      <c r="I29" s="47"/>
      <c r="J29" s="47"/>
      <c r="K29" s="47"/>
      <c r="L29" s="47"/>
      <c r="M29" s="47"/>
      <c r="N29" s="1265"/>
    </row>
    <row r="30" spans="1:16" s="9" customFormat="1" ht="12.75" customHeight="1">
      <c r="A30" s="1584" t="s">
        <v>966</v>
      </c>
      <c r="B30" s="1584"/>
      <c r="C30" s="1584"/>
      <c r="D30" s="1584"/>
      <c r="E30" s="1584"/>
      <c r="F30" s="1584"/>
      <c r="G30" s="1584"/>
      <c r="H30" s="1584"/>
      <c r="I30" s="1584"/>
      <c r="J30" s="1584"/>
      <c r="K30" s="1584"/>
      <c r="L30" s="1584"/>
      <c r="M30" s="1584"/>
      <c r="N30" s="11"/>
      <c r="O30" s="10"/>
    </row>
    <row r="31" spans="1:16" s="16" customFormat="1" ht="12" customHeight="1">
      <c r="A31" s="324" t="s">
        <v>912</v>
      </c>
      <c r="B31" s="47"/>
      <c r="C31" s="47"/>
      <c r="D31" s="47"/>
      <c r="E31" s="47"/>
      <c r="F31" s="47"/>
      <c r="G31" s="47"/>
      <c r="H31" s="47"/>
      <c r="I31" s="47"/>
      <c r="J31" s="47"/>
      <c r="K31" s="47"/>
      <c r="L31" s="47"/>
      <c r="M31" s="47"/>
    </row>
    <row r="32" spans="1:16">
      <c r="B32" s="12"/>
      <c r="C32" s="12"/>
    </row>
  </sheetData>
  <mergeCells count="8">
    <mergeCell ref="A30:M30"/>
    <mergeCell ref="A1:M1"/>
    <mergeCell ref="A2:M2"/>
    <mergeCell ref="A3:M3"/>
    <mergeCell ref="B5:D5"/>
    <mergeCell ref="E5:G5"/>
    <mergeCell ref="H5:J5"/>
    <mergeCell ref="K5:M5"/>
  </mergeCells>
  <printOptions horizontalCentered="1"/>
  <pageMargins left="0.25" right="0.25" top="0.5" bottom="0.5" header="0.5" footer="0.5"/>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codeName="Sheet24">
    <pageSetUpPr fitToPage="1"/>
  </sheetPr>
  <dimension ref="A1:AB35"/>
  <sheetViews>
    <sheetView zoomScale="90" zoomScaleNormal="90" workbookViewId="0">
      <selection activeCell="T33" sqref="T33:T34"/>
    </sheetView>
  </sheetViews>
  <sheetFormatPr defaultColWidth="9.453125" defaultRowHeight="13" outlineLevelRow="1"/>
  <cols>
    <col min="1" max="1" width="14.453125" style="47" customWidth="1"/>
    <col min="2" max="3" width="8.54296875" style="47" customWidth="1"/>
    <col min="4" max="4" width="11.453125" style="47" customWidth="1"/>
    <col min="5" max="5" width="12.54296875" style="47" customWidth="1"/>
    <col min="6" max="8" width="8.54296875" style="47" customWidth="1"/>
    <col min="9" max="9" width="12.54296875" style="47" customWidth="1"/>
    <col min="10" max="10" width="13.54296875" style="178" customWidth="1"/>
    <col min="11" max="11" width="13.54296875" style="47" customWidth="1"/>
    <col min="12" max="12" width="8.54296875" style="47" customWidth="1"/>
    <col min="13" max="13" width="9.453125" style="47" customWidth="1"/>
    <col min="14" max="14" width="10.453125" style="47" customWidth="1"/>
    <col min="15" max="15" width="12.453125" style="47" customWidth="1"/>
    <col min="16" max="16" width="12.54296875" style="47" customWidth="1"/>
    <col min="17" max="17" width="10.54296875" style="47" customWidth="1"/>
    <col min="18" max="21" width="9.54296875" style="47" customWidth="1"/>
    <col min="22" max="22" width="11" style="47" customWidth="1"/>
    <col min="23" max="23" width="10.453125" style="47" bestFit="1" customWidth="1"/>
    <col min="24" max="24" width="13.54296875" style="47" customWidth="1"/>
    <col min="25" max="26" width="10.453125" style="47" customWidth="1"/>
    <col min="27" max="27" width="7.08984375" style="47" customWidth="1"/>
    <col min="28" max="28" width="9.54296875" style="47" customWidth="1"/>
    <col min="29" max="16384" width="9.453125" style="47"/>
  </cols>
  <sheetData>
    <row r="1" spans="1:28" ht="15">
      <c r="A1" s="1429" t="s">
        <v>967</v>
      </c>
      <c r="B1" s="1429"/>
      <c r="C1" s="1429"/>
      <c r="D1" s="1429"/>
      <c r="E1" s="1429"/>
      <c r="F1" s="1429"/>
      <c r="G1" s="1429"/>
      <c r="H1" s="1429"/>
      <c r="I1" s="1429"/>
      <c r="J1" s="1429"/>
      <c r="K1" s="1429"/>
      <c r="L1" s="1429"/>
      <c r="M1" s="1429"/>
      <c r="N1" s="1429"/>
      <c r="O1" s="1429"/>
      <c r="P1" s="1429"/>
      <c r="Q1" s="1429"/>
      <c r="R1" s="1429"/>
      <c r="S1" s="1429"/>
      <c r="T1" s="1429"/>
      <c r="U1" s="1429"/>
      <c r="V1" s="1429"/>
      <c r="W1" s="1429"/>
      <c r="X1" s="1429"/>
      <c r="Y1" s="1429"/>
    </row>
    <row r="2" spans="1:28" ht="15">
      <c r="A2" s="1429" t="str" cm="1">
        <f t="array" ref="A2">'ESA Summary'!A2:A2</f>
        <v>Southern California Edison</v>
      </c>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row>
    <row r="3" spans="1:28" ht="15">
      <c r="A3" s="1429" t="str" cm="1">
        <f t="array" ref="A3">'ESA Summary'!A3:A3</f>
        <v>Through July 2026</v>
      </c>
      <c r="B3" s="1429"/>
      <c r="C3" s="1429"/>
      <c r="D3" s="1429"/>
      <c r="E3" s="1429"/>
      <c r="F3" s="1429"/>
      <c r="G3" s="1429"/>
      <c r="H3" s="1429"/>
      <c r="I3" s="1429"/>
      <c r="J3" s="1429"/>
      <c r="K3" s="1429"/>
      <c r="L3" s="1429"/>
      <c r="M3" s="1429"/>
      <c r="N3" s="1429"/>
      <c r="O3" s="1429"/>
      <c r="P3" s="1429"/>
      <c r="Q3" s="1429"/>
      <c r="R3" s="1429"/>
      <c r="S3" s="1429"/>
      <c r="T3" s="1429"/>
      <c r="U3" s="1429"/>
      <c r="V3" s="1429"/>
      <c r="W3" s="1429"/>
      <c r="X3" s="1429"/>
      <c r="Y3" s="1429"/>
      <c r="Z3" s="451"/>
    </row>
    <row r="4" spans="1:28" ht="15.5" thickBot="1">
      <c r="A4" s="179"/>
      <c r="B4" s="414"/>
      <c r="C4" s="414"/>
      <c r="D4" s="414"/>
      <c r="E4" s="414"/>
      <c r="F4" s="414"/>
      <c r="G4" s="414"/>
      <c r="H4" s="414"/>
      <c r="I4" s="414"/>
      <c r="J4" s="414"/>
      <c r="K4" s="414"/>
      <c r="L4" s="414"/>
      <c r="M4" s="414"/>
      <c r="N4" s="414"/>
      <c r="O4" s="414"/>
      <c r="P4" s="179"/>
      <c r="Q4" s="179"/>
      <c r="R4" s="179"/>
      <c r="S4" s="179"/>
      <c r="T4" s="179"/>
      <c r="U4" s="179"/>
      <c r="V4" s="179"/>
      <c r="W4" s="179"/>
      <c r="X4" s="179"/>
      <c r="Y4" s="179"/>
      <c r="Z4" s="451"/>
    </row>
    <row r="5" spans="1:28" ht="15.75" customHeight="1" thickBot="1">
      <c r="A5" s="1590"/>
      <c r="B5" s="1593" t="s">
        <v>968</v>
      </c>
      <c r="C5" s="1594"/>
      <c r="D5" s="1594"/>
      <c r="E5" s="1594"/>
      <c r="F5" s="1594"/>
      <c r="G5" s="1594"/>
      <c r="H5" s="1594"/>
      <c r="I5" s="1594"/>
      <c r="J5" s="1594"/>
      <c r="K5" s="1595"/>
      <c r="L5" s="1596" t="s">
        <v>969</v>
      </c>
      <c r="M5" s="1597"/>
      <c r="N5" s="1597"/>
      <c r="O5" s="1598"/>
      <c r="P5" s="1599" t="s">
        <v>970</v>
      </c>
      <c r="Q5" s="1600"/>
      <c r="R5" s="1600"/>
      <c r="S5" s="1600"/>
      <c r="T5" s="1600"/>
      <c r="U5" s="1601" t="s">
        <v>971</v>
      </c>
      <c r="V5" s="1602"/>
      <c r="W5" s="1603" t="s">
        <v>972</v>
      </c>
      <c r="X5" s="1606" t="s">
        <v>973</v>
      </c>
      <c r="Y5" s="1603" t="s">
        <v>974</v>
      </c>
      <c r="Z5" s="1620" t="s">
        <v>975</v>
      </c>
      <c r="AA5" s="1620" t="s">
        <v>641</v>
      </c>
      <c r="AB5" s="1620" t="s">
        <v>642</v>
      </c>
    </row>
    <row r="6" spans="1:28" ht="15" customHeight="1">
      <c r="A6" s="1591"/>
      <c r="B6" s="1611" t="s">
        <v>976</v>
      </c>
      <c r="C6" s="1612"/>
      <c r="D6" s="1612"/>
      <c r="E6" s="1613"/>
      <c r="F6" s="1599" t="s">
        <v>977</v>
      </c>
      <c r="G6" s="1600"/>
      <c r="H6" s="1600"/>
      <c r="I6" s="1600"/>
      <c r="J6" s="1614"/>
      <c r="K6" s="1600" t="s">
        <v>978</v>
      </c>
      <c r="L6" s="1611" t="s">
        <v>979</v>
      </c>
      <c r="M6" s="1625" t="s">
        <v>980</v>
      </c>
      <c r="N6" s="1612" t="s">
        <v>981</v>
      </c>
      <c r="O6" s="1613" t="s">
        <v>982</v>
      </c>
      <c r="P6" s="1611" t="s">
        <v>983</v>
      </c>
      <c r="Q6" s="1612" t="s">
        <v>984</v>
      </c>
      <c r="R6" s="1612" t="s">
        <v>985</v>
      </c>
      <c r="S6" s="1617" t="s">
        <v>986</v>
      </c>
      <c r="T6" s="1613" t="s">
        <v>987</v>
      </c>
      <c r="U6" s="1627" t="s">
        <v>988</v>
      </c>
      <c r="V6" s="1622" t="s">
        <v>989</v>
      </c>
      <c r="W6" s="1604"/>
      <c r="X6" s="1607"/>
      <c r="Y6" s="1609"/>
      <c r="Z6" s="1607"/>
      <c r="AA6" s="1607"/>
      <c r="AB6" s="1607"/>
    </row>
    <row r="7" spans="1:28" ht="47.25" customHeight="1" thickBot="1">
      <c r="A7" s="1592"/>
      <c r="B7" s="977" t="s">
        <v>990</v>
      </c>
      <c r="C7" s="1397" t="s">
        <v>991</v>
      </c>
      <c r="D7" s="1397" t="s">
        <v>992</v>
      </c>
      <c r="E7" s="978" t="s">
        <v>993</v>
      </c>
      <c r="F7" s="977" t="s">
        <v>994</v>
      </c>
      <c r="G7" s="1397" t="s">
        <v>995</v>
      </c>
      <c r="H7" s="1397" t="s">
        <v>996</v>
      </c>
      <c r="I7" s="1299" t="s">
        <v>997</v>
      </c>
      <c r="J7" s="978" t="s">
        <v>998</v>
      </c>
      <c r="K7" s="1628"/>
      <c r="L7" s="1615"/>
      <c r="M7" s="1626"/>
      <c r="N7" s="1616"/>
      <c r="O7" s="1624"/>
      <c r="P7" s="1615"/>
      <c r="Q7" s="1616"/>
      <c r="R7" s="1616"/>
      <c r="S7" s="1618"/>
      <c r="T7" s="1624"/>
      <c r="U7" s="1615"/>
      <c r="V7" s="1623"/>
      <c r="W7" s="1605"/>
      <c r="X7" s="1608"/>
      <c r="Y7" s="1610"/>
      <c r="Z7" s="1608"/>
      <c r="AA7" s="1608"/>
      <c r="AB7" s="1608"/>
    </row>
    <row r="8" spans="1:28" outlineLevel="1">
      <c r="A8" s="415" t="s">
        <v>647</v>
      </c>
      <c r="B8" s="416">
        <v>0</v>
      </c>
      <c r="C8" s="417">
        <v>276</v>
      </c>
      <c r="D8" s="417">
        <v>2</v>
      </c>
      <c r="E8" s="418">
        <f t="shared" ref="E8:E14" si="0">SUM(B8:D8)</f>
        <v>278</v>
      </c>
      <c r="F8" s="416">
        <v>12088</v>
      </c>
      <c r="G8" s="417">
        <v>2117</v>
      </c>
      <c r="H8" s="417">
        <v>6573</v>
      </c>
      <c r="I8" s="419">
        <v>21</v>
      </c>
      <c r="J8" s="202">
        <f t="shared" ref="J8" si="1">SUM(F8:I8)</f>
        <v>20799</v>
      </c>
      <c r="K8" s="420">
        <f t="shared" ref="K8:K13" si="2">E8+J8</f>
        <v>21077</v>
      </c>
      <c r="L8" s="416">
        <v>8958</v>
      </c>
      <c r="M8" s="417">
        <v>207</v>
      </c>
      <c r="N8" s="421">
        <v>2022</v>
      </c>
      <c r="O8" s="422">
        <f t="shared" ref="O8:O14" si="3">SUM(L8:N8)</f>
        <v>11187</v>
      </c>
      <c r="P8" s="423">
        <v>7175</v>
      </c>
      <c r="Q8" s="421">
        <v>3</v>
      </c>
      <c r="R8" s="421">
        <v>14</v>
      </c>
      <c r="S8" s="421">
        <f>(K8-SUM(P8:R8))-(W8-1364107)</f>
        <v>7681</v>
      </c>
      <c r="T8" s="424">
        <f t="shared" ref="T8:T13" si="4">SUM(P8:S8)</f>
        <v>14873</v>
      </c>
      <c r="U8" s="425">
        <f t="shared" ref="U8:U13" si="5">K8+O8</f>
        <v>32264</v>
      </c>
      <c r="V8" s="426">
        <f t="shared" ref="V8:V13" si="6">K8-T8</f>
        <v>6204</v>
      </c>
      <c r="W8" s="427">
        <v>1370311</v>
      </c>
      <c r="X8" s="417">
        <v>1293448.782903</v>
      </c>
      <c r="Y8" s="428">
        <f t="shared" ref="Y8:Y13" si="7">IFERROR(W8/X8,0)</f>
        <v>1.0594242447887974</v>
      </c>
      <c r="Z8" s="716">
        <v>4671569</v>
      </c>
      <c r="AA8" s="454"/>
      <c r="AB8" s="826">
        <f t="shared" ref="AB8:AB9" si="8">Z8</f>
        <v>4671569</v>
      </c>
    </row>
    <row r="9" spans="1:28" outlineLevel="1">
      <c r="A9" s="820" t="s">
        <v>648</v>
      </c>
      <c r="B9" s="429">
        <v>0</v>
      </c>
      <c r="C9" s="201">
        <v>638</v>
      </c>
      <c r="D9" s="201">
        <v>158</v>
      </c>
      <c r="E9" s="418">
        <f t="shared" si="0"/>
        <v>796</v>
      </c>
      <c r="F9" s="429">
        <v>10264</v>
      </c>
      <c r="G9" s="201">
        <v>2187</v>
      </c>
      <c r="H9" s="201">
        <v>5682</v>
      </c>
      <c r="I9" s="430">
        <v>10</v>
      </c>
      <c r="J9" s="202">
        <f t="shared" ref="J9:J10" si="9">SUM(F9:I9)</f>
        <v>18143</v>
      </c>
      <c r="K9" s="420">
        <f t="shared" si="2"/>
        <v>18939</v>
      </c>
      <c r="L9" s="429">
        <v>8185</v>
      </c>
      <c r="M9" s="201">
        <v>141</v>
      </c>
      <c r="N9" s="431">
        <v>2742</v>
      </c>
      <c r="O9" s="422">
        <f t="shared" si="3"/>
        <v>11068</v>
      </c>
      <c r="P9" s="425">
        <v>4877</v>
      </c>
      <c r="Q9" s="432">
        <v>3</v>
      </c>
      <c r="R9" s="431">
        <v>15</v>
      </c>
      <c r="S9" s="421">
        <f t="shared" ref="S9:S14" si="10">(K9-SUM(P9:R9))-(W9-W8)</f>
        <v>10411</v>
      </c>
      <c r="T9" s="424">
        <f t="shared" si="4"/>
        <v>15306</v>
      </c>
      <c r="U9" s="425">
        <f t="shared" si="5"/>
        <v>30007</v>
      </c>
      <c r="V9" s="426">
        <f t="shared" si="6"/>
        <v>3633</v>
      </c>
      <c r="W9" s="821">
        <v>1373944</v>
      </c>
      <c r="X9" s="417">
        <v>1293448.782903</v>
      </c>
      <c r="Y9" s="428">
        <f t="shared" si="7"/>
        <v>1.062233014682141</v>
      </c>
      <c r="Z9" s="716">
        <v>4674650</v>
      </c>
      <c r="AA9" s="454"/>
      <c r="AB9" s="826">
        <f t="shared" si="8"/>
        <v>4674650</v>
      </c>
    </row>
    <row r="10" spans="1:28" outlineLevel="1">
      <c r="A10" s="820" t="s">
        <v>649</v>
      </c>
      <c r="B10" s="429">
        <v>1778</v>
      </c>
      <c r="C10" s="201">
        <v>396</v>
      </c>
      <c r="D10" s="201">
        <v>168</v>
      </c>
      <c r="E10" s="418">
        <f t="shared" si="0"/>
        <v>2342</v>
      </c>
      <c r="F10" s="429">
        <v>12477</v>
      </c>
      <c r="G10" s="201">
        <v>2330</v>
      </c>
      <c r="H10" s="201">
        <v>6383</v>
      </c>
      <c r="I10" s="430">
        <v>29</v>
      </c>
      <c r="J10" s="202">
        <f t="shared" si="9"/>
        <v>21219</v>
      </c>
      <c r="K10" s="420">
        <f t="shared" si="2"/>
        <v>23561</v>
      </c>
      <c r="L10" s="429">
        <v>9533</v>
      </c>
      <c r="M10" s="201">
        <v>206</v>
      </c>
      <c r="N10" s="431">
        <v>3105</v>
      </c>
      <c r="O10" s="422">
        <f t="shared" si="3"/>
        <v>12844</v>
      </c>
      <c r="P10" s="425">
        <v>5253</v>
      </c>
      <c r="Q10" s="431">
        <v>13</v>
      </c>
      <c r="R10" s="431">
        <v>34</v>
      </c>
      <c r="S10" s="421">
        <f t="shared" si="10"/>
        <v>12556</v>
      </c>
      <c r="T10" s="424">
        <f t="shared" si="4"/>
        <v>17856</v>
      </c>
      <c r="U10" s="425">
        <f t="shared" si="5"/>
        <v>36405</v>
      </c>
      <c r="V10" s="426">
        <f t="shared" si="6"/>
        <v>5705</v>
      </c>
      <c r="W10" s="821">
        <v>1379649</v>
      </c>
      <c r="X10" s="417">
        <v>1293448.782903</v>
      </c>
      <c r="Y10" s="428">
        <f t="shared" si="7"/>
        <v>1.0666437034356577</v>
      </c>
      <c r="Z10" s="716">
        <v>4672219</v>
      </c>
      <c r="AA10" s="454"/>
      <c r="AB10" s="826">
        <f t="shared" ref="AB10" si="11">Z10</f>
        <v>4672219</v>
      </c>
    </row>
    <row r="11" spans="1:28" outlineLevel="1">
      <c r="A11" s="820" t="s">
        <v>650</v>
      </c>
      <c r="B11" s="429">
        <v>2303</v>
      </c>
      <c r="C11" s="201">
        <v>346</v>
      </c>
      <c r="D11" s="201">
        <v>242</v>
      </c>
      <c r="E11" s="418">
        <f t="shared" si="0"/>
        <v>2891</v>
      </c>
      <c r="F11" s="429">
        <v>11423</v>
      </c>
      <c r="G11" s="201">
        <v>2208</v>
      </c>
      <c r="H11" s="201">
        <v>6038</v>
      </c>
      <c r="I11" s="430">
        <v>22</v>
      </c>
      <c r="J11" s="202">
        <f t="shared" ref="J11" si="12">SUM(F11:I11)</f>
        <v>19691</v>
      </c>
      <c r="K11" s="420">
        <f t="shared" si="2"/>
        <v>22582</v>
      </c>
      <c r="L11" s="429">
        <v>8501</v>
      </c>
      <c r="M11" s="201">
        <v>182</v>
      </c>
      <c r="N11" s="431">
        <v>2325</v>
      </c>
      <c r="O11" s="422">
        <f t="shared" si="3"/>
        <v>11008</v>
      </c>
      <c r="P11" s="425">
        <v>6806</v>
      </c>
      <c r="Q11" s="431">
        <v>6</v>
      </c>
      <c r="R11" s="431">
        <v>23</v>
      </c>
      <c r="S11" s="421">
        <f t="shared" si="10"/>
        <v>9685</v>
      </c>
      <c r="T11" s="424">
        <f t="shared" si="4"/>
        <v>16520</v>
      </c>
      <c r="U11" s="425">
        <f t="shared" si="5"/>
        <v>33590</v>
      </c>
      <c r="V11" s="426">
        <f t="shared" si="6"/>
        <v>6062</v>
      </c>
      <c r="W11" s="821">
        <v>1385711</v>
      </c>
      <c r="X11" s="417">
        <v>1293448.782903</v>
      </c>
      <c r="Y11" s="428">
        <f t="shared" si="7"/>
        <v>1.0713303984792717</v>
      </c>
      <c r="Z11" s="716">
        <v>4672935</v>
      </c>
      <c r="AA11" s="454"/>
      <c r="AB11" s="826">
        <f t="shared" ref="AB11:AB14" si="13">Z11</f>
        <v>4672935</v>
      </c>
    </row>
    <row r="12" spans="1:28" outlineLevel="1">
      <c r="A12" s="820" t="s">
        <v>651</v>
      </c>
      <c r="B12" s="429">
        <v>1921</v>
      </c>
      <c r="C12" s="201">
        <v>306</v>
      </c>
      <c r="D12" s="201">
        <v>169</v>
      </c>
      <c r="E12" s="418">
        <f t="shared" si="0"/>
        <v>2396</v>
      </c>
      <c r="F12" s="429">
        <v>10617</v>
      </c>
      <c r="G12" s="201">
        <v>1879</v>
      </c>
      <c r="H12" s="201">
        <v>4721</v>
      </c>
      <c r="I12" s="430">
        <v>21</v>
      </c>
      <c r="J12" s="202">
        <f t="shared" ref="J12" si="14">SUM(F12:I12)</f>
        <v>17238</v>
      </c>
      <c r="K12" s="420">
        <f t="shared" si="2"/>
        <v>19634</v>
      </c>
      <c r="L12" s="429">
        <v>12629</v>
      </c>
      <c r="M12" s="201">
        <v>1644</v>
      </c>
      <c r="N12" s="431">
        <v>3339</v>
      </c>
      <c r="O12" s="422">
        <f t="shared" si="3"/>
        <v>17612</v>
      </c>
      <c r="P12" s="425">
        <v>8616</v>
      </c>
      <c r="Q12" s="431">
        <v>7</v>
      </c>
      <c r="R12" s="431">
        <v>19</v>
      </c>
      <c r="S12" s="421">
        <f t="shared" si="10"/>
        <v>14080</v>
      </c>
      <c r="T12" s="424">
        <f t="shared" si="4"/>
        <v>22722</v>
      </c>
      <c r="U12" s="425">
        <f t="shared" si="5"/>
        <v>37246</v>
      </c>
      <c r="V12" s="426">
        <f t="shared" si="6"/>
        <v>-3088</v>
      </c>
      <c r="W12" s="433">
        <v>1382623</v>
      </c>
      <c r="X12" s="417">
        <v>1293448.782903</v>
      </c>
      <c r="Y12" s="428">
        <f t="shared" si="7"/>
        <v>1.0689429827262726</v>
      </c>
      <c r="Z12" s="904">
        <v>4678252</v>
      </c>
      <c r="AA12" s="454"/>
      <c r="AB12" s="826">
        <f t="shared" si="13"/>
        <v>4678252</v>
      </c>
    </row>
    <row r="13" spans="1:28" outlineLevel="1">
      <c r="A13" s="820" t="s">
        <v>652</v>
      </c>
      <c r="B13" s="429">
        <v>562</v>
      </c>
      <c r="C13" s="201">
        <v>242</v>
      </c>
      <c r="D13" s="201">
        <v>194</v>
      </c>
      <c r="E13" s="418">
        <f t="shared" si="0"/>
        <v>998</v>
      </c>
      <c r="F13" s="429">
        <v>12767</v>
      </c>
      <c r="G13" s="201">
        <v>3216</v>
      </c>
      <c r="H13" s="201">
        <v>5148</v>
      </c>
      <c r="I13" s="430">
        <v>23</v>
      </c>
      <c r="J13" s="202">
        <f t="shared" ref="J13" si="15">SUM(F13:I13)</f>
        <v>21154</v>
      </c>
      <c r="K13" s="420">
        <f t="shared" si="2"/>
        <v>22152</v>
      </c>
      <c r="L13" s="429">
        <v>20005</v>
      </c>
      <c r="M13" s="201">
        <v>463</v>
      </c>
      <c r="N13" s="431">
        <v>2989</v>
      </c>
      <c r="O13" s="422">
        <f t="shared" si="3"/>
        <v>23457</v>
      </c>
      <c r="P13" s="425">
        <v>11889</v>
      </c>
      <c r="Q13" s="431">
        <v>9</v>
      </c>
      <c r="R13" s="431">
        <v>45</v>
      </c>
      <c r="S13" s="421">
        <f t="shared" si="10"/>
        <v>19112</v>
      </c>
      <c r="T13" s="424">
        <f t="shared" si="4"/>
        <v>31055</v>
      </c>
      <c r="U13" s="425">
        <f t="shared" si="5"/>
        <v>45609</v>
      </c>
      <c r="V13" s="426">
        <f t="shared" si="6"/>
        <v>-8903</v>
      </c>
      <c r="W13" s="433">
        <v>1373720</v>
      </c>
      <c r="X13" s="417">
        <v>1293448.782903</v>
      </c>
      <c r="Y13" s="428">
        <f t="shared" si="7"/>
        <v>1.0620598342648251</v>
      </c>
      <c r="Z13" s="904">
        <v>4678633</v>
      </c>
      <c r="AA13" s="454"/>
      <c r="AB13" s="826">
        <f t="shared" si="13"/>
        <v>4678633</v>
      </c>
    </row>
    <row r="14" spans="1:28" outlineLevel="1">
      <c r="A14" s="820" t="s">
        <v>653</v>
      </c>
      <c r="B14" s="429">
        <v>1115</v>
      </c>
      <c r="C14" s="201">
        <v>462</v>
      </c>
      <c r="D14" s="201">
        <v>172</v>
      </c>
      <c r="E14" s="418">
        <f t="shared" si="0"/>
        <v>1749</v>
      </c>
      <c r="F14" s="429">
        <v>17302</v>
      </c>
      <c r="G14" s="201">
        <v>5326</v>
      </c>
      <c r="H14" s="201">
        <v>6293</v>
      </c>
      <c r="I14" s="430">
        <v>30</v>
      </c>
      <c r="J14" s="202">
        <f t="shared" ref="J14" si="16">SUM(F14:I14)</f>
        <v>28951</v>
      </c>
      <c r="K14" s="420">
        <f t="shared" ref="K14" si="17">E14+J14</f>
        <v>30700</v>
      </c>
      <c r="L14" s="429">
        <v>21180</v>
      </c>
      <c r="M14" s="201">
        <v>849</v>
      </c>
      <c r="N14" s="431">
        <v>17334</v>
      </c>
      <c r="O14" s="422">
        <f t="shared" si="3"/>
        <v>39363</v>
      </c>
      <c r="P14" s="425">
        <v>16956</v>
      </c>
      <c r="Q14" s="431">
        <v>9</v>
      </c>
      <c r="R14" s="431">
        <v>40</v>
      </c>
      <c r="S14" s="421">
        <f t="shared" si="10"/>
        <v>38455</v>
      </c>
      <c r="T14" s="424">
        <f>SUM(P14:S14)</f>
        <v>55460</v>
      </c>
      <c r="U14" s="425">
        <f>K14+O14</f>
        <v>70063</v>
      </c>
      <c r="V14" s="426">
        <f t="shared" ref="V14" si="18">K14-T14</f>
        <v>-24760</v>
      </c>
      <c r="W14" s="433">
        <v>1348960</v>
      </c>
      <c r="X14" s="417">
        <v>1293448.782903</v>
      </c>
      <c r="Y14" s="428">
        <f t="shared" ref="Y14" si="19">IFERROR(W14/X14,0)</f>
        <v>1.0429172131365041</v>
      </c>
      <c r="Z14" s="904">
        <v>4673926</v>
      </c>
      <c r="AA14" s="454"/>
      <c r="AB14" s="826">
        <f t="shared" si="13"/>
        <v>4673926</v>
      </c>
    </row>
    <row r="15" spans="1:28" outlineLevel="1">
      <c r="A15" s="820" t="s">
        <v>654</v>
      </c>
      <c r="B15" s="429"/>
      <c r="C15" s="201"/>
      <c r="D15" s="201"/>
      <c r="E15" s="418"/>
      <c r="F15" s="429"/>
      <c r="G15" s="201"/>
      <c r="H15" s="201"/>
      <c r="I15" s="430"/>
      <c r="J15" s="202"/>
      <c r="K15" s="420"/>
      <c r="L15" s="429"/>
      <c r="M15" s="201"/>
      <c r="N15" s="431"/>
      <c r="O15" s="422"/>
      <c r="P15" s="425"/>
      <c r="Q15" s="431"/>
      <c r="R15" s="431"/>
      <c r="S15" s="422"/>
      <c r="T15" s="424"/>
      <c r="U15" s="425"/>
      <c r="V15" s="426"/>
      <c r="W15" s="433"/>
      <c r="X15" s="417"/>
      <c r="Y15" s="428"/>
      <c r="Z15" s="904"/>
      <c r="AA15" s="454"/>
      <c r="AB15" s="905"/>
    </row>
    <row r="16" spans="1:28" outlineLevel="1">
      <c r="A16" s="820" t="s">
        <v>655</v>
      </c>
      <c r="B16" s="429"/>
      <c r="C16" s="201"/>
      <c r="D16" s="201"/>
      <c r="E16" s="418"/>
      <c r="F16" s="429"/>
      <c r="G16" s="201"/>
      <c r="H16" s="201"/>
      <c r="I16" s="430"/>
      <c r="J16" s="202"/>
      <c r="K16" s="420"/>
      <c r="L16" s="429"/>
      <c r="M16" s="201"/>
      <c r="N16" s="431"/>
      <c r="O16" s="422"/>
      <c r="P16" s="425"/>
      <c r="Q16" s="431"/>
      <c r="R16" s="431"/>
      <c r="S16" s="422"/>
      <c r="T16" s="424"/>
      <c r="U16" s="425"/>
      <c r="V16" s="426"/>
      <c r="W16" s="433"/>
      <c r="X16" s="417"/>
      <c r="Y16" s="428"/>
      <c r="Z16" s="904"/>
      <c r="AA16" s="454"/>
      <c r="AB16" s="905"/>
    </row>
    <row r="17" spans="1:28" outlineLevel="1">
      <c r="A17" s="820" t="s">
        <v>656</v>
      </c>
      <c r="B17" s="429"/>
      <c r="C17" s="201"/>
      <c r="D17" s="201"/>
      <c r="E17" s="418"/>
      <c r="F17" s="429"/>
      <c r="G17" s="201"/>
      <c r="H17" s="201"/>
      <c r="I17" s="430"/>
      <c r="J17" s="202"/>
      <c r="K17" s="420"/>
      <c r="L17" s="429"/>
      <c r="M17" s="201"/>
      <c r="N17" s="431"/>
      <c r="O17" s="422"/>
      <c r="P17" s="425"/>
      <c r="Q17" s="431"/>
      <c r="R17" s="431"/>
      <c r="S17" s="422"/>
      <c r="T17" s="424"/>
      <c r="U17" s="425"/>
      <c r="V17" s="426"/>
      <c r="W17" s="433"/>
      <c r="X17" s="417"/>
      <c r="Y17" s="428"/>
      <c r="Z17" s="904"/>
      <c r="AA17" s="454"/>
      <c r="AB17" s="905"/>
    </row>
    <row r="18" spans="1:28" outlineLevel="1">
      <c r="A18" s="820" t="s">
        <v>657</v>
      </c>
      <c r="B18" s="429"/>
      <c r="C18" s="201"/>
      <c r="D18" s="201"/>
      <c r="E18" s="418"/>
      <c r="F18" s="429"/>
      <c r="G18" s="201"/>
      <c r="H18" s="201"/>
      <c r="I18" s="430"/>
      <c r="J18" s="202"/>
      <c r="K18" s="420"/>
      <c r="L18" s="429"/>
      <c r="M18" s="201"/>
      <c r="N18" s="431"/>
      <c r="O18" s="422"/>
      <c r="P18" s="425"/>
      <c r="Q18" s="431"/>
      <c r="R18" s="431"/>
      <c r="S18" s="422"/>
      <c r="T18" s="424"/>
      <c r="U18" s="425"/>
      <c r="V18" s="426"/>
      <c r="W18" s="822"/>
      <c r="X18" s="417"/>
      <c r="Y18" s="428"/>
      <c r="Z18" s="904"/>
      <c r="AA18" s="454"/>
      <c r="AB18" s="905"/>
    </row>
    <row r="19" spans="1:28" ht="13.5" outlineLevel="1" thickBot="1">
      <c r="A19" s="434" t="s">
        <v>658</v>
      </c>
      <c r="B19" s="435"/>
      <c r="C19" s="436"/>
      <c r="D19" s="436"/>
      <c r="E19" s="418"/>
      <c r="F19" s="435"/>
      <c r="G19" s="436"/>
      <c r="H19" s="436"/>
      <c r="I19" s="437"/>
      <c r="J19" s="202"/>
      <c r="K19" s="420"/>
      <c r="L19" s="438"/>
      <c r="M19" s="347"/>
      <c r="N19" s="432"/>
      <c r="O19" s="422"/>
      <c r="P19" s="439"/>
      <c r="Q19" s="440"/>
      <c r="R19" s="440"/>
      <c r="S19" s="422"/>
      <c r="T19" s="424"/>
      <c r="U19" s="425"/>
      <c r="V19" s="426"/>
      <c r="W19" s="441"/>
      <c r="X19" s="417"/>
      <c r="Y19" s="428"/>
      <c r="Z19" s="904"/>
      <c r="AA19" s="454"/>
      <c r="AB19" s="905"/>
    </row>
    <row r="20" spans="1:28" ht="13.5" thickBot="1">
      <c r="A20" s="442" t="s">
        <v>999</v>
      </c>
      <c r="B20" s="443">
        <f>SUM(B8:B19)</f>
        <v>7679</v>
      </c>
      <c r="C20" s="349">
        <f t="shared" ref="C20:V20" si="20">SUM(C8:C19)</f>
        <v>2666</v>
      </c>
      <c r="D20" s="349">
        <f t="shared" si="20"/>
        <v>1105</v>
      </c>
      <c r="E20" s="444">
        <f t="shared" si="20"/>
        <v>11450</v>
      </c>
      <c r="F20" s="443">
        <f t="shared" si="20"/>
        <v>86938</v>
      </c>
      <c r="G20" s="349">
        <f t="shared" si="20"/>
        <v>19263</v>
      </c>
      <c r="H20" s="349">
        <f t="shared" si="20"/>
        <v>40838</v>
      </c>
      <c r="I20" s="349">
        <f>SUM(I8:I19)</f>
        <v>156</v>
      </c>
      <c r="J20" s="444">
        <f t="shared" si="20"/>
        <v>147195</v>
      </c>
      <c r="K20" s="443">
        <f>SUM(K8:K19)</f>
        <v>158645</v>
      </c>
      <c r="L20" s="443">
        <f t="shared" si="20"/>
        <v>88991</v>
      </c>
      <c r="M20" s="349">
        <f t="shared" si="20"/>
        <v>3692</v>
      </c>
      <c r="N20" s="349">
        <f t="shared" si="20"/>
        <v>33856</v>
      </c>
      <c r="O20" s="444">
        <f t="shared" si="20"/>
        <v>126539</v>
      </c>
      <c r="P20" s="443">
        <f t="shared" si="20"/>
        <v>61572</v>
      </c>
      <c r="Q20" s="349">
        <f t="shared" si="20"/>
        <v>50</v>
      </c>
      <c r="R20" s="349">
        <f t="shared" si="20"/>
        <v>190</v>
      </c>
      <c r="S20" s="349">
        <f t="shared" si="20"/>
        <v>111980</v>
      </c>
      <c r="T20" s="444">
        <f>SUM(T8:T19)</f>
        <v>173792</v>
      </c>
      <c r="U20" s="443">
        <f t="shared" si="20"/>
        <v>285184</v>
      </c>
      <c r="V20" s="445">
        <f t="shared" si="20"/>
        <v>-15147</v>
      </c>
      <c r="W20" s="446">
        <f>_xlfn.IFS(W19&lt;&gt;0,W19,W18&lt;&gt;0,W18,W17&lt;&gt;0,W17,W16&lt;&gt;0,W16,W15&lt;&gt;0,W15,W14&lt;&gt;0,W14,W13&lt;&gt;0,W13,W12&lt;&gt;0,W12,W11&lt;&gt;0,W11,W10&lt;&gt;0,W10,W9&lt;&gt;0,W9,W8&lt;&gt;0,W8)</f>
        <v>1348960</v>
      </c>
      <c r="X20" s="447">
        <f>_xlfn.IFS(X19&lt;&gt;"",X19,X18&lt;&gt;"",X18,X17&lt;&gt;"",X17,X16&lt;&gt;"",X16,X15&lt;&gt;"",X15,X14&lt;&gt;"",X14,X13&lt;&gt;"",X13,X12&lt;&gt;"",X12,X11&lt;&gt;"",X11,X10&lt;&gt;"",X10,X9&lt;&gt;"",X9,X8&lt;&gt;"",X8)</f>
        <v>1293448.782903</v>
      </c>
      <c r="Y20" s="448">
        <f>W20/X20</f>
        <v>1.0429172131365041</v>
      </c>
      <c r="Z20" s="447">
        <f>_xlfn.IFS(Z19&lt;&gt;"",Z19,Z18&lt;&gt;"",Z18,Z17&lt;&gt;"",Z17,Z16&lt;&gt;"",Z16,Z15&lt;&gt;"",Z15,Z14&lt;&gt;"",Z14,Z13&lt;&gt;"",Z13,Z12&lt;&gt;"",Z12,Z11&lt;&gt;"",Z11,Z10&lt;&gt;"",Z10,Z9&lt;&gt;"",Z9,Z8&lt;&gt;"",Z8)</f>
        <v>4673926</v>
      </c>
      <c r="AA20" s="452"/>
      <c r="AB20" s="453">
        <f>_xlfn.IFS(AB19&lt;&gt;"",AB19,AB18&lt;&gt;"",AB18,AB17&lt;&gt;"",AB17,AB16&lt;&gt;"",AB16,AB15&lt;&gt;"",AB15,AB14&lt;&gt;"",AB14,AB13&lt;&gt;"",AB13,AB12&lt;&gt;"",AB12,AB11&lt;&gt;"",AB11,AB10&lt;&gt;"",AB10,AB9&lt;&gt;"",AB9,AB8&lt;&gt;"",AB8)</f>
        <v>4673926</v>
      </c>
    </row>
    <row r="21" spans="1:28">
      <c r="A21" s="449"/>
      <c r="B21" s="169"/>
      <c r="C21" s="169"/>
      <c r="D21" s="169"/>
      <c r="E21" s="169"/>
      <c r="F21" s="169"/>
      <c r="G21" s="169"/>
      <c r="H21" s="169"/>
      <c r="I21" s="169"/>
      <c r="J21" s="450"/>
      <c r="K21" s="169"/>
      <c r="L21" s="169"/>
      <c r="M21" s="169"/>
      <c r="N21" s="169"/>
      <c r="O21" s="169"/>
    </row>
    <row r="22" spans="1:28" ht="15.5">
      <c r="A22" s="1619" t="s">
        <v>1000</v>
      </c>
      <c r="B22" s="1619"/>
      <c r="C22" s="1619"/>
      <c r="D22" s="1619"/>
      <c r="E22" s="1619"/>
      <c r="F22" s="1619"/>
      <c r="G22" s="1619"/>
      <c r="H22" s="1619"/>
      <c r="I22" s="1619"/>
      <c r="J22" s="1619"/>
      <c r="K22" s="1619"/>
      <c r="L22" s="1619"/>
      <c r="M22" s="1619"/>
      <c r="N22" s="1619"/>
      <c r="O22" s="1619"/>
      <c r="V22" s="74"/>
      <c r="W22" s="169"/>
    </row>
    <row r="23" spans="1:28" ht="15.5">
      <c r="A23" s="1619" t="s">
        <v>1001</v>
      </c>
      <c r="B23" s="1619"/>
      <c r="C23" s="1619"/>
      <c r="D23" s="1619"/>
      <c r="E23" s="1619"/>
      <c r="F23" s="1619"/>
      <c r="G23" s="1619"/>
      <c r="H23" s="1619"/>
      <c r="I23" s="1619"/>
      <c r="J23" s="1619"/>
      <c r="K23" s="1619"/>
      <c r="L23" s="1619"/>
      <c r="M23" s="1619"/>
      <c r="N23" s="1619"/>
      <c r="O23" s="1619"/>
      <c r="W23" s="169"/>
    </row>
    <row r="24" spans="1:28" ht="15.5">
      <c r="A24" s="1621" t="s">
        <v>1002</v>
      </c>
      <c r="B24" s="1619"/>
      <c r="C24" s="1619"/>
      <c r="D24" s="1619"/>
      <c r="E24" s="1619"/>
      <c r="F24" s="1619"/>
      <c r="G24" s="1619"/>
      <c r="H24" s="1619"/>
      <c r="I24" s="1619"/>
      <c r="J24" s="1619"/>
      <c r="K24" s="1619"/>
      <c r="L24" s="1619"/>
      <c r="M24" s="1619"/>
      <c r="N24" s="1619"/>
      <c r="O24" s="1619"/>
    </row>
    <row r="25" spans="1:28" ht="17.25" customHeight="1">
      <c r="A25" s="1619" t="s">
        <v>1003</v>
      </c>
      <c r="B25" s="1619"/>
      <c r="C25" s="1619"/>
      <c r="D25" s="1619"/>
      <c r="E25" s="1619"/>
      <c r="F25" s="1619"/>
      <c r="G25" s="1619"/>
      <c r="H25" s="1619"/>
      <c r="I25" s="1619"/>
      <c r="J25" s="1619"/>
      <c r="K25" s="1619"/>
      <c r="L25" s="1619"/>
      <c r="M25" s="1619"/>
      <c r="N25" s="1619"/>
      <c r="O25" s="1619"/>
      <c r="T25" s="548"/>
      <c r="W25" s="169"/>
    </row>
    <row r="26" spans="1:28" ht="17.25" customHeight="1">
      <c r="A26" s="1455" t="s">
        <v>1004</v>
      </c>
      <c r="B26" s="1619"/>
      <c r="C26" s="1619"/>
      <c r="D26" s="1619"/>
      <c r="E26" s="1619"/>
      <c r="F26" s="1619"/>
      <c r="G26" s="1619"/>
      <c r="H26" s="1619"/>
      <c r="I26" s="1619"/>
      <c r="J26" s="1619"/>
      <c r="K26" s="1619"/>
      <c r="L26" s="1619"/>
      <c r="M26" s="1619"/>
      <c r="N26" s="1619"/>
      <c r="O26" s="1619"/>
      <c r="T26" s="548"/>
      <c r="W26" s="169"/>
    </row>
    <row r="27" spans="1:28" ht="15.5">
      <c r="A27" s="1437" t="s">
        <v>1005</v>
      </c>
      <c r="B27" s="1427"/>
      <c r="C27" s="1427"/>
      <c r="D27" s="1427"/>
      <c r="E27" s="1427"/>
      <c r="F27" s="1427"/>
      <c r="G27" s="1427"/>
      <c r="H27" s="1427"/>
      <c r="I27" s="1427"/>
      <c r="J27" s="1427"/>
      <c r="K27" s="1427"/>
      <c r="L27" s="1427"/>
      <c r="M27" s="1427"/>
      <c r="N27" s="1427"/>
      <c r="O27" s="337"/>
      <c r="W27" s="169"/>
    </row>
    <row r="28" spans="1:28" ht="29.9" customHeight="1">
      <c r="A28" s="1437" t="s">
        <v>1189</v>
      </c>
      <c r="B28" s="1427"/>
      <c r="C28" s="1427"/>
      <c r="D28" s="1427"/>
      <c r="E28" s="1427"/>
      <c r="F28" s="1427"/>
      <c r="G28" s="1427"/>
      <c r="H28" s="1427"/>
      <c r="I28" s="1427"/>
      <c r="J28" s="1427"/>
      <c r="K28" s="1427"/>
      <c r="L28" s="1427"/>
      <c r="M28" s="1427"/>
      <c r="N28" s="1427"/>
      <c r="P28" s="169"/>
      <c r="W28" s="169"/>
    </row>
    <row r="29" spans="1:28">
      <c r="R29" s="169"/>
    </row>
    <row r="30" spans="1:28">
      <c r="A30" s="1455" t="s">
        <v>459</v>
      </c>
      <c r="B30" s="1455"/>
      <c r="C30" s="1455"/>
      <c r="D30" s="1455"/>
      <c r="E30" s="1455"/>
      <c r="F30" s="1455"/>
      <c r="G30" s="1455"/>
      <c r="H30" s="1455"/>
      <c r="I30" s="1455"/>
      <c r="J30" s="1455"/>
      <c r="K30" s="1455"/>
      <c r="L30" s="1455"/>
      <c r="M30" s="1455"/>
      <c r="N30" s="1455"/>
      <c r="O30" s="1455"/>
    </row>
    <row r="33" spans="7:14">
      <c r="I33" s="169"/>
      <c r="J33" s="450"/>
      <c r="N33" s="169"/>
    </row>
    <row r="34" spans="7:14">
      <c r="G34" s="169"/>
      <c r="I34" s="674"/>
    </row>
    <row r="35" spans="7:14">
      <c r="G35" s="674"/>
      <c r="M35" s="169"/>
      <c r="N35" s="169"/>
    </row>
  </sheetData>
  <mergeCells count="36">
    <mergeCell ref="AB5:AB7"/>
    <mergeCell ref="A24:O24"/>
    <mergeCell ref="A25:O25"/>
    <mergeCell ref="V6:V7"/>
    <mergeCell ref="R6:R7"/>
    <mergeCell ref="T6:T7"/>
    <mergeCell ref="M6:M7"/>
    <mergeCell ref="U6:U7"/>
    <mergeCell ref="A22:O22"/>
    <mergeCell ref="A23:O23"/>
    <mergeCell ref="N6:N7"/>
    <mergeCell ref="O6:O7"/>
    <mergeCell ref="K6:K7"/>
    <mergeCell ref="L6:L7"/>
    <mergeCell ref="Z5:Z7"/>
    <mergeCell ref="A26:O26"/>
    <mergeCell ref="A30:O30"/>
    <mergeCell ref="A27:N27"/>
    <mergeCell ref="A28:N28"/>
    <mergeCell ref="AA5:AA7"/>
    <mergeCell ref="A1:Y1"/>
    <mergeCell ref="A2:Y2"/>
    <mergeCell ref="A5:A7"/>
    <mergeCell ref="B5:K5"/>
    <mergeCell ref="L5:O5"/>
    <mergeCell ref="P5:T5"/>
    <mergeCell ref="U5:V5"/>
    <mergeCell ref="W5:W7"/>
    <mergeCell ref="X5:X7"/>
    <mergeCell ref="Y5:Y7"/>
    <mergeCell ref="B6:E6"/>
    <mergeCell ref="F6:J6"/>
    <mergeCell ref="A3:Y3"/>
    <mergeCell ref="P6:P7"/>
    <mergeCell ref="Q6:Q7"/>
    <mergeCell ref="S6:S7"/>
  </mergeCells>
  <hyperlinks>
    <hyperlink ref="A2" r:id="rId1" display="=@'ESA Summary'!A3:A3" xr:uid="{0AB3496C-C397-4E5B-AC15-1696BEE4F37C}"/>
    <hyperlink ref="A3" r:id="rId2" display="=@'ESA Summary'!A3:A3" xr:uid="{670D1B1A-69FD-4BFE-B884-8373D46AEE46}"/>
  </hyperlinks>
  <printOptions horizontalCentered="1"/>
  <pageMargins left="0.25" right="0" top="0.5" bottom="0.5" header="0.5" footer="0.5"/>
  <pageSetup paperSize="3" scale="72"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F420-4C86-4121-B359-E184653D1BC7}">
  <sheetPr codeName="Sheet2">
    <pageSetUpPr fitToPage="1"/>
  </sheetPr>
  <dimension ref="A1:P25"/>
  <sheetViews>
    <sheetView zoomScale="110" zoomScaleNormal="110" zoomScaleSheetLayoutView="100" workbookViewId="0">
      <selection activeCell="C26" sqref="C26"/>
    </sheetView>
  </sheetViews>
  <sheetFormatPr defaultColWidth="8.54296875" defaultRowHeight="13"/>
  <cols>
    <col min="1" max="1" width="39" style="47" bestFit="1" customWidth="1"/>
    <col min="2" max="2" width="12.54296875" style="47" customWidth="1"/>
    <col min="3" max="3" width="7.453125" style="47" customWidth="1"/>
    <col min="4" max="4" width="12.54296875" style="47" customWidth="1"/>
    <col min="5" max="5" width="14" style="47" customWidth="1"/>
    <col min="6" max="6" width="9.453125" style="47" customWidth="1"/>
    <col min="7" max="7" width="12.54296875" style="47" customWidth="1"/>
    <col min="8" max="8" width="12.54296875" style="47" bestFit="1" customWidth="1"/>
    <col min="9" max="9" width="8.54296875" style="47" customWidth="1"/>
    <col min="10" max="10" width="12.54296875" style="47" bestFit="1" customWidth="1"/>
    <col min="11" max="13" width="8.54296875" style="47"/>
    <col min="14" max="14" width="7.453125" style="47" customWidth="1"/>
    <col min="15" max="15" width="13.54296875" style="47" bestFit="1" customWidth="1"/>
    <col min="16" max="16" width="9.54296875" style="47" bestFit="1" customWidth="1"/>
    <col min="17" max="16384" width="8.54296875" style="47"/>
  </cols>
  <sheetData>
    <row r="1" spans="1:16" ht="15">
      <c r="A1" s="1429" t="s">
        <v>0</v>
      </c>
      <c r="B1" s="1429"/>
      <c r="C1" s="1429"/>
      <c r="D1" s="1429"/>
      <c r="E1" s="1429"/>
      <c r="F1" s="1429"/>
      <c r="G1" s="1429"/>
      <c r="H1" s="1429"/>
      <c r="I1" s="1429"/>
      <c r="J1" s="1429"/>
      <c r="K1" s="1429"/>
      <c r="L1" s="1429"/>
      <c r="M1" s="1429"/>
    </row>
    <row r="2" spans="1:16" ht="15">
      <c r="A2" s="1429" t="s">
        <v>1</v>
      </c>
      <c r="B2" s="1430"/>
      <c r="C2" s="1430"/>
      <c r="D2" s="1430"/>
      <c r="E2" s="1430"/>
      <c r="F2" s="1430"/>
      <c r="G2" s="1430"/>
      <c r="H2" s="1430"/>
      <c r="I2" s="1430"/>
      <c r="J2" s="1430"/>
      <c r="K2" s="1430"/>
      <c r="L2" s="1430"/>
      <c r="M2" s="1430"/>
    </row>
    <row r="3" spans="1:16" ht="15.5" thickBot="1">
      <c r="A3" s="1431" t="s">
        <v>2</v>
      </c>
      <c r="B3" s="1432"/>
      <c r="C3" s="1432"/>
      <c r="D3" s="1432"/>
      <c r="E3" s="1432"/>
      <c r="F3" s="1432"/>
      <c r="G3" s="1432"/>
      <c r="H3" s="1432"/>
      <c r="I3" s="1432"/>
      <c r="J3" s="1432"/>
      <c r="K3" s="1432"/>
      <c r="L3" s="1432"/>
      <c r="M3" s="1432"/>
    </row>
    <row r="4" spans="1:16" ht="15">
      <c r="A4" s="804"/>
      <c r="B4" s="1433" t="s">
        <v>3</v>
      </c>
      <c r="C4" s="1434"/>
      <c r="D4" s="1435"/>
      <c r="E4" s="1433" t="s">
        <v>4</v>
      </c>
      <c r="F4" s="1434"/>
      <c r="G4" s="1435"/>
      <c r="H4" s="1433" t="s">
        <v>5</v>
      </c>
      <c r="I4" s="1434"/>
      <c r="J4" s="1435"/>
      <c r="K4" s="1436" t="s">
        <v>6</v>
      </c>
      <c r="L4" s="1434"/>
      <c r="M4" s="1435"/>
    </row>
    <row r="5" spans="1:16" ht="13.5" thickBot="1">
      <c r="A5" s="109" t="s">
        <v>7</v>
      </c>
      <c r="B5" s="947" t="s">
        <v>8</v>
      </c>
      <c r="C5" s="1365" t="s">
        <v>9</v>
      </c>
      <c r="D5" s="948" t="s">
        <v>10</v>
      </c>
      <c r="E5" s="947" t="s">
        <v>8</v>
      </c>
      <c r="F5" s="1365" t="s">
        <v>9</v>
      </c>
      <c r="G5" s="948" t="s">
        <v>10</v>
      </c>
      <c r="H5" s="947" t="s">
        <v>8</v>
      </c>
      <c r="I5" s="1365" t="s">
        <v>9</v>
      </c>
      <c r="J5" s="948" t="s">
        <v>10</v>
      </c>
      <c r="K5" s="947" t="s">
        <v>8</v>
      </c>
      <c r="L5" s="1365" t="s">
        <v>9</v>
      </c>
      <c r="M5" s="948" t="s">
        <v>10</v>
      </c>
    </row>
    <row r="6" spans="1:16">
      <c r="A6" s="109"/>
      <c r="B6" s="805"/>
      <c r="C6" s="806"/>
      <c r="D6" s="807"/>
      <c r="E6" s="808"/>
      <c r="F6" s="809"/>
      <c r="G6" s="810"/>
      <c r="H6" s="808"/>
      <c r="I6" s="809"/>
      <c r="J6" s="810"/>
      <c r="K6" s="808"/>
      <c r="L6" s="809"/>
      <c r="M6" s="810"/>
      <c r="N6" s="67"/>
    </row>
    <row r="7" spans="1:16">
      <c r="A7" s="110" t="s">
        <v>11</v>
      </c>
      <c r="B7" s="111">
        <f>'ESA Table 1'!B28</f>
        <v>50506371.377308287</v>
      </c>
      <c r="C7" s="112"/>
      <c r="D7" s="113">
        <f t="shared" ref="D7:D13" si="0">B7+C7</f>
        <v>50506371.377308287</v>
      </c>
      <c r="E7" s="128">
        <v>8565732.1399994642</v>
      </c>
      <c r="F7" s="112"/>
      <c r="G7" s="113">
        <f t="shared" ref="G7:G13" si="1">E7+F7</f>
        <v>8565732.1399994642</v>
      </c>
      <c r="H7" s="128">
        <f>'ESA Table 1'!H28</f>
        <v>56160873.289999165</v>
      </c>
      <c r="I7" s="112"/>
      <c r="J7" s="113">
        <f t="shared" ref="J7:J13" si="2">H7+I7</f>
        <v>56160873.289999165</v>
      </c>
      <c r="K7" s="114">
        <f t="shared" ref="K7:M13" si="3">+IFERROR(H7/B7,0)</f>
        <v>1.1119562098502163</v>
      </c>
      <c r="L7" s="115">
        <f t="shared" si="3"/>
        <v>0</v>
      </c>
      <c r="M7" s="116">
        <f t="shared" si="3"/>
        <v>1.1119562098502163</v>
      </c>
      <c r="N7" s="1267"/>
      <c r="O7" s="1270"/>
      <c r="P7" s="123"/>
    </row>
    <row r="8" spans="1:16" ht="15.5">
      <c r="A8" s="110" t="s">
        <v>12</v>
      </c>
      <c r="B8" s="111">
        <v>12334249</v>
      </c>
      <c r="C8" s="112"/>
      <c r="D8" s="113">
        <f t="shared" si="0"/>
        <v>12334249</v>
      </c>
      <c r="E8" s="128">
        <v>378289.39248734899</v>
      </c>
      <c r="F8" s="112"/>
      <c r="G8" s="113">
        <f>E8+F8</f>
        <v>378289.39248734899</v>
      </c>
      <c r="H8" s="128">
        <f>'ESA Table 2A MFWB'!M138-'ESA Summary'!H12</f>
        <v>6369518.1063338192</v>
      </c>
      <c r="I8" s="112"/>
      <c r="J8" s="113">
        <f t="shared" si="2"/>
        <v>6369518.1063338192</v>
      </c>
      <c r="K8" s="114">
        <f t="shared" si="3"/>
        <v>0.51640907414256187</v>
      </c>
      <c r="L8" s="115">
        <f t="shared" si="3"/>
        <v>0</v>
      </c>
      <c r="M8" s="116">
        <f t="shared" si="3"/>
        <v>0.51640907414256187</v>
      </c>
      <c r="N8" s="1314"/>
      <c r="O8" s="1270"/>
      <c r="P8" s="123"/>
    </row>
    <row r="9" spans="1:16">
      <c r="A9" s="110" t="s">
        <v>13</v>
      </c>
      <c r="B9" s="111">
        <v>3884864</v>
      </c>
      <c r="C9" s="112"/>
      <c r="D9" s="113">
        <f t="shared" si="0"/>
        <v>3884864</v>
      </c>
      <c r="E9" s="128">
        <v>1178093.7299999997</v>
      </c>
      <c r="F9" s="112"/>
      <c r="G9" s="113">
        <f t="shared" si="1"/>
        <v>1178093.7299999997</v>
      </c>
      <c r="H9" s="128">
        <f>'ESA Table 2B (WholeHome)'!B174</f>
        <v>2776636.4699999997</v>
      </c>
      <c r="I9" s="112"/>
      <c r="J9" s="113">
        <f t="shared" si="2"/>
        <v>2776636.4699999997</v>
      </c>
      <c r="K9" s="114">
        <f t="shared" si="3"/>
        <v>0.71473196230292735</v>
      </c>
      <c r="L9" s="115">
        <f t="shared" si="3"/>
        <v>0</v>
      </c>
      <c r="M9" s="116">
        <f t="shared" si="3"/>
        <v>0.71473196230292735</v>
      </c>
      <c r="N9" s="1314"/>
      <c r="O9" s="1270"/>
      <c r="P9" s="123"/>
    </row>
    <row r="10" spans="1:16">
      <c r="A10" s="87" t="s">
        <v>14</v>
      </c>
      <c r="B10" s="118">
        <v>6350844</v>
      </c>
      <c r="C10" s="119"/>
      <c r="D10" s="120">
        <f t="shared" si="0"/>
        <v>6350844</v>
      </c>
      <c r="E10" s="128">
        <v>1937824.1799999997</v>
      </c>
      <c r="F10" s="126"/>
      <c r="G10" s="127">
        <f t="shared" si="1"/>
        <v>1937824.1799999997</v>
      </c>
      <c r="H10" s="1264">
        <f>'ESA Table 2C (BE)'!B45</f>
        <v>12414123.43</v>
      </c>
      <c r="I10" s="126"/>
      <c r="J10" s="127">
        <f t="shared" si="2"/>
        <v>12414123.43</v>
      </c>
      <c r="K10" s="114">
        <f t="shared" si="3"/>
        <v>1.9547202592285371</v>
      </c>
      <c r="L10" s="115">
        <f t="shared" si="3"/>
        <v>0</v>
      </c>
      <c r="M10" s="116">
        <f t="shared" si="3"/>
        <v>1.9547202592285371</v>
      </c>
      <c r="N10" s="1267"/>
      <c r="O10" s="1270"/>
      <c r="P10" s="123"/>
    </row>
    <row r="11" spans="1:16" ht="15.5">
      <c r="A11" s="121" t="s">
        <v>15</v>
      </c>
      <c r="B11" s="118">
        <v>1723000</v>
      </c>
      <c r="C11" s="119"/>
      <c r="D11" s="120">
        <f t="shared" si="0"/>
        <v>1723000</v>
      </c>
      <c r="E11" s="128">
        <v>0</v>
      </c>
      <c r="F11" s="126"/>
      <c r="G11" s="127">
        <f t="shared" si="1"/>
        <v>0</v>
      </c>
      <c r="H11" s="1264">
        <f>'ESA Table 2D'!B47</f>
        <v>4827.7999999999874</v>
      </c>
      <c r="I11" s="119"/>
      <c r="J11" s="120">
        <f t="shared" si="2"/>
        <v>4827.7999999999874</v>
      </c>
      <c r="K11" s="114">
        <f t="shared" si="3"/>
        <v>2.8019733023795634E-3</v>
      </c>
      <c r="L11" s="115">
        <f t="shared" si="3"/>
        <v>0</v>
      </c>
      <c r="M11" s="116">
        <f t="shared" si="3"/>
        <v>2.8019733023795634E-3</v>
      </c>
      <c r="N11" s="1267"/>
      <c r="O11" s="1270"/>
      <c r="P11" s="123"/>
    </row>
    <row r="12" spans="1:16">
      <c r="A12" s="110" t="s">
        <v>16</v>
      </c>
      <c r="B12" s="111">
        <v>171929</v>
      </c>
      <c r="C12" s="112"/>
      <c r="D12" s="113">
        <f t="shared" si="0"/>
        <v>171929</v>
      </c>
      <c r="E12" s="128">
        <v>13266.870000000024</v>
      </c>
      <c r="F12" s="124"/>
      <c r="G12" s="125">
        <f t="shared" si="1"/>
        <v>13266.870000000024</v>
      </c>
      <c r="H12" s="128">
        <f>'ESA Table 2A MFWB'!M136</f>
        <v>85483</v>
      </c>
      <c r="I12" s="112"/>
      <c r="J12" s="113">
        <f t="shared" si="2"/>
        <v>85483</v>
      </c>
      <c r="K12" s="114">
        <f t="shared" si="3"/>
        <v>0.49719942534418277</v>
      </c>
      <c r="L12" s="115">
        <f t="shared" si="3"/>
        <v>0</v>
      </c>
      <c r="M12" s="116">
        <f t="shared" si="3"/>
        <v>0.49719942534418277</v>
      </c>
      <c r="N12" s="1267"/>
      <c r="O12" s="1270"/>
      <c r="P12" s="123"/>
    </row>
    <row r="13" spans="1:16" ht="13.5" thickBot="1">
      <c r="A13" s="925" t="s">
        <v>17</v>
      </c>
      <c r="B13" s="122">
        <f>SUM(B7:B11)</f>
        <v>74799328.377308279</v>
      </c>
      <c r="C13" s="1315"/>
      <c r="D13" s="1316">
        <f t="shared" si="0"/>
        <v>74799328.377308279</v>
      </c>
      <c r="E13" s="122">
        <f>SUM(E7:E12)</f>
        <v>12073206.312486812</v>
      </c>
      <c r="F13" s="1315"/>
      <c r="G13" s="1316">
        <f t="shared" si="1"/>
        <v>12073206.312486812</v>
      </c>
      <c r="H13" s="122">
        <f>SUM(H7:H12)</f>
        <v>77811462.096332982</v>
      </c>
      <c r="I13" s="1315"/>
      <c r="J13" s="1316">
        <f t="shared" si="2"/>
        <v>77811462.096332982</v>
      </c>
      <c r="K13" s="1317">
        <f t="shared" si="3"/>
        <v>1.0402695289432369</v>
      </c>
      <c r="L13" s="1318">
        <f t="shared" si="3"/>
        <v>0</v>
      </c>
      <c r="M13" s="1319">
        <f t="shared" si="3"/>
        <v>1.0402695289432369</v>
      </c>
      <c r="N13" s="1267"/>
      <c r="O13" s="1262"/>
    </row>
    <row r="14" spans="1:16">
      <c r="H14" s="123"/>
      <c r="N14" s="123"/>
    </row>
    <row r="15" spans="1:16">
      <c r="A15" s="1427"/>
      <c r="B15" s="1427"/>
      <c r="C15" s="1427"/>
      <c r="D15" s="1427"/>
      <c r="E15" s="1427"/>
      <c r="F15" s="1427"/>
      <c r="G15" s="1427"/>
      <c r="H15" s="1427"/>
      <c r="I15" s="1427"/>
      <c r="J15" s="1427"/>
      <c r="K15" s="1427"/>
      <c r="L15" s="1427"/>
      <c r="M15" s="1427"/>
    </row>
    <row r="16" spans="1:16" customFormat="1">
      <c r="A16" s="1428" t="s">
        <v>18</v>
      </c>
      <c r="B16" s="1428"/>
      <c r="C16" s="47"/>
      <c r="D16" s="47"/>
      <c r="E16" s="47"/>
      <c r="F16" s="47"/>
      <c r="G16" s="47"/>
      <c r="H16" s="47"/>
      <c r="I16" s="67"/>
      <c r="J16" s="47"/>
      <c r="K16" s="47"/>
      <c r="L16" s="47"/>
      <c r="M16" s="47"/>
    </row>
    <row r="17" spans="1:13" customFormat="1" ht="15.5">
      <c r="A17" s="47" t="s">
        <v>19</v>
      </c>
      <c r="B17" s="47"/>
      <c r="C17" s="47"/>
      <c r="D17" s="47"/>
      <c r="E17" s="47"/>
      <c r="F17" s="47"/>
      <c r="G17" s="47"/>
      <c r="H17" s="47"/>
      <c r="I17" s="67"/>
      <c r="J17" s="1415"/>
      <c r="K17" s="47"/>
      <c r="L17" s="47"/>
    </row>
    <row r="18" spans="1:13" customFormat="1" ht="15.5">
      <c r="A18" s="63" t="s">
        <v>20</v>
      </c>
      <c r="B18" s="47"/>
      <c r="C18" s="47"/>
      <c r="D18" s="47"/>
      <c r="E18" s="47"/>
      <c r="F18" s="47"/>
      <c r="G18" s="47"/>
      <c r="H18" s="47"/>
      <c r="I18" s="47"/>
      <c r="J18" s="47"/>
      <c r="K18" s="47"/>
      <c r="L18" s="47"/>
      <c r="M18" s="47"/>
    </row>
    <row r="19" spans="1:13">
      <c r="A19" s="1437"/>
      <c r="B19" s="1437"/>
      <c r="C19" s="1437"/>
      <c r="D19" s="1437"/>
      <c r="E19" s="1437"/>
      <c r="F19" s="1437"/>
      <c r="G19" s="1437"/>
      <c r="H19" s="1437"/>
      <c r="I19" s="1437"/>
    </row>
    <row r="21" spans="1:13">
      <c r="A21" s="1428" t="s">
        <v>21</v>
      </c>
      <c r="B21" s="1427"/>
      <c r="C21" s="1427"/>
      <c r="D21" s="1427"/>
      <c r="E21" s="1427"/>
      <c r="F21" s="1427"/>
      <c r="G21" s="1427"/>
      <c r="H21" s="1427"/>
      <c r="I21" s="1427"/>
      <c r="J21" s="1427"/>
      <c r="K21" s="1427"/>
      <c r="L21" s="1427"/>
      <c r="M21" s="1427"/>
    </row>
    <row r="24" spans="1:13">
      <c r="B24" s="123"/>
    </row>
    <row r="25" spans="1:13">
      <c r="L25" s="47" t="s">
        <v>22</v>
      </c>
    </row>
  </sheetData>
  <mergeCells count="11">
    <mergeCell ref="A15:M15"/>
    <mergeCell ref="A21:M21"/>
    <mergeCell ref="A1:M1"/>
    <mergeCell ref="A2:M2"/>
    <mergeCell ref="A3:M3"/>
    <mergeCell ref="B4:D4"/>
    <mergeCell ref="E4:G4"/>
    <mergeCell ref="H4:J4"/>
    <mergeCell ref="K4:M4"/>
    <mergeCell ref="A16:B16"/>
    <mergeCell ref="A19:I19"/>
  </mergeCells>
  <printOptions horizontalCentered="1"/>
  <pageMargins left="0.7" right="0.7" top="0.75" bottom="0.75" header="0.3" footer="0.3"/>
  <pageSetup scale="74" orientation="landscape"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codeName="Sheet25">
    <pageSetUpPr fitToPage="1"/>
  </sheetPr>
  <dimension ref="A1:P47"/>
  <sheetViews>
    <sheetView topLeftCell="A19" zoomScale="110" zoomScaleNormal="110" workbookViewId="0">
      <selection activeCell="O35" sqref="O35"/>
    </sheetView>
  </sheetViews>
  <sheetFormatPr defaultColWidth="9.453125" defaultRowHeight="12.5" outlineLevelRow="1"/>
  <cols>
    <col min="1" max="1" width="12.453125" bestFit="1" customWidth="1"/>
    <col min="2" max="2" width="11.54296875" customWidth="1"/>
    <col min="3" max="3" width="11.453125" customWidth="1"/>
    <col min="4" max="4" width="12.54296875" customWidth="1"/>
    <col min="5" max="5" width="13.54296875" customWidth="1"/>
    <col min="6" max="6" width="13.453125" bestFit="1" customWidth="1"/>
    <col min="7" max="7" width="12.54296875" customWidth="1"/>
    <col min="8" max="8" width="14.54296875" customWidth="1"/>
    <col min="9" max="9" width="12.54296875" customWidth="1"/>
  </cols>
  <sheetData>
    <row r="1" spans="1:9" ht="15">
      <c r="A1" s="1429" t="s">
        <v>1006</v>
      </c>
      <c r="B1" s="1429"/>
      <c r="C1" s="1429"/>
      <c r="D1" s="1429"/>
      <c r="E1" s="1429"/>
      <c r="F1" s="1429"/>
      <c r="G1" s="1429"/>
      <c r="H1" s="1429"/>
      <c r="I1" s="1429"/>
    </row>
    <row r="2" spans="1:9" ht="15">
      <c r="A2" s="1429" t="str" cm="1">
        <f t="array" ref="A2">'ESA Summary'!A2:A2</f>
        <v>Southern California Edison</v>
      </c>
      <c r="B2" s="1429"/>
      <c r="C2" s="1429"/>
      <c r="D2" s="1429"/>
      <c r="E2" s="1429"/>
      <c r="F2" s="1429"/>
      <c r="G2" s="1429"/>
      <c r="H2" s="1429"/>
      <c r="I2" s="1429"/>
    </row>
    <row r="3" spans="1:9" ht="16.5" customHeight="1" thickBot="1">
      <c r="A3" s="1429" t="str" cm="1">
        <f t="array" ref="A3">'ESA Summary'!A3:A3</f>
        <v>Through July 2026</v>
      </c>
      <c r="B3" s="1429"/>
      <c r="C3" s="1429"/>
      <c r="D3" s="1429"/>
      <c r="E3" s="1429"/>
      <c r="F3" s="1429"/>
      <c r="G3" s="1429"/>
      <c r="H3" s="1429"/>
      <c r="I3" s="1429"/>
    </row>
    <row r="4" spans="1:9" ht="64.5" customHeight="1" thickBot="1">
      <c r="A4" s="326" t="s">
        <v>639</v>
      </c>
      <c r="B4" s="455" t="s">
        <v>1007</v>
      </c>
      <c r="C4" s="455" t="s">
        <v>1008</v>
      </c>
      <c r="D4" s="327" t="s">
        <v>1009</v>
      </c>
      <c r="E4" s="455" t="s">
        <v>1010</v>
      </c>
      <c r="F4" s="455" t="s">
        <v>1011</v>
      </c>
      <c r="G4" s="455" t="s">
        <v>1012</v>
      </c>
      <c r="H4" s="327" t="s">
        <v>1013</v>
      </c>
      <c r="I4" s="328" t="s">
        <v>1014</v>
      </c>
    </row>
    <row r="5" spans="1:9" ht="13" outlineLevel="1">
      <c r="A5" s="456" t="s">
        <v>647</v>
      </c>
      <c r="B5" s="417">
        <f>'CARE Table 2'!W8</f>
        <v>1370311</v>
      </c>
      <c r="C5" s="457">
        <v>1</v>
      </c>
      <c r="D5" s="458">
        <f t="shared" ref="D5:D10" si="0">IF(B5&gt;0,(C5/B5),0)</f>
        <v>7.2976134614696959E-7</v>
      </c>
      <c r="E5" s="459">
        <v>1</v>
      </c>
      <c r="F5" s="460">
        <v>0</v>
      </c>
      <c r="G5" s="417">
        <f t="shared" ref="G5" si="1">SUM(E5:F5)</f>
        <v>1</v>
      </c>
      <c r="H5" s="458">
        <f>IF(C5=0,0,G5/C5)</f>
        <v>1</v>
      </c>
      <c r="I5" s="461">
        <f t="shared" ref="I5" si="2">IF(B5&gt;0,G5/B5,0)</f>
        <v>7.2976134614696959E-7</v>
      </c>
    </row>
    <row r="6" spans="1:9" ht="13" outlineLevel="1">
      <c r="A6" s="462" t="s">
        <v>648</v>
      </c>
      <c r="B6" s="417">
        <f>'CARE Table 2'!W9</f>
        <v>1373944</v>
      </c>
      <c r="C6" s="457">
        <v>3354</v>
      </c>
      <c r="D6" s="458">
        <f t="shared" si="0"/>
        <v>2.4411475285746726E-3</v>
      </c>
      <c r="E6" s="463">
        <v>2468</v>
      </c>
      <c r="F6" s="457">
        <v>138</v>
      </c>
      <c r="G6" s="417">
        <f t="shared" ref="G6:G11" si="3">SUM(E6:F6)</f>
        <v>2606</v>
      </c>
      <c r="H6" s="458">
        <f>IF(C6=0,0,G6/C6)</f>
        <v>0.7769827072152653</v>
      </c>
      <c r="I6" s="461">
        <f t="shared" ref="I6" si="4">IF(B6&gt;0,G6/B6,0)</f>
        <v>1.8967294154638035E-3</v>
      </c>
    </row>
    <row r="7" spans="1:9" ht="13" outlineLevel="1">
      <c r="A7" s="462" t="s">
        <v>649</v>
      </c>
      <c r="B7" s="417">
        <f>'CARE Table 2'!W10</f>
        <v>1379649</v>
      </c>
      <c r="C7" s="460">
        <v>3328</v>
      </c>
      <c r="D7" s="458">
        <f t="shared" si="0"/>
        <v>2.4122077426939749E-3</v>
      </c>
      <c r="E7" s="463">
        <v>2304</v>
      </c>
      <c r="F7" s="460">
        <v>112</v>
      </c>
      <c r="G7" s="417">
        <f t="shared" si="3"/>
        <v>2416</v>
      </c>
      <c r="H7" s="458">
        <f t="shared" ref="H7" si="5">IF(C7=0,0,G7/C7)</f>
        <v>0.72596153846153844</v>
      </c>
      <c r="I7" s="461">
        <f t="shared" ref="I7" si="6">IF(B7&gt;0,G7/B7,0)</f>
        <v>1.751170043974953E-3</v>
      </c>
    </row>
    <row r="8" spans="1:9" ht="13" outlineLevel="1">
      <c r="A8" s="462" t="s">
        <v>650</v>
      </c>
      <c r="B8" s="417">
        <f>'CARE Table 2'!W11</f>
        <v>1385711</v>
      </c>
      <c r="C8" s="457">
        <v>3316</v>
      </c>
      <c r="D8" s="458">
        <f t="shared" si="0"/>
        <v>2.3929953648343704E-3</v>
      </c>
      <c r="E8" s="463">
        <v>2342</v>
      </c>
      <c r="F8" s="457">
        <v>77</v>
      </c>
      <c r="G8" s="417">
        <f t="shared" si="3"/>
        <v>2419</v>
      </c>
      <c r="H8" s="458">
        <f t="shared" ref="H8" si="7">IF(C8=0,0,G8/C8)</f>
        <v>0.72949336550060317</v>
      </c>
      <c r="I8" s="461">
        <f t="shared" ref="I8" si="8">IF(B8&gt;0,G8/B8,0)</f>
        <v>1.7456742423203684E-3</v>
      </c>
    </row>
    <row r="9" spans="1:9" ht="13" outlineLevel="1">
      <c r="A9" s="462" t="s">
        <v>651</v>
      </c>
      <c r="B9" s="417">
        <f>'CARE Table 2'!W12</f>
        <v>1382623</v>
      </c>
      <c r="C9" s="457">
        <v>3222</v>
      </c>
      <c r="D9" s="458">
        <f t="shared" si="0"/>
        <v>2.3303532488610419E-3</v>
      </c>
      <c r="E9" s="463">
        <v>311</v>
      </c>
      <c r="F9" s="457">
        <v>40</v>
      </c>
      <c r="G9" s="417">
        <f t="shared" si="3"/>
        <v>351</v>
      </c>
      <c r="H9" s="458">
        <f t="shared" ref="H9" si="9">IF(C9=0,0,G9/C9)</f>
        <v>0.10893854748603352</v>
      </c>
      <c r="I9" s="461">
        <f t="shared" ref="I9" si="10">IF(B9&gt;0,G9/B9,0)</f>
        <v>2.5386529806028108E-4</v>
      </c>
    </row>
    <row r="10" spans="1:9" ht="13" outlineLevel="1">
      <c r="A10" s="462" t="s">
        <v>652</v>
      </c>
      <c r="B10" s="417">
        <f>'CARE Table 2'!W13</f>
        <v>1373720</v>
      </c>
      <c r="C10" s="457">
        <v>3196</v>
      </c>
      <c r="D10" s="458">
        <f t="shared" si="0"/>
        <v>2.3265294237544767E-3</v>
      </c>
      <c r="E10" s="463">
        <v>1</v>
      </c>
      <c r="F10" s="457">
        <v>13</v>
      </c>
      <c r="G10" s="417">
        <f t="shared" si="3"/>
        <v>14</v>
      </c>
      <c r="H10" s="458">
        <f>IF(C10=0,0,G10/C10)</f>
        <v>4.3804755944931162E-3</v>
      </c>
      <c r="I10" s="461">
        <f>IF(B10&gt;0,G10/B10,0)</f>
        <v>1.0191305360626619E-5</v>
      </c>
    </row>
    <row r="11" spans="1:9" ht="13" outlineLevel="1">
      <c r="A11" s="462" t="s">
        <v>653</v>
      </c>
      <c r="B11" s="417">
        <f>'CARE Table 2'!W14</f>
        <v>1348960</v>
      </c>
      <c r="C11" s="457">
        <v>3179</v>
      </c>
      <c r="D11" s="458">
        <f>IF(B11&gt;0,(C11/B11),0)</f>
        <v>2.3566302929664334E-3</v>
      </c>
      <c r="E11" s="463">
        <v>0</v>
      </c>
      <c r="F11" s="457">
        <v>1</v>
      </c>
      <c r="G11" s="417">
        <f t="shared" si="3"/>
        <v>1</v>
      </c>
      <c r="H11" s="458">
        <f>IF(C11=0,0,G11/C11)</f>
        <v>3.1456432840515884E-4</v>
      </c>
      <c r="I11" s="461">
        <f>IF(B11&gt;0,G11/B11,0)</f>
        <v>7.4131182540623892E-7</v>
      </c>
    </row>
    <row r="12" spans="1:9" ht="13" outlineLevel="1">
      <c r="A12" s="462" t="s">
        <v>654</v>
      </c>
      <c r="B12" s="417"/>
      <c r="C12" s="457"/>
      <c r="D12" s="464"/>
      <c r="E12" s="463"/>
      <c r="F12" s="457"/>
      <c r="G12" s="417"/>
      <c r="H12" s="458"/>
      <c r="I12" s="461"/>
    </row>
    <row r="13" spans="1:9" ht="13" outlineLevel="1">
      <c r="A13" s="462" t="s">
        <v>655</v>
      </c>
      <c r="B13" s="417"/>
      <c r="C13" s="457"/>
      <c r="D13" s="464"/>
      <c r="E13" s="463"/>
      <c r="F13" s="457"/>
      <c r="G13" s="417"/>
      <c r="H13" s="458"/>
      <c r="I13" s="461"/>
    </row>
    <row r="14" spans="1:9" ht="13" outlineLevel="1">
      <c r="A14" s="462" t="s">
        <v>656</v>
      </c>
      <c r="B14" s="417"/>
      <c r="C14" s="457"/>
      <c r="D14" s="464"/>
      <c r="E14" s="463"/>
      <c r="F14" s="457"/>
      <c r="G14" s="417"/>
      <c r="H14" s="458"/>
      <c r="I14" s="461"/>
    </row>
    <row r="15" spans="1:9" ht="13" outlineLevel="1">
      <c r="A15" s="462" t="s">
        <v>657</v>
      </c>
      <c r="B15" s="417"/>
      <c r="C15" s="457"/>
      <c r="D15" s="464"/>
      <c r="E15" s="463"/>
      <c r="F15" s="457"/>
      <c r="G15" s="417"/>
      <c r="H15" s="458"/>
      <c r="I15" s="461"/>
    </row>
    <row r="16" spans="1:9" ht="13.5" outlineLevel="1" thickBot="1">
      <c r="A16" s="465" t="s">
        <v>658</v>
      </c>
      <c r="B16" s="417"/>
      <c r="C16" s="457"/>
      <c r="D16" s="464"/>
      <c r="E16" s="463"/>
      <c r="F16" s="457"/>
      <c r="G16" s="417"/>
      <c r="H16" s="458"/>
      <c r="I16" s="461"/>
    </row>
    <row r="17" spans="1:14" ht="13.5" thickBot="1">
      <c r="A17" s="348" t="s">
        <v>999</v>
      </c>
      <c r="B17" s="349">
        <f>_xlfn.IFS(B16&lt;&gt;"",B16,B15&lt;&gt;"",B15,B14&lt;&gt;"",B14,B13&lt;&gt;"",B13,B12&lt;&gt;"",B12,B11&lt;&gt;"",B11,B10&lt;&gt;"",B10,B9&lt;&gt;"",B9,B8&lt;&gt;"",B8,B7&lt;&gt;"",B7,B6&lt;&gt;"",B6,B5&lt;&gt;"",B5)</f>
        <v>1348960</v>
      </c>
      <c r="C17" s="349">
        <f>SUM(C5:C16)</f>
        <v>19596</v>
      </c>
      <c r="D17" s="350">
        <f>IF(B17&gt;0,(C17/B17),0)</f>
        <v>1.4526746530660658E-2</v>
      </c>
      <c r="E17" s="349">
        <f>SUM(E5:E16)</f>
        <v>7427</v>
      </c>
      <c r="F17" s="349">
        <f>SUM(F5:F16)</f>
        <v>381</v>
      </c>
      <c r="G17" s="349">
        <f>SUM(G5:G16)</f>
        <v>7808</v>
      </c>
      <c r="H17" s="350">
        <f>IF(C17=0,0,G17/C17)</f>
        <v>0.39844866299244741</v>
      </c>
      <c r="I17" s="466">
        <f>IF(B17&gt;0,G17/B17,0)</f>
        <v>5.7881627327719129E-3</v>
      </c>
    </row>
    <row r="18" spans="1:14" ht="15" customHeight="1">
      <c r="A18" s="449"/>
      <c r="B18" s="467"/>
      <c r="C18" s="468"/>
      <c r="D18" s="468"/>
      <c r="E18" s="467"/>
      <c r="F18" s="467"/>
      <c r="G18" s="467"/>
      <c r="H18" s="468"/>
      <c r="I18" s="468"/>
    </row>
    <row r="19" spans="1:14" ht="12.75" customHeight="1">
      <c r="A19" s="1629" t="s">
        <v>1015</v>
      </c>
      <c r="B19" s="1427"/>
      <c r="C19" s="1427"/>
      <c r="D19" s="1427"/>
      <c r="E19" s="1427"/>
      <c r="F19" s="1427"/>
      <c r="G19" s="1427"/>
      <c r="H19" s="1427"/>
      <c r="I19" s="1427"/>
      <c r="J19" s="14"/>
      <c r="K19" s="14"/>
      <c r="L19" s="14"/>
      <c r="M19" s="15"/>
      <c r="N19" s="15"/>
    </row>
    <row r="20" spans="1:14" ht="26.25" customHeight="1">
      <c r="A20" s="1629" t="s">
        <v>1016</v>
      </c>
      <c r="B20" s="1427"/>
      <c r="C20" s="1427"/>
      <c r="D20" s="1427"/>
      <c r="E20" s="1427"/>
      <c r="F20" s="1427"/>
      <c r="G20" s="1427"/>
      <c r="H20" s="1427"/>
      <c r="I20" s="1427"/>
      <c r="J20" s="13"/>
      <c r="K20" s="13"/>
      <c r="L20" s="13"/>
    </row>
    <row r="21" spans="1:14" ht="70.5" customHeight="1">
      <c r="A21" s="1580" t="s">
        <v>1017</v>
      </c>
      <c r="B21" s="1467"/>
      <c r="C21" s="1467"/>
      <c r="D21" s="1467"/>
      <c r="E21" s="1467"/>
      <c r="F21" s="1467"/>
      <c r="G21" s="1467"/>
      <c r="H21" s="1467"/>
      <c r="I21" s="1467"/>
      <c r="J21" s="13"/>
      <c r="K21" s="13"/>
      <c r="L21" s="13"/>
    </row>
    <row r="22" spans="1:14" ht="15.5">
      <c r="A22" s="1630"/>
      <c r="B22" s="1427"/>
      <c r="C22" s="1427"/>
      <c r="D22" s="1427"/>
      <c r="E22" s="1427"/>
      <c r="F22" s="1427"/>
      <c r="G22" s="1427"/>
      <c r="H22" s="1427"/>
      <c r="I22" s="1427"/>
      <c r="J22" s="1427"/>
      <c r="K22" s="1427"/>
      <c r="L22" s="1427"/>
      <c r="M22" s="1427"/>
      <c r="N22" s="1427"/>
    </row>
    <row r="23" spans="1:14" ht="15.75" customHeight="1">
      <c r="A23" s="1456" t="s">
        <v>56</v>
      </c>
      <c r="B23" s="1456"/>
      <c r="C23" s="1456"/>
      <c r="D23" s="1456"/>
      <c r="E23" s="1456"/>
      <c r="F23" s="1456"/>
      <c r="G23" s="1456"/>
      <c r="H23" s="1456"/>
      <c r="I23" s="1456"/>
      <c r="J23" s="13"/>
      <c r="K23" s="13"/>
      <c r="L23" s="13"/>
    </row>
    <row r="24" spans="1:14" ht="16.5" customHeight="1">
      <c r="A24" s="102"/>
      <c r="B24" s="169"/>
      <c r="C24" s="169"/>
      <c r="D24" s="47"/>
      <c r="E24" s="169"/>
      <c r="F24" s="169"/>
      <c r="G24" s="169"/>
      <c r="H24" s="47"/>
      <c r="I24" s="47"/>
    </row>
    <row r="25" spans="1:14" ht="16.5" customHeight="1">
      <c r="A25" s="1518" t="s">
        <v>1018</v>
      </c>
      <c r="B25" s="1429"/>
      <c r="C25" s="1429"/>
      <c r="D25" s="1429"/>
      <c r="E25" s="1429"/>
      <c r="F25" s="1429"/>
      <c r="G25" s="1429"/>
      <c r="H25" s="1429"/>
      <c r="I25" s="1429"/>
    </row>
    <row r="26" spans="1:14" ht="15">
      <c r="A26" s="1429" t="str" cm="1">
        <f t="array" ref="A26">'ESA Summary'!A2:A2</f>
        <v>Southern California Edison</v>
      </c>
      <c r="B26" s="1429"/>
      <c r="C26" s="1429"/>
      <c r="D26" s="1429"/>
      <c r="E26" s="1429"/>
      <c r="F26" s="1429"/>
      <c r="G26" s="1429"/>
      <c r="H26" s="1429"/>
      <c r="I26" s="1429"/>
    </row>
    <row r="27" spans="1:14" ht="15.5" thickBot="1">
      <c r="A27" s="1500" t="str" cm="1">
        <f t="array" ref="A27">'ESA Summary'!A3:A3</f>
        <v>Through July 2026</v>
      </c>
      <c r="B27" s="1429"/>
      <c r="C27" s="1429"/>
      <c r="D27" s="1429"/>
      <c r="E27" s="1429"/>
      <c r="F27" s="1429"/>
      <c r="G27" s="1429"/>
      <c r="H27" s="1429"/>
      <c r="I27" s="1429"/>
    </row>
    <row r="28" spans="1:14" ht="67.5" thickBot="1">
      <c r="A28" s="326" t="s">
        <v>639</v>
      </c>
      <c r="B28" s="455" t="s">
        <v>1007</v>
      </c>
      <c r="C28" s="455" t="s">
        <v>1008</v>
      </c>
      <c r="D28" s="327" t="s">
        <v>1009</v>
      </c>
      <c r="E28" s="455" t="s">
        <v>1010</v>
      </c>
      <c r="F28" s="455" t="s">
        <v>1011</v>
      </c>
      <c r="G28" s="455" t="s">
        <v>1012</v>
      </c>
      <c r="H28" s="327" t="s">
        <v>1013</v>
      </c>
      <c r="I28" s="328" t="s">
        <v>1014</v>
      </c>
    </row>
    <row r="29" spans="1:14" ht="13" outlineLevel="1">
      <c r="A29" s="456" t="s">
        <v>647</v>
      </c>
      <c r="B29" s="417">
        <f>'CARE Table 2'!W8</f>
        <v>1370311</v>
      </c>
      <c r="C29" s="460">
        <v>1281</v>
      </c>
      <c r="D29" s="458">
        <f t="shared" ref="D29:D34" si="11">IF(B29&gt;0,(C29/B29),0)</f>
        <v>9.3482428441426797E-4</v>
      </c>
      <c r="E29" s="459">
        <v>356</v>
      </c>
      <c r="F29" s="460">
        <v>40</v>
      </c>
      <c r="G29" s="417">
        <f t="shared" ref="G29" si="12">SUM(E29:F29)</f>
        <v>396</v>
      </c>
      <c r="H29" s="458">
        <f t="shared" ref="H29:H34" si="13">IF(C29=0,0,G29/C29)</f>
        <v>0.30913348946135832</v>
      </c>
      <c r="I29" s="461">
        <f t="shared" ref="I29" si="14">IF(B29&gt;0,G29/B29,0)</f>
        <v>2.8898549307419992E-4</v>
      </c>
    </row>
    <row r="30" spans="1:14" ht="13" outlineLevel="1">
      <c r="A30" s="462" t="s">
        <v>648</v>
      </c>
      <c r="B30" s="417">
        <f>'CARE Table 2'!W9</f>
        <v>1373944</v>
      </c>
      <c r="C30" s="469">
        <v>2204</v>
      </c>
      <c r="D30" s="458">
        <f t="shared" si="11"/>
        <v>1.6041410712518123E-3</v>
      </c>
      <c r="E30" s="470">
        <v>1880</v>
      </c>
      <c r="F30" s="469">
        <v>58</v>
      </c>
      <c r="G30" s="417">
        <f t="shared" ref="G30:G35" si="15">SUM(E30:F30)</f>
        <v>1938</v>
      </c>
      <c r="H30" s="458">
        <f t="shared" si="13"/>
        <v>0.87931034482758619</v>
      </c>
      <c r="I30" s="461">
        <f t="shared" ref="I30" si="16">IF(B30&gt;0,G30/B30,0)</f>
        <v>1.4105378385145246E-3</v>
      </c>
    </row>
    <row r="31" spans="1:14" ht="13" outlineLevel="1">
      <c r="A31" s="462" t="s">
        <v>649</v>
      </c>
      <c r="B31" s="417">
        <f>'CARE Table 2'!W10</f>
        <v>1379649</v>
      </c>
      <c r="C31" s="469">
        <v>570</v>
      </c>
      <c r="D31" s="458">
        <f t="shared" si="11"/>
        <v>4.1314856169938878E-4</v>
      </c>
      <c r="E31" s="470">
        <v>439</v>
      </c>
      <c r="F31" s="469">
        <v>19</v>
      </c>
      <c r="G31" s="417">
        <f t="shared" si="15"/>
        <v>458</v>
      </c>
      <c r="H31" s="458">
        <f t="shared" si="13"/>
        <v>0.80350877192982462</v>
      </c>
      <c r="I31" s="461">
        <f t="shared" ref="I31" si="17">IF(B31&gt;0,G31/B31,0)</f>
        <v>3.319684934356492E-4</v>
      </c>
    </row>
    <row r="32" spans="1:14" ht="13" outlineLevel="1">
      <c r="A32" s="462" t="s">
        <v>650</v>
      </c>
      <c r="B32" s="417">
        <f>'CARE Table 2'!W11</f>
        <v>1385711</v>
      </c>
      <c r="C32" s="471">
        <v>541</v>
      </c>
      <c r="D32" s="458">
        <f t="shared" si="11"/>
        <v>3.9041329685627089E-4</v>
      </c>
      <c r="E32" s="471">
        <v>454</v>
      </c>
      <c r="F32" s="471">
        <v>11</v>
      </c>
      <c r="G32" s="417">
        <f t="shared" si="15"/>
        <v>465</v>
      </c>
      <c r="H32" s="458">
        <f t="shared" si="13"/>
        <v>0.85951940850277264</v>
      </c>
      <c r="I32" s="461">
        <f t="shared" ref="I32" si="18">IF(B32&gt;0,G32/B32,0)</f>
        <v>3.3556780598551937E-4</v>
      </c>
    </row>
    <row r="33" spans="1:16" ht="13" outlineLevel="1">
      <c r="A33" s="462" t="s">
        <v>651</v>
      </c>
      <c r="B33" s="417">
        <f>'CARE Table 2'!W12</f>
        <v>1382623</v>
      </c>
      <c r="C33" s="471">
        <v>653</v>
      </c>
      <c r="D33" s="458">
        <f t="shared" si="11"/>
        <v>4.7229071120616394E-4</v>
      </c>
      <c r="E33" s="471">
        <v>1</v>
      </c>
      <c r="F33" s="471">
        <v>8</v>
      </c>
      <c r="G33" s="417">
        <f t="shared" si="15"/>
        <v>9</v>
      </c>
      <c r="H33" s="458">
        <f t="shared" si="13"/>
        <v>1.3782542113323124E-2</v>
      </c>
      <c r="I33" s="461">
        <f t="shared" ref="I33" si="19">IF(B33&gt;0,G33/B33,0)</f>
        <v>6.5093666169302843E-6</v>
      </c>
    </row>
    <row r="34" spans="1:16" ht="13" outlineLevel="1">
      <c r="A34" s="462" t="s">
        <v>652</v>
      </c>
      <c r="B34" s="417">
        <f>'CARE Table 2'!W13</f>
        <v>1373720</v>
      </c>
      <c r="C34" s="471">
        <v>484</v>
      </c>
      <c r="D34" s="458">
        <f t="shared" si="11"/>
        <v>3.5232798532452026E-4</v>
      </c>
      <c r="E34" s="471">
        <v>397</v>
      </c>
      <c r="F34" s="471">
        <v>8</v>
      </c>
      <c r="G34" s="417">
        <f t="shared" si="15"/>
        <v>405</v>
      </c>
      <c r="H34" s="458">
        <f t="shared" si="13"/>
        <v>0.83677685950413228</v>
      </c>
      <c r="I34" s="461">
        <f>IF(B34&gt;0,G34/B34,0)</f>
        <v>2.9481990507527009E-4</v>
      </c>
      <c r="O34" s="1293"/>
      <c r="P34" s="1293"/>
    </row>
    <row r="35" spans="1:16" ht="13" outlineLevel="1">
      <c r="A35" s="462" t="s">
        <v>653</v>
      </c>
      <c r="B35" s="417">
        <f>'CARE Table 2'!W14</f>
        <v>1348960</v>
      </c>
      <c r="C35" s="201">
        <v>442</v>
      </c>
      <c r="D35" s="458">
        <f>IF(B35&gt;0,(C35/B35),0)</f>
        <v>3.2765982682955757E-4</v>
      </c>
      <c r="E35" s="201">
        <v>0</v>
      </c>
      <c r="F35" s="201">
        <v>1</v>
      </c>
      <c r="G35" s="417">
        <f t="shared" si="15"/>
        <v>1</v>
      </c>
      <c r="H35" s="458">
        <f>IF(C35=0,0,G35/C35)</f>
        <v>2.2624434389140274E-3</v>
      </c>
      <c r="I35" s="461">
        <f>IF(B35&gt;0,G35/B35,0)</f>
        <v>7.4131182540623892E-7</v>
      </c>
    </row>
    <row r="36" spans="1:16" ht="13" outlineLevel="1">
      <c r="A36" s="462" t="s">
        <v>654</v>
      </c>
      <c r="B36" s="417"/>
      <c r="C36" s="201"/>
      <c r="D36" s="458"/>
      <c r="E36" s="201"/>
      <c r="F36" s="201"/>
      <c r="G36" s="417"/>
      <c r="H36" s="458"/>
      <c r="I36" s="461"/>
    </row>
    <row r="37" spans="1:16" ht="13" outlineLevel="1">
      <c r="A37" s="462" t="s">
        <v>655</v>
      </c>
      <c r="B37" s="417"/>
      <c r="C37" s="201"/>
      <c r="D37" s="458"/>
      <c r="E37" s="201"/>
      <c r="F37" s="201"/>
      <c r="G37" s="417"/>
      <c r="H37" s="458"/>
      <c r="I37" s="461"/>
      <c r="J37" s="7"/>
      <c r="P37" s="7"/>
    </row>
    <row r="38" spans="1:16" ht="13" outlineLevel="1">
      <c r="A38" s="462" t="s">
        <v>656</v>
      </c>
      <c r="B38" s="417"/>
      <c r="C38" s="201"/>
      <c r="D38" s="458"/>
      <c r="E38" s="201"/>
      <c r="F38" s="201"/>
      <c r="G38" s="417"/>
      <c r="H38" s="458"/>
      <c r="I38" s="461"/>
    </row>
    <row r="39" spans="1:16" ht="13" outlineLevel="1">
      <c r="A39" s="462" t="s">
        <v>657</v>
      </c>
      <c r="B39" s="417"/>
      <c r="C39" s="201"/>
      <c r="D39" s="458"/>
      <c r="E39" s="201"/>
      <c r="F39" s="201"/>
      <c r="G39" s="417"/>
      <c r="H39" s="458"/>
      <c r="I39" s="461"/>
    </row>
    <row r="40" spans="1:16" s="13" customFormat="1" ht="13.5" outlineLevel="1" thickBot="1">
      <c r="A40" s="465" t="s">
        <v>658</v>
      </c>
      <c r="B40" s="417"/>
      <c r="C40" s="347"/>
      <c r="D40" s="458"/>
      <c r="E40" s="347"/>
      <c r="F40" s="347"/>
      <c r="G40" s="417"/>
      <c r="H40" s="458"/>
      <c r="I40" s="461"/>
      <c r="J40"/>
      <c r="K40"/>
      <c r="L40"/>
      <c r="M40"/>
      <c r="N40"/>
    </row>
    <row r="41" spans="1:16" s="16" customFormat="1" ht="12" customHeight="1" thickBot="1">
      <c r="A41" s="348" t="s">
        <v>999</v>
      </c>
      <c r="B41" s="349">
        <f>_xlfn.IFS(B40&lt;&gt;"",B40,B39&lt;&gt;"",B39,B38&lt;&gt;"",B38,B37&lt;&gt;"",B37,B36&lt;&gt;"",B36,B35&lt;&gt;"",B35,B34&lt;&gt;"",B34,B33&lt;&gt;"",B33,B32&lt;&gt;"",B32,B31&lt;&gt;"",B31,B30&lt;&gt;"",B30,B29&lt;&gt;"",B29)</f>
        <v>1348960</v>
      </c>
      <c r="C41" s="349">
        <f>SUM(C29:C40)</f>
        <v>6175</v>
      </c>
      <c r="D41" s="350">
        <f t="shared" ref="D41" si="20">IF(B41&gt;0,(C41/B41),0)</f>
        <v>4.5776005218835254E-3</v>
      </c>
      <c r="E41" s="349">
        <f>SUM(E29:E40)</f>
        <v>3527</v>
      </c>
      <c r="F41" s="349">
        <f>SUM(F29:F40)</f>
        <v>145</v>
      </c>
      <c r="G41" s="349">
        <f>SUM(G29:G40)</f>
        <v>3672</v>
      </c>
      <c r="H41" s="350">
        <f>IF(C41=0,0,G41/C41)</f>
        <v>0.59465587044534418</v>
      </c>
      <c r="I41" s="466">
        <f>IF(B41&gt;0,G41/B41,0)</f>
        <v>2.7220970228917091E-3</v>
      </c>
      <c r="J41"/>
      <c r="K41"/>
      <c r="L41" s="7"/>
      <c r="M41"/>
      <c r="N41"/>
    </row>
    <row r="42" spans="1:16" s="16" customFormat="1" ht="12.75" customHeight="1">
      <c r="A42" s="472"/>
      <c r="B42" s="472"/>
      <c r="C42" s="472"/>
      <c r="D42" s="472"/>
      <c r="E42" s="472"/>
      <c r="F42" s="472"/>
      <c r="G42" s="472"/>
      <c r="H42" s="472"/>
      <c r="I42" s="472"/>
      <c r="J42"/>
      <c r="K42"/>
      <c r="L42"/>
      <c r="M42" s="13"/>
      <c r="N42" s="13"/>
    </row>
    <row r="43" spans="1:16" s="13" customFormat="1" ht="19.5" customHeight="1">
      <c r="A43" s="1629" t="s">
        <v>1019</v>
      </c>
      <c r="B43" s="1427"/>
      <c r="C43" s="1427"/>
      <c r="D43" s="1427"/>
      <c r="E43" s="1427"/>
      <c r="F43" s="1427"/>
      <c r="G43" s="1427"/>
      <c r="H43" s="1427"/>
      <c r="I43" s="1427"/>
      <c r="J43"/>
      <c r="K43"/>
      <c r="L43"/>
      <c r="M43"/>
      <c r="N43"/>
    </row>
    <row r="44" spans="1:16" ht="25.5" customHeight="1">
      <c r="A44" s="1629" t="s">
        <v>1020</v>
      </c>
      <c r="B44" s="1427"/>
      <c r="C44" s="1427"/>
      <c r="D44" s="1427"/>
      <c r="E44" s="1427"/>
      <c r="F44" s="1427"/>
      <c r="G44" s="1427"/>
      <c r="H44" s="1427"/>
      <c r="I44" s="1427"/>
    </row>
    <row r="45" spans="1:16" ht="66.75" customHeight="1">
      <c r="A45" s="1580" t="s">
        <v>1017</v>
      </c>
      <c r="B45" s="1467"/>
      <c r="C45" s="1467"/>
      <c r="D45" s="1467"/>
      <c r="E45" s="1467"/>
      <c r="F45" s="1467"/>
      <c r="G45" s="1467"/>
      <c r="H45" s="1467"/>
      <c r="I45" s="1467"/>
      <c r="J45" s="13"/>
      <c r="K45" s="13"/>
      <c r="L45" s="13"/>
    </row>
    <row r="46" spans="1:16" ht="13.5" customHeight="1">
      <c r="A46" s="1630"/>
      <c r="B46" s="1427"/>
      <c r="C46" s="1427"/>
      <c r="D46" s="1427"/>
      <c r="E46" s="1427"/>
      <c r="F46" s="1427"/>
      <c r="G46" s="1427"/>
      <c r="H46" s="1427"/>
      <c r="I46" s="1427"/>
      <c r="J46" s="1427"/>
      <c r="K46" s="1427"/>
      <c r="L46" s="1427"/>
      <c r="M46" s="1427"/>
      <c r="N46" s="1427"/>
    </row>
    <row r="47" spans="1:16" ht="13">
      <c r="A47" s="1631" t="s">
        <v>1021</v>
      </c>
      <c r="B47" s="1631"/>
      <c r="C47" s="1631"/>
      <c r="D47" s="1631"/>
      <c r="E47" s="1631"/>
      <c r="F47" s="1631"/>
      <c r="G47" s="1631"/>
      <c r="H47" s="1631"/>
      <c r="I47" s="1631"/>
      <c r="J47" s="13"/>
      <c r="K47" s="13"/>
      <c r="L47" s="13"/>
    </row>
  </sheetData>
  <mergeCells count="16">
    <mergeCell ref="A46:N46"/>
    <mergeCell ref="A47:I47"/>
    <mergeCell ref="A26:I26"/>
    <mergeCell ref="A27:I27"/>
    <mergeCell ref="A43:I43"/>
    <mergeCell ref="A45:I45"/>
    <mergeCell ref="A44:I44"/>
    <mergeCell ref="A23:I23"/>
    <mergeCell ref="A25:I25"/>
    <mergeCell ref="A21:I21"/>
    <mergeCell ref="A1:I1"/>
    <mergeCell ref="A2:I2"/>
    <mergeCell ref="A3:I3"/>
    <mergeCell ref="A19:I19"/>
    <mergeCell ref="A20:I20"/>
    <mergeCell ref="A22:N22"/>
  </mergeCells>
  <printOptions horizontalCentered="1"/>
  <pageMargins left="0.25" right="0.25" top="0.5" bottom="0.5" header="0.5" footer="0.5"/>
  <pageSetup scale="8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codeName="Sheet26">
    <pageSetUpPr fitToPage="1"/>
  </sheetPr>
  <dimension ref="A1:W35"/>
  <sheetViews>
    <sheetView zoomScaleNormal="100" zoomScaleSheetLayoutView="70" workbookViewId="0">
      <selection activeCell="I13" sqref="I13"/>
    </sheetView>
  </sheetViews>
  <sheetFormatPr defaultColWidth="8.54296875" defaultRowHeight="12.5"/>
  <cols>
    <col min="1" max="9" width="10.54296875" customWidth="1"/>
    <col min="10" max="10" width="9.54296875" customWidth="1"/>
    <col min="12" max="12" width="13.54296875" customWidth="1"/>
    <col min="13" max="13" width="11.453125" bestFit="1" customWidth="1"/>
  </cols>
  <sheetData>
    <row r="1" spans="1:23" ht="15">
      <c r="A1" s="1429" t="s">
        <v>1022</v>
      </c>
      <c r="B1" s="1429"/>
      <c r="C1" s="1429"/>
      <c r="D1" s="1429"/>
      <c r="E1" s="1429"/>
      <c r="F1" s="1429"/>
      <c r="G1" s="1429"/>
      <c r="H1" s="1429"/>
      <c r="I1" s="1429"/>
      <c r="J1" s="1429"/>
    </row>
    <row r="2" spans="1:23" ht="15">
      <c r="A2" s="1429" t="str">
        <f>'ESA Summary'!A2:A2</f>
        <v>Southern California Edison</v>
      </c>
      <c r="B2" s="1429"/>
      <c r="C2" s="1429"/>
      <c r="D2" s="1429"/>
      <c r="E2" s="1429"/>
      <c r="F2" s="1429"/>
      <c r="G2" s="1429"/>
      <c r="H2" s="1429"/>
      <c r="I2" s="1429"/>
      <c r="J2" s="1429"/>
    </row>
    <row r="3" spans="1:23" ht="15">
      <c r="A3" s="1429" t="str">
        <f>'ESA Summary'!A3:A3</f>
        <v>Through July 2026</v>
      </c>
      <c r="B3" s="1429"/>
      <c r="C3" s="1429"/>
      <c r="D3" s="1429"/>
      <c r="E3" s="1429"/>
      <c r="F3" s="1429"/>
      <c r="G3" s="1429"/>
      <c r="H3" s="1429"/>
      <c r="I3" s="1429"/>
      <c r="J3" s="1429"/>
    </row>
    <row r="4" spans="1:23" ht="15.75" customHeight="1" thickBot="1">
      <c r="A4" s="325"/>
      <c r="B4" s="82"/>
      <c r="C4" s="82"/>
      <c r="D4" s="82"/>
      <c r="E4" s="82"/>
      <c r="F4" s="82"/>
      <c r="G4" s="82"/>
      <c r="H4" s="82"/>
      <c r="I4" s="82"/>
      <c r="J4" s="82"/>
    </row>
    <row r="5" spans="1:23" ht="13.5" thickBot="1">
      <c r="A5" s="1633" t="s">
        <v>605</v>
      </c>
      <c r="B5" s="1635" t="s">
        <v>1023</v>
      </c>
      <c r="C5" s="1636"/>
      <c r="D5" s="1637"/>
      <c r="E5" s="1638" t="s">
        <v>1024</v>
      </c>
      <c r="F5" s="1636"/>
      <c r="G5" s="1637"/>
      <c r="H5" s="1603" t="s">
        <v>1025</v>
      </c>
      <c r="I5" s="1636"/>
      <c r="J5" s="1639"/>
    </row>
    <row r="6" spans="1:23" ht="13.5" thickBot="1">
      <c r="A6" s="1634"/>
      <c r="B6" s="326" t="s">
        <v>607</v>
      </c>
      <c r="C6" s="327" t="s">
        <v>1026</v>
      </c>
      <c r="D6" s="328" t="s">
        <v>10</v>
      </c>
      <c r="E6" s="326" t="s">
        <v>607</v>
      </c>
      <c r="F6" s="329" t="s">
        <v>608</v>
      </c>
      <c r="G6" s="328" t="s">
        <v>10</v>
      </c>
      <c r="H6" s="326" t="s">
        <v>607</v>
      </c>
      <c r="I6" s="327" t="s">
        <v>608</v>
      </c>
      <c r="J6" s="330" t="s">
        <v>10</v>
      </c>
    </row>
    <row r="7" spans="1:23" ht="13">
      <c r="A7" s="36" t="s">
        <v>609</v>
      </c>
      <c r="B7" s="331">
        <v>736.83849300000008</v>
      </c>
      <c r="C7" s="331">
        <v>0</v>
      </c>
      <c r="D7" s="331">
        <f t="shared" ref="D7:D22" si="0">SUM(B7:C7)</f>
        <v>736.83849300000008</v>
      </c>
      <c r="E7" s="331">
        <v>45</v>
      </c>
      <c r="F7" s="331">
        <v>0</v>
      </c>
      <c r="G7" s="331">
        <f t="shared" ref="G7:G22" si="1">SUM(E7:F7)</f>
        <v>45</v>
      </c>
      <c r="H7" s="332">
        <f t="shared" ref="H7:H22" si="2">IFERROR(E7/B7,0)</f>
        <v>6.1071727966850391E-2</v>
      </c>
      <c r="I7" s="332">
        <f t="shared" ref="I7:I22" si="3">IFERROR(F7/C7,0)</f>
        <v>0</v>
      </c>
      <c r="J7" s="333">
        <f t="shared" ref="J7:J22" si="4">IFERROR(G7/D7,0)</f>
        <v>6.1071727966850391E-2</v>
      </c>
      <c r="K7" s="553"/>
      <c r="L7" s="553"/>
    </row>
    <row r="8" spans="1:23" ht="13">
      <c r="A8" s="36" t="s">
        <v>610</v>
      </c>
      <c r="B8" s="331">
        <v>0.58737263692799502</v>
      </c>
      <c r="C8" s="331">
        <v>223.77192336307198</v>
      </c>
      <c r="D8" s="331">
        <f t="shared" si="0"/>
        <v>224.35929599999997</v>
      </c>
      <c r="E8" s="331">
        <v>0</v>
      </c>
      <c r="F8" s="331">
        <v>41</v>
      </c>
      <c r="G8" s="331">
        <f t="shared" si="1"/>
        <v>41</v>
      </c>
      <c r="H8" s="332">
        <f t="shared" si="2"/>
        <v>0</v>
      </c>
      <c r="I8" s="43">
        <f t="shared" si="3"/>
        <v>0.18322227106873068</v>
      </c>
      <c r="J8" s="334">
        <f t="shared" si="4"/>
        <v>0.18274259516307273</v>
      </c>
      <c r="K8" s="553"/>
      <c r="L8" s="553"/>
    </row>
    <row r="9" spans="1:23" ht="13">
      <c r="A9" s="36" t="s">
        <v>611</v>
      </c>
      <c r="B9" s="331">
        <v>7.9905124389599678</v>
      </c>
      <c r="C9" s="331">
        <v>1602.3505675610402</v>
      </c>
      <c r="D9" s="331">
        <f t="shared" si="0"/>
        <v>1610.3410800000001</v>
      </c>
      <c r="E9" s="331">
        <v>28</v>
      </c>
      <c r="F9" s="331">
        <v>949</v>
      </c>
      <c r="G9" s="331">
        <f t="shared" si="1"/>
        <v>977</v>
      </c>
      <c r="H9" s="332">
        <f t="shared" si="2"/>
        <v>3.5041557364303952</v>
      </c>
      <c r="I9" s="43">
        <f t="shared" si="3"/>
        <v>0.59225491550484233</v>
      </c>
      <c r="J9" s="334">
        <f t="shared" si="4"/>
        <v>0.60670376737827492</v>
      </c>
      <c r="K9" s="553"/>
      <c r="L9" s="553"/>
    </row>
    <row r="10" spans="1:23" s="16" customFormat="1" ht="12.75" customHeight="1">
      <c r="A10" s="36" t="s">
        <v>612</v>
      </c>
      <c r="B10" s="331">
        <v>14269.494597592668</v>
      </c>
      <c r="C10" s="331">
        <v>15524.911701407331</v>
      </c>
      <c r="D10" s="331">
        <f t="shared" si="0"/>
        <v>29794.406298999998</v>
      </c>
      <c r="E10" s="331">
        <v>10254</v>
      </c>
      <c r="F10" s="331">
        <v>14854</v>
      </c>
      <c r="G10" s="331">
        <f t="shared" si="1"/>
        <v>25108</v>
      </c>
      <c r="H10" s="332">
        <f t="shared" si="2"/>
        <v>0.71859587807194647</v>
      </c>
      <c r="I10" s="43">
        <f t="shared" si="3"/>
        <v>0.95678482980701829</v>
      </c>
      <c r="J10" s="334">
        <f t="shared" si="4"/>
        <v>0.84270851877463693</v>
      </c>
      <c r="K10" s="553"/>
      <c r="L10" s="553"/>
      <c r="N10"/>
      <c r="O10"/>
      <c r="P10"/>
      <c r="Q10"/>
      <c r="R10"/>
      <c r="S10"/>
      <c r="T10"/>
      <c r="U10"/>
      <c r="V10"/>
      <c r="W10"/>
    </row>
    <row r="11" spans="1:23" ht="13">
      <c r="A11" s="36" t="s">
        <v>613</v>
      </c>
      <c r="B11" s="331">
        <v>0</v>
      </c>
      <c r="C11" s="331">
        <v>9171.9290119999987</v>
      </c>
      <c r="D11" s="331">
        <f t="shared" si="0"/>
        <v>9171.9290119999987</v>
      </c>
      <c r="E11" s="331">
        <v>91</v>
      </c>
      <c r="F11" s="331">
        <v>10073</v>
      </c>
      <c r="G11" s="331">
        <f t="shared" si="1"/>
        <v>10164</v>
      </c>
      <c r="H11" s="332">
        <f t="shared" si="2"/>
        <v>0</v>
      </c>
      <c r="I11" s="43">
        <f t="shared" si="3"/>
        <v>1.0982422549085469</v>
      </c>
      <c r="J11" s="334">
        <f t="shared" si="4"/>
        <v>1.1081638319160598</v>
      </c>
      <c r="K11" s="553"/>
      <c r="L11" s="553"/>
    </row>
    <row r="12" spans="1:23" ht="13">
      <c r="A12" s="36" t="s">
        <v>614</v>
      </c>
      <c r="B12" s="331">
        <v>509210.31909527205</v>
      </c>
      <c r="C12" s="331">
        <v>6529.2631107279594</v>
      </c>
      <c r="D12" s="331">
        <f t="shared" si="0"/>
        <v>515739.58220599999</v>
      </c>
      <c r="E12" s="331">
        <v>558190</v>
      </c>
      <c r="F12" s="331">
        <v>2715</v>
      </c>
      <c r="G12" s="331">
        <f t="shared" si="1"/>
        <v>560905</v>
      </c>
      <c r="H12" s="332">
        <f t="shared" si="2"/>
        <v>1.0961875261910472</v>
      </c>
      <c r="I12" s="43">
        <f t="shared" si="3"/>
        <v>0.41582027771849123</v>
      </c>
      <c r="J12" s="334">
        <f t="shared" si="4"/>
        <v>1.0875740768253845</v>
      </c>
      <c r="K12" s="553"/>
      <c r="L12" s="553"/>
    </row>
    <row r="13" spans="1:23" ht="13">
      <c r="A13" s="36" t="s">
        <v>615</v>
      </c>
      <c r="B13" s="331">
        <v>2.0777399999999999</v>
      </c>
      <c r="C13" s="331">
        <v>0</v>
      </c>
      <c r="D13" s="331">
        <f t="shared" si="0"/>
        <v>2.0777399999999999</v>
      </c>
      <c r="E13" s="331">
        <v>0</v>
      </c>
      <c r="F13" s="331">
        <v>0</v>
      </c>
      <c r="G13" s="331">
        <f t="shared" si="1"/>
        <v>0</v>
      </c>
      <c r="H13" s="332">
        <f t="shared" si="2"/>
        <v>0</v>
      </c>
      <c r="I13" s="43">
        <f t="shared" si="3"/>
        <v>0</v>
      </c>
      <c r="J13" s="334">
        <f t="shared" si="4"/>
        <v>0</v>
      </c>
      <c r="K13" s="553"/>
      <c r="L13" s="553"/>
    </row>
    <row r="14" spans="1:23" ht="13">
      <c r="A14" s="36" t="s">
        <v>616</v>
      </c>
      <c r="B14" s="331">
        <v>0</v>
      </c>
      <c r="C14" s="331">
        <v>0.84553599999999995</v>
      </c>
      <c r="D14" s="331">
        <f t="shared" si="0"/>
        <v>0.84553599999999995</v>
      </c>
      <c r="E14" s="331">
        <v>0</v>
      </c>
      <c r="F14" s="331">
        <v>0</v>
      </c>
      <c r="G14" s="331">
        <f t="shared" si="1"/>
        <v>0</v>
      </c>
      <c r="H14" s="332">
        <f t="shared" si="2"/>
        <v>0</v>
      </c>
      <c r="I14" s="43">
        <f t="shared" si="3"/>
        <v>0</v>
      </c>
      <c r="J14" s="334">
        <f t="shared" si="4"/>
        <v>0</v>
      </c>
      <c r="K14" s="553"/>
      <c r="L14" s="553"/>
    </row>
    <row r="15" spans="1:23" ht="13">
      <c r="A15" s="36" t="s">
        <v>617</v>
      </c>
      <c r="B15" s="331">
        <v>0</v>
      </c>
      <c r="C15" s="331">
        <v>2128.5665159999999</v>
      </c>
      <c r="D15" s="331">
        <f t="shared" si="0"/>
        <v>2128.5665159999999</v>
      </c>
      <c r="E15" s="331">
        <v>10</v>
      </c>
      <c r="F15" s="331">
        <v>856</v>
      </c>
      <c r="G15" s="331">
        <f t="shared" si="1"/>
        <v>866</v>
      </c>
      <c r="H15" s="332">
        <f t="shared" si="2"/>
        <v>0</v>
      </c>
      <c r="I15" s="43">
        <f t="shared" si="3"/>
        <v>0.40214857913324425</v>
      </c>
      <c r="J15" s="334">
        <f t="shared" si="4"/>
        <v>0.40684657655302514</v>
      </c>
      <c r="K15" s="553"/>
      <c r="L15" s="553"/>
    </row>
    <row r="16" spans="1:23" ht="13">
      <c r="A16" s="36" t="s">
        <v>618</v>
      </c>
      <c r="B16" s="331">
        <v>195626.95783336586</v>
      </c>
      <c r="C16" s="331">
        <v>0.58688263414800002</v>
      </c>
      <c r="D16" s="331">
        <f t="shared" si="0"/>
        <v>195627.544716</v>
      </c>
      <c r="E16" s="331">
        <v>173609</v>
      </c>
      <c r="F16" s="331">
        <v>0</v>
      </c>
      <c r="G16" s="331">
        <f t="shared" si="1"/>
        <v>173609</v>
      </c>
      <c r="H16" s="332">
        <f t="shared" si="2"/>
        <v>0.8874492652892928</v>
      </c>
      <c r="I16" s="43">
        <f t="shared" si="3"/>
        <v>0</v>
      </c>
      <c r="J16" s="334">
        <f t="shared" si="4"/>
        <v>0.88744660294149702</v>
      </c>
      <c r="K16" s="553"/>
      <c r="L16" s="553"/>
    </row>
    <row r="17" spans="1:12" ht="13">
      <c r="A17" s="36" t="s">
        <v>619</v>
      </c>
      <c r="B17" s="331">
        <v>90307.180565097922</v>
      </c>
      <c r="C17" s="331">
        <v>91031.082912902086</v>
      </c>
      <c r="D17" s="331">
        <f t="shared" si="0"/>
        <v>181338.26347800001</v>
      </c>
      <c r="E17" s="331">
        <v>94560</v>
      </c>
      <c r="F17" s="331">
        <v>105163</v>
      </c>
      <c r="G17" s="331">
        <f t="shared" si="1"/>
        <v>199723</v>
      </c>
      <c r="H17" s="332">
        <f t="shared" si="2"/>
        <v>1.0470928159675679</v>
      </c>
      <c r="I17" s="43">
        <f t="shared" si="3"/>
        <v>1.1552427658212001</v>
      </c>
      <c r="J17" s="334">
        <f t="shared" si="4"/>
        <v>1.101383658194292</v>
      </c>
      <c r="K17" s="553"/>
      <c r="L17" s="553"/>
    </row>
    <row r="18" spans="1:12" ht="13">
      <c r="A18" s="36" t="s">
        <v>620</v>
      </c>
      <c r="B18" s="331">
        <v>189771.45098916601</v>
      </c>
      <c r="C18" s="331">
        <v>31021.394838834007</v>
      </c>
      <c r="D18" s="331">
        <f t="shared" si="0"/>
        <v>220792.84582800002</v>
      </c>
      <c r="E18" s="331">
        <v>205255</v>
      </c>
      <c r="F18" s="331">
        <v>41429</v>
      </c>
      <c r="G18" s="331">
        <f t="shared" si="1"/>
        <v>246684</v>
      </c>
      <c r="H18" s="332">
        <f t="shared" si="2"/>
        <v>1.0815905075822914</v>
      </c>
      <c r="I18" s="43">
        <f t="shared" si="3"/>
        <v>1.3354976529984164</v>
      </c>
      <c r="J18" s="334">
        <f t="shared" si="4"/>
        <v>1.117264461513257</v>
      </c>
      <c r="K18" s="553"/>
      <c r="L18" s="553"/>
    </row>
    <row r="19" spans="1:12" ht="13">
      <c r="A19" s="36" t="s">
        <v>621</v>
      </c>
      <c r="B19" s="331">
        <v>0</v>
      </c>
      <c r="C19" s="331">
        <v>1.0184759999999999</v>
      </c>
      <c r="D19" s="331">
        <f t="shared" si="0"/>
        <v>1.0184759999999999</v>
      </c>
      <c r="E19" s="331">
        <v>0</v>
      </c>
      <c r="F19" s="331">
        <v>1</v>
      </c>
      <c r="G19" s="331">
        <f t="shared" si="1"/>
        <v>1</v>
      </c>
      <c r="H19" s="332">
        <f t="shared" si="2"/>
        <v>0</v>
      </c>
      <c r="I19" s="43">
        <f t="shared" si="3"/>
        <v>0.98185916997553213</v>
      </c>
      <c r="J19" s="334">
        <f t="shared" si="4"/>
        <v>0.98185916997553213</v>
      </c>
      <c r="K19" s="553"/>
      <c r="L19" s="553"/>
    </row>
    <row r="20" spans="1:12" ht="13">
      <c r="A20" s="36" t="s">
        <v>622</v>
      </c>
      <c r="B20" s="331">
        <v>17476.766412000001</v>
      </c>
      <c r="C20" s="331">
        <v>0</v>
      </c>
      <c r="D20" s="331">
        <f t="shared" si="0"/>
        <v>17476.766412000001</v>
      </c>
      <c r="E20" s="331">
        <v>9098</v>
      </c>
      <c r="F20" s="331">
        <v>0</v>
      </c>
      <c r="G20" s="331">
        <f t="shared" si="1"/>
        <v>9098</v>
      </c>
      <c r="H20" s="332">
        <f t="shared" si="2"/>
        <v>0.52057684960262884</v>
      </c>
      <c r="I20" s="43">
        <f t="shared" si="3"/>
        <v>0</v>
      </c>
      <c r="J20" s="334">
        <f t="shared" si="4"/>
        <v>0.52057684960262884</v>
      </c>
      <c r="K20" s="553"/>
      <c r="L20" s="553"/>
    </row>
    <row r="21" spans="1:12" ht="13">
      <c r="A21" s="36" t="s">
        <v>623</v>
      </c>
      <c r="B21" s="331">
        <v>12707.612373924356</v>
      </c>
      <c r="C21" s="331">
        <v>41332.150563075644</v>
      </c>
      <c r="D21" s="331">
        <f t="shared" si="0"/>
        <v>54039.762937</v>
      </c>
      <c r="E21" s="331">
        <v>14369</v>
      </c>
      <c r="F21" s="331">
        <v>47926</v>
      </c>
      <c r="G21" s="331">
        <f t="shared" si="1"/>
        <v>62295</v>
      </c>
      <c r="H21" s="332">
        <f t="shared" si="2"/>
        <v>1.1307395580844724</v>
      </c>
      <c r="I21" s="43">
        <f t="shared" si="3"/>
        <v>1.1595331805167433</v>
      </c>
      <c r="J21" s="334">
        <f t="shared" si="4"/>
        <v>1.1527622738209276</v>
      </c>
      <c r="K21" s="553"/>
      <c r="L21" s="553"/>
    </row>
    <row r="22" spans="1:12" ht="13">
      <c r="A22" s="36" t="s">
        <v>624</v>
      </c>
      <c r="B22" s="331">
        <v>61514.054734361467</v>
      </c>
      <c r="C22" s="331">
        <v>3249.5801436385277</v>
      </c>
      <c r="D22" s="331">
        <f t="shared" si="0"/>
        <v>64763.634877999997</v>
      </c>
      <c r="E22" s="331">
        <v>57371</v>
      </c>
      <c r="F22" s="331">
        <v>2073</v>
      </c>
      <c r="G22" s="331">
        <f t="shared" si="1"/>
        <v>59444</v>
      </c>
      <c r="H22" s="332">
        <f t="shared" si="2"/>
        <v>0.93264864830886895</v>
      </c>
      <c r="I22" s="43">
        <f t="shared" si="3"/>
        <v>0.63792856565121647</v>
      </c>
      <c r="J22" s="334">
        <f t="shared" si="4"/>
        <v>0.91786077344143846</v>
      </c>
      <c r="K22" s="553"/>
      <c r="L22" s="553"/>
    </row>
    <row r="23" spans="1:12" ht="13.5" thickBot="1">
      <c r="A23" s="934" t="s">
        <v>10</v>
      </c>
      <c r="B23" s="935">
        <f t="shared" ref="B23:F23" si="5">SUM(B7:B22)</f>
        <v>1091631.3307188563</v>
      </c>
      <c r="C23" s="935">
        <f t="shared" si="5"/>
        <v>201817.45218414383</v>
      </c>
      <c r="D23" s="935">
        <f>SUM(D7:D22)</f>
        <v>1293448.782903</v>
      </c>
      <c r="E23" s="935">
        <f t="shared" si="5"/>
        <v>1122880</v>
      </c>
      <c r="F23" s="935">
        <f t="shared" si="5"/>
        <v>226080</v>
      </c>
      <c r="G23" s="335">
        <f>SUM(G7:G22)</f>
        <v>1348960</v>
      </c>
      <c r="H23" s="936">
        <f>E23/B23</f>
        <v>1.0286256617978946</v>
      </c>
      <c r="I23" s="936">
        <f>F23/C23</f>
        <v>1.1202202661527922</v>
      </c>
      <c r="J23" s="937">
        <f>G23/D23</f>
        <v>1.0429172131365041</v>
      </c>
    </row>
    <row r="24" spans="1:12" ht="13">
      <c r="A24" s="47"/>
      <c r="B24" s="47"/>
      <c r="C24" s="47"/>
      <c r="D24" s="47"/>
      <c r="E24" s="47"/>
      <c r="F24" s="47"/>
      <c r="G24" s="47"/>
      <c r="H24" s="47"/>
      <c r="I24" s="47"/>
      <c r="J24" s="47"/>
    </row>
    <row r="25" spans="1:12" ht="15.5">
      <c r="A25" s="336" t="s">
        <v>1027</v>
      </c>
      <c r="B25" s="336"/>
      <c r="C25" s="336"/>
      <c r="D25" s="336"/>
      <c r="E25" s="336"/>
      <c r="F25" s="336"/>
      <c r="G25" s="336"/>
      <c r="H25" s="336"/>
      <c r="I25" s="336"/>
      <c r="J25" s="336"/>
    </row>
    <row r="26" spans="1:12" ht="15.5">
      <c r="A26" s="337" t="s">
        <v>1028</v>
      </c>
      <c r="B26" s="337"/>
      <c r="C26" s="337"/>
      <c r="D26" s="337"/>
      <c r="E26" s="337"/>
      <c r="F26" s="337"/>
      <c r="G26" s="337"/>
      <c r="H26" s="337"/>
      <c r="I26" s="337"/>
      <c r="J26" s="337"/>
    </row>
    <row r="27" spans="1:12" ht="13">
      <c r="A27" s="47"/>
      <c r="B27" s="47"/>
      <c r="C27" s="47"/>
      <c r="D27" s="47"/>
      <c r="E27" s="47"/>
      <c r="F27" s="47"/>
      <c r="G27" s="47"/>
      <c r="H27" s="47"/>
      <c r="I27" s="47"/>
      <c r="J27" s="47"/>
    </row>
    <row r="28" spans="1:12" ht="13">
      <c r="A28" s="47"/>
      <c r="B28" s="47"/>
      <c r="C28" s="47"/>
      <c r="D28" s="47"/>
      <c r="E28" s="47"/>
      <c r="F28" s="47"/>
      <c r="G28" s="47"/>
      <c r="H28" s="47"/>
      <c r="I28" s="47"/>
      <c r="J28" s="47"/>
    </row>
    <row r="29" spans="1:12" ht="22.5" customHeight="1">
      <c r="A29" s="1632" t="s">
        <v>459</v>
      </c>
      <c r="B29" s="1632"/>
      <c r="C29" s="1632"/>
      <c r="D29" s="1632"/>
      <c r="E29" s="1632"/>
      <c r="F29" s="1632"/>
      <c r="G29" s="1632"/>
      <c r="H29" s="1632"/>
      <c r="I29" s="1632"/>
      <c r="J29" s="1632"/>
    </row>
    <row r="35" ht="13.5" customHeight="1"/>
  </sheetData>
  <mergeCells count="8">
    <mergeCell ref="A29:J29"/>
    <mergeCell ref="A1:J1"/>
    <mergeCell ref="A2:J2"/>
    <mergeCell ref="A3:J3"/>
    <mergeCell ref="A5:A6"/>
    <mergeCell ref="B5:D5"/>
    <mergeCell ref="E5:G5"/>
    <mergeCell ref="H5:J5"/>
  </mergeCells>
  <hyperlinks>
    <hyperlink ref="A2" r:id="rId1" display="=@'ESA Summary'!A2:A2" xr:uid="{8B1610CB-6E0E-4949-964D-09785F66BD52}"/>
    <hyperlink ref="A3" r:id="rId2" display="=@'ESA Summary'!A2:A2" xr:uid="{DD6C108B-396B-4B91-B606-548C2AC6515B}"/>
  </hyperlinks>
  <printOptions horizontalCentered="1"/>
  <pageMargins left="2.2000000000000002" right="0.7" top="0.75" bottom="0.75" header="0.3" footer="0.3"/>
  <pageSetup scale="93"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codeName="Sheet27">
    <pageSetUpPr fitToPage="1"/>
  </sheetPr>
  <dimension ref="A1:K25"/>
  <sheetViews>
    <sheetView topLeftCell="B16" zoomScaleNormal="100" zoomScaleSheetLayoutView="80" workbookViewId="0">
      <selection activeCell="S27" sqref="S27"/>
    </sheetView>
  </sheetViews>
  <sheetFormatPr defaultColWidth="8.54296875" defaultRowHeight="13"/>
  <cols>
    <col min="1" max="1" width="10.54296875" style="47" customWidth="1"/>
    <col min="2" max="5" width="12.54296875" style="47" customWidth="1"/>
    <col min="6" max="6" width="13.54296875" style="47" customWidth="1"/>
    <col min="7" max="7" width="14.54296875" style="351" customWidth="1"/>
    <col min="8" max="8" width="12.54296875" style="47" customWidth="1"/>
    <col min="9" max="9" width="6.453125" style="178" customWidth="1"/>
    <col min="10" max="11" width="8.54296875" style="178"/>
    <col min="12" max="16384" width="8.54296875" style="47"/>
  </cols>
  <sheetData>
    <row r="1" spans="1:11" ht="15">
      <c r="A1" s="1429" t="s">
        <v>1029</v>
      </c>
      <c r="B1" s="1429"/>
      <c r="C1" s="1429"/>
      <c r="D1" s="1429"/>
      <c r="E1" s="1429"/>
      <c r="F1" s="1429"/>
      <c r="G1" s="1429"/>
      <c r="H1" s="1429"/>
    </row>
    <row r="2" spans="1:11" ht="15">
      <c r="A2" s="1429" t="str">
        <f>'ESA Summary'!A2:A2</f>
        <v>Southern California Edison</v>
      </c>
      <c r="B2" s="1429"/>
      <c r="C2" s="1429"/>
      <c r="D2" s="1429"/>
      <c r="E2" s="1429"/>
      <c r="F2" s="1429"/>
      <c r="G2" s="1429"/>
      <c r="H2" s="1429"/>
    </row>
    <row r="3" spans="1:11" ht="15.5" thickBot="1">
      <c r="A3" s="1429" t="str">
        <f>'ESA Summary'!A3:A3</f>
        <v>Through July 2026</v>
      </c>
      <c r="B3" s="1429"/>
      <c r="C3" s="1429"/>
      <c r="D3" s="1429"/>
      <c r="E3" s="1429"/>
      <c r="F3" s="1429"/>
      <c r="G3" s="1429"/>
      <c r="H3" s="1429"/>
    </row>
    <row r="4" spans="1:11" ht="54">
      <c r="A4" s="473" t="s">
        <v>639</v>
      </c>
      <c r="B4" s="340" t="s">
        <v>1030</v>
      </c>
      <c r="C4" s="340" t="s">
        <v>1031</v>
      </c>
      <c r="D4" s="340" t="s">
        <v>1032</v>
      </c>
      <c r="E4" s="340" t="s">
        <v>1033</v>
      </c>
      <c r="F4" s="340" t="s">
        <v>1034</v>
      </c>
      <c r="G4" s="340" t="s">
        <v>1035</v>
      </c>
      <c r="H4" s="341" t="s">
        <v>1036</v>
      </c>
      <c r="I4" s="474"/>
      <c r="J4" s="474"/>
    </row>
    <row r="5" spans="1:11" s="178" customFormat="1">
      <c r="A5" s="342" t="s">
        <v>647</v>
      </c>
      <c r="B5" s="201">
        <f>'CARE Table 2'!W8</f>
        <v>1370311</v>
      </c>
      <c r="C5" s="201">
        <v>9339</v>
      </c>
      <c r="D5" s="343">
        <f t="shared" ref="D5:D10" si="0">IFERROR(C5/B5,0)</f>
        <v>6.8152412116665485E-3</v>
      </c>
      <c r="E5" s="201">
        <v>2509</v>
      </c>
      <c r="F5" s="201">
        <v>5014</v>
      </c>
      <c r="G5" s="343">
        <f>IFERROR(E5/C5,)</f>
        <v>0.26865831459471035</v>
      </c>
      <c r="H5" s="345">
        <f t="shared" ref="H5" si="1">IFERROR(F5/B5,0)</f>
        <v>3.6590233895809053E-3</v>
      </c>
      <c r="I5" s="475"/>
      <c r="J5" s="450"/>
    </row>
    <row r="6" spans="1:11">
      <c r="A6" s="342" t="s">
        <v>648</v>
      </c>
      <c r="B6" s="201">
        <f>'CARE Table 2'!W9</f>
        <v>1373944</v>
      </c>
      <c r="C6" s="201">
        <v>14586</v>
      </c>
      <c r="D6" s="343">
        <f t="shared" si="0"/>
        <v>1.0616153205661949E-2</v>
      </c>
      <c r="E6" s="201">
        <v>3034</v>
      </c>
      <c r="F6" s="201">
        <v>5977</v>
      </c>
      <c r="G6" s="343">
        <f t="shared" ref="G6:G8" si="2">IFERROR(E6/C6,)</f>
        <v>0.2080076785959139</v>
      </c>
      <c r="H6" s="345">
        <f t="shared" ref="H6" si="3">IFERROR(F6/B6,0)</f>
        <v>4.3502500829728143E-3</v>
      </c>
      <c r="I6" s="475"/>
      <c r="J6" s="450"/>
    </row>
    <row r="7" spans="1:11">
      <c r="A7" s="342" t="s">
        <v>649</v>
      </c>
      <c r="B7" s="201">
        <f>'CARE Table 2'!W10</f>
        <v>1379649</v>
      </c>
      <c r="C7" s="201">
        <v>19290</v>
      </c>
      <c r="D7" s="343">
        <f t="shared" si="0"/>
        <v>1.3981817114352998E-2</v>
      </c>
      <c r="E7" s="201">
        <v>3591</v>
      </c>
      <c r="F7" s="201">
        <v>11851</v>
      </c>
      <c r="G7" s="343">
        <f t="shared" si="2"/>
        <v>0.18615863141524105</v>
      </c>
      <c r="H7" s="345">
        <f t="shared" ref="H7:H8" si="4">IFERROR(F7/B7,0)</f>
        <v>8.5898659731569408E-3</v>
      </c>
      <c r="I7" s="476"/>
      <c r="J7" s="450"/>
    </row>
    <row r="8" spans="1:11">
      <c r="A8" s="342" t="s">
        <v>650</v>
      </c>
      <c r="B8" s="201">
        <f>'CARE Table 2'!W11</f>
        <v>1385711</v>
      </c>
      <c r="C8" s="201">
        <v>26284</v>
      </c>
      <c r="D8" s="343">
        <f t="shared" si="0"/>
        <v>1.8967880026932022E-2</v>
      </c>
      <c r="E8" s="201">
        <v>4403</v>
      </c>
      <c r="F8" s="201">
        <v>13262</v>
      </c>
      <c r="G8" s="343">
        <f t="shared" si="2"/>
        <v>0.16751635976259321</v>
      </c>
      <c r="H8" s="345">
        <f t="shared" si="4"/>
        <v>9.5705381569461453E-3</v>
      </c>
      <c r="I8" s="476"/>
      <c r="J8" s="450"/>
    </row>
    <row r="9" spans="1:11">
      <c r="A9" s="342" t="s">
        <v>651</v>
      </c>
      <c r="B9" s="201">
        <f>'CARE Table 2'!W12</f>
        <v>1382623</v>
      </c>
      <c r="C9" s="201">
        <v>28650</v>
      </c>
      <c r="D9" s="343">
        <f t="shared" si="0"/>
        <v>2.0721483730561405E-2</v>
      </c>
      <c r="E9" s="201">
        <v>4304</v>
      </c>
      <c r="F9" s="201">
        <v>4893</v>
      </c>
      <c r="G9" s="343">
        <f>IFERROR(E9/C9,)</f>
        <v>0.15022687609075044</v>
      </c>
      <c r="H9" s="345">
        <f t="shared" ref="H9" si="5">IFERROR(F9/B9,0)</f>
        <v>3.5389256507377645E-3</v>
      </c>
      <c r="I9" s="476"/>
    </row>
    <row r="10" spans="1:11">
      <c r="A10" s="342" t="s">
        <v>652</v>
      </c>
      <c r="B10" s="201">
        <f>'CARE Table 2'!W13</f>
        <v>1373720</v>
      </c>
      <c r="C10" s="201">
        <v>43373</v>
      </c>
      <c r="D10" s="343">
        <f t="shared" si="0"/>
        <v>3.1573391957604169E-2</v>
      </c>
      <c r="E10" s="201">
        <v>2932</v>
      </c>
      <c r="F10" s="201">
        <v>60</v>
      </c>
      <c r="G10" s="343">
        <f>IFERROR(E10/C10,)</f>
        <v>6.7599658773891597E-2</v>
      </c>
      <c r="H10" s="345">
        <f>IFERROR(F10/B10,0)</f>
        <v>4.3677022974114082E-5</v>
      </c>
      <c r="I10" s="476"/>
    </row>
    <row r="11" spans="1:11">
      <c r="A11" s="342" t="s">
        <v>653</v>
      </c>
      <c r="B11" s="201">
        <f>'CARE Table 2'!W14</f>
        <v>1348960</v>
      </c>
      <c r="C11" s="201">
        <v>27516</v>
      </c>
      <c r="D11" s="343">
        <f>IFERROR(C11/B11,0)</f>
        <v>2.0397936187878069E-2</v>
      </c>
      <c r="E11" s="201">
        <v>719</v>
      </c>
      <c r="F11" s="201">
        <v>23</v>
      </c>
      <c r="G11" s="343">
        <f>IFERROR(E11/C11,)</f>
        <v>2.6130251490042156E-2</v>
      </c>
      <c r="H11" s="345">
        <f>IFERROR(F11/B11,0)</f>
        <v>1.7050171984343495E-5</v>
      </c>
      <c r="I11" s="476"/>
    </row>
    <row r="12" spans="1:11">
      <c r="A12" s="342" t="s">
        <v>654</v>
      </c>
      <c r="B12" s="201"/>
      <c r="C12" s="201"/>
      <c r="D12" s="343"/>
      <c r="E12" s="201"/>
      <c r="F12" s="201"/>
      <c r="G12" s="343"/>
      <c r="H12" s="345"/>
      <c r="I12" s="476"/>
      <c r="J12" s="477"/>
    </row>
    <row r="13" spans="1:11">
      <c r="A13" s="342" t="s">
        <v>655</v>
      </c>
      <c r="B13" s="201"/>
      <c r="C13" s="201"/>
      <c r="D13" s="343"/>
      <c r="E13" s="201"/>
      <c r="F13" s="201"/>
      <c r="G13" s="343"/>
      <c r="H13" s="345"/>
      <c r="I13" s="478"/>
      <c r="J13" s="477"/>
      <c r="K13" s="477"/>
    </row>
    <row r="14" spans="1:11">
      <c r="A14" s="342" t="s">
        <v>656</v>
      </c>
      <c r="B14" s="201"/>
      <c r="C14" s="201"/>
      <c r="D14" s="343"/>
      <c r="E14" s="201"/>
      <c r="F14" s="201"/>
      <c r="G14" s="343"/>
      <c r="H14" s="345"/>
      <c r="I14" s="479"/>
    </row>
    <row r="15" spans="1:11">
      <c r="A15" s="342" t="s">
        <v>657</v>
      </c>
      <c r="B15" s="201"/>
      <c r="C15" s="201"/>
      <c r="D15" s="343"/>
      <c r="E15" s="201"/>
      <c r="F15" s="201"/>
      <c r="G15" s="343"/>
      <c r="H15" s="345"/>
      <c r="I15" s="479"/>
    </row>
    <row r="16" spans="1:11" ht="13.5" thickBot="1">
      <c r="A16" s="346" t="s">
        <v>658</v>
      </c>
      <c r="B16" s="201"/>
      <c r="C16" s="201"/>
      <c r="D16" s="343"/>
      <c r="E16" s="347"/>
      <c r="F16" s="347"/>
      <c r="G16" s="343"/>
      <c r="H16" s="345"/>
      <c r="I16" s="479"/>
    </row>
    <row r="17" spans="1:9" ht="13.5" thickBot="1">
      <c r="A17" s="348" t="s">
        <v>659</v>
      </c>
      <c r="B17" s="349">
        <f>_xlfn.IFS(B16&lt;&gt;0,B16,B15&lt;&gt;0,B15,B14&lt;&gt;0,B14,B13&lt;&gt;0,B13,B12&lt;&gt;0,B12,B11&lt;&gt;0,B11,B10&lt;&gt;0,B10,B9&lt;&gt;0,B9,B8&lt;&gt;0,B8,B7&lt;&gt;0,B7,B6&lt;&gt;0,B6,B5&lt;&gt;0,B5)</f>
        <v>1348960</v>
      </c>
      <c r="C17" s="349">
        <f>SUM(C5:C16)</f>
        <v>169038</v>
      </c>
      <c r="D17" s="350">
        <f>C17/B17</f>
        <v>0.1253098683430198</v>
      </c>
      <c r="E17" s="349">
        <f>SUM(E5:E16)</f>
        <v>21492</v>
      </c>
      <c r="F17" s="349">
        <f>SUM(F5:F16)</f>
        <v>41080</v>
      </c>
      <c r="G17" s="350">
        <f>IF(C17=0,0,E17/C17)</f>
        <v>0.12714300926418912</v>
      </c>
      <c r="H17" s="1001">
        <f>IF(B17=0,0,F17/B17)</f>
        <v>3.0453089787688292E-2</v>
      </c>
      <c r="I17" s="476"/>
    </row>
    <row r="19" spans="1:9">
      <c r="A19" s="1574" t="s">
        <v>1037</v>
      </c>
      <c r="B19" s="1574"/>
      <c r="C19" s="1574"/>
      <c r="D19" s="1574"/>
      <c r="E19" s="1574"/>
      <c r="F19" s="1642"/>
      <c r="G19" s="1642"/>
      <c r="H19" s="1642"/>
    </row>
    <row r="20" spans="1:9" ht="29.25" customHeight="1">
      <c r="A20" s="1574" t="s">
        <v>1038</v>
      </c>
      <c r="B20" s="1574"/>
      <c r="C20" s="1574"/>
      <c r="D20" s="1574"/>
      <c r="E20" s="1574"/>
      <c r="F20" s="1642"/>
      <c r="G20" s="1642"/>
      <c r="H20" s="1642"/>
      <c r="I20" s="47"/>
    </row>
    <row r="21" spans="1:9" ht="33" customHeight="1">
      <c r="A21" s="1574" t="s">
        <v>1039</v>
      </c>
      <c r="B21" s="1574"/>
      <c r="C21" s="1574"/>
      <c r="D21" s="1574"/>
      <c r="E21" s="1574"/>
      <c r="F21" s="1642"/>
      <c r="G21" s="1642"/>
      <c r="H21" s="1642"/>
      <c r="I21" s="167"/>
    </row>
    <row r="22" spans="1:9" ht="15.5">
      <c r="A22" s="1640" t="s">
        <v>1040</v>
      </c>
      <c r="B22" s="1640"/>
      <c r="C22" s="1640"/>
      <c r="D22" s="1640"/>
      <c r="E22" s="1640"/>
      <c r="F22" s="1641"/>
      <c r="G22" s="1641"/>
      <c r="H22" s="1641"/>
    </row>
    <row r="23" spans="1:9" ht="40.5" customHeight="1">
      <c r="A23" s="1629" t="s">
        <v>1041</v>
      </c>
      <c r="B23" s="1629"/>
      <c r="C23" s="1629"/>
      <c r="D23" s="1629"/>
      <c r="E23" s="1629"/>
      <c r="F23" s="1629"/>
      <c r="G23" s="1629"/>
      <c r="H23" s="1629"/>
    </row>
    <row r="24" spans="1:9">
      <c r="A24" s="1573"/>
      <c r="B24" s="1573"/>
      <c r="C24" s="1573"/>
      <c r="D24" s="1573"/>
      <c r="E24" s="1573"/>
      <c r="F24" s="1573"/>
      <c r="G24" s="1573"/>
      <c r="H24" s="1573"/>
    </row>
    <row r="25" spans="1:9" ht="29.25" customHeight="1">
      <c r="A25" s="1573" t="s">
        <v>1042</v>
      </c>
      <c r="B25" s="1573"/>
      <c r="C25" s="1573"/>
      <c r="D25" s="1573"/>
      <c r="E25" s="1573"/>
      <c r="F25" s="1573"/>
      <c r="G25" s="1573"/>
      <c r="H25" s="1573"/>
    </row>
  </sheetData>
  <mergeCells count="10">
    <mergeCell ref="A22:H22"/>
    <mergeCell ref="A23:H23"/>
    <mergeCell ref="A25:H25"/>
    <mergeCell ref="A1:H1"/>
    <mergeCell ref="A2:H2"/>
    <mergeCell ref="A3:H3"/>
    <mergeCell ref="A19:H19"/>
    <mergeCell ref="A20:H20"/>
    <mergeCell ref="A21:H21"/>
    <mergeCell ref="A24:H24"/>
  </mergeCells>
  <hyperlinks>
    <hyperlink ref="A2" r:id="rId1" display="=@'ESA Summary'!A2:A2" xr:uid="{CC66E6D0-0EC8-4D45-B91E-692E81BB7C40}"/>
    <hyperlink ref="A3" r:id="rId2" display="=@'ESA Summary'!A2:A2" xr:uid="{23F3AE3E-6B76-4B81-AA33-647D5A531710}"/>
  </hyperlinks>
  <printOptions horizontalCentered="1" verticalCentered="1"/>
  <pageMargins left="0.25" right="0.25" top="0.5" bottom="0.5" header="0.5" footer="0.5"/>
  <pageSetup orientation="landscape" r:id="rId3"/>
  <headerFooter>
    <oddFooter>&amp;C&amp;1#&amp;"Calibri"&amp;10&amp;K000000Internal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sheetPr codeName="Sheet28"/>
  <dimension ref="A1:K80"/>
  <sheetViews>
    <sheetView zoomScaleNormal="100" workbookViewId="0">
      <selection activeCell="G8" sqref="G8"/>
    </sheetView>
  </sheetViews>
  <sheetFormatPr defaultColWidth="9.453125" defaultRowHeight="12.5"/>
  <cols>
    <col min="1" max="1" width="48.54296875" customWidth="1"/>
    <col min="2" max="6" width="9.54296875" customWidth="1"/>
    <col min="7" max="7" width="9.453125" customWidth="1"/>
  </cols>
  <sheetData>
    <row r="1" spans="1:7" ht="15">
      <c r="A1" s="1429" t="s">
        <v>1043</v>
      </c>
      <c r="B1" s="1429"/>
      <c r="C1" s="1429"/>
      <c r="D1" s="1429"/>
      <c r="E1" s="1429"/>
      <c r="F1" s="1429"/>
      <c r="G1" s="1455"/>
    </row>
    <row r="2" spans="1:7" ht="15">
      <c r="A2" s="1429" t="str">
        <f>'ESA Summary'!A2:A2</f>
        <v>Southern California Edison</v>
      </c>
      <c r="B2" s="1429"/>
      <c r="C2" s="1429"/>
      <c r="D2" s="1429"/>
      <c r="E2" s="1429"/>
      <c r="F2" s="1429"/>
      <c r="G2" s="1455"/>
    </row>
    <row r="3" spans="1:7" ht="15">
      <c r="A3" s="1429" t="str">
        <f>'ESA Summary'!A3:A3</f>
        <v>Through July 2026</v>
      </c>
      <c r="B3" s="1429"/>
      <c r="C3" s="1429"/>
      <c r="D3" s="1429"/>
      <c r="E3" s="1429"/>
      <c r="F3" s="1429"/>
      <c r="G3" s="1455"/>
    </row>
    <row r="4" spans="1:7" ht="13.5" customHeight="1" thickBot="1">
      <c r="A4" s="325"/>
      <c r="B4" s="82"/>
      <c r="C4" s="82"/>
      <c r="D4" s="82"/>
      <c r="E4" s="82"/>
      <c r="F4" s="82"/>
      <c r="G4" s="47"/>
    </row>
    <row r="5" spans="1:7" ht="13.5" customHeight="1">
      <c r="A5" s="1611" t="s">
        <v>1044</v>
      </c>
      <c r="B5" s="1644" t="s">
        <v>1045</v>
      </c>
      <c r="C5" s="1600"/>
      <c r="D5" s="1600"/>
      <c r="E5" s="1645"/>
      <c r="F5" s="1644" t="s">
        <v>1046</v>
      </c>
      <c r="G5" s="1647"/>
    </row>
    <row r="6" spans="1:7" ht="13">
      <c r="A6" s="1646"/>
      <c r="B6" s="1650" t="s">
        <v>1047</v>
      </c>
      <c r="C6" s="1622"/>
      <c r="D6" s="1622"/>
      <c r="E6" s="1651"/>
      <c r="F6" s="1648"/>
      <c r="G6" s="1649"/>
    </row>
    <row r="7" spans="1:7" ht="26">
      <c r="A7" s="1646"/>
      <c r="B7" s="352" t="s">
        <v>1048</v>
      </c>
      <c r="C7" s="352" t="s">
        <v>1049</v>
      </c>
      <c r="D7" s="352" t="s">
        <v>1050</v>
      </c>
      <c r="E7" s="352" t="s">
        <v>1051</v>
      </c>
      <c r="F7" s="353" t="s">
        <v>1052</v>
      </c>
      <c r="G7" s="354" t="s">
        <v>1053</v>
      </c>
    </row>
    <row r="8" spans="1:7" ht="13">
      <c r="A8" s="361" t="s">
        <v>1054</v>
      </c>
      <c r="B8" s="480"/>
      <c r="C8" s="480" t="s">
        <v>74</v>
      </c>
      <c r="D8" s="481"/>
      <c r="E8" s="482"/>
      <c r="F8" s="365">
        <v>0</v>
      </c>
      <c r="G8" s="483">
        <v>7</v>
      </c>
    </row>
    <row r="9" spans="1:7" ht="13">
      <c r="A9" s="355" t="s">
        <v>1055</v>
      </c>
      <c r="B9" s="484"/>
      <c r="C9" s="484" t="s">
        <v>74</v>
      </c>
      <c r="D9" s="484"/>
      <c r="E9" s="36"/>
      <c r="F9" s="359">
        <v>0</v>
      </c>
      <c r="G9" s="485">
        <v>0</v>
      </c>
    </row>
    <row r="10" spans="1:7" ht="13">
      <c r="A10" s="355" t="s">
        <v>1056</v>
      </c>
      <c r="B10" s="484" t="s">
        <v>74</v>
      </c>
      <c r="C10" s="484"/>
      <c r="D10" s="484"/>
      <c r="E10" s="36"/>
      <c r="F10" s="359">
        <v>1</v>
      </c>
      <c r="G10" s="485">
        <v>14</v>
      </c>
    </row>
    <row r="11" spans="1:7" ht="13">
      <c r="A11" s="355" t="s">
        <v>1057</v>
      </c>
      <c r="B11" s="484" t="s">
        <v>74</v>
      </c>
      <c r="C11" s="484"/>
      <c r="D11" s="484"/>
      <c r="E11" s="36"/>
      <c r="F11" s="359">
        <v>0</v>
      </c>
      <c r="G11" s="485">
        <v>0</v>
      </c>
    </row>
    <row r="12" spans="1:7" ht="13">
      <c r="A12" s="355" t="s">
        <v>1058</v>
      </c>
      <c r="B12" s="484" t="s">
        <v>74</v>
      </c>
      <c r="C12" s="484"/>
      <c r="D12" s="484"/>
      <c r="E12" s="36"/>
      <c r="F12" s="359">
        <v>0</v>
      </c>
      <c r="G12" s="485">
        <v>0</v>
      </c>
    </row>
    <row r="13" spans="1:7" ht="13">
      <c r="A13" s="355" t="s">
        <v>1059</v>
      </c>
      <c r="B13" s="484" t="s">
        <v>74</v>
      </c>
      <c r="C13" s="484"/>
      <c r="D13" s="484" t="s">
        <v>74</v>
      </c>
      <c r="E13" s="36"/>
      <c r="F13" s="359">
        <v>2</v>
      </c>
      <c r="G13" s="485">
        <v>19</v>
      </c>
    </row>
    <row r="14" spans="1:7" ht="13">
      <c r="A14" s="355" t="s">
        <v>1060</v>
      </c>
      <c r="B14" s="484" t="s">
        <v>74</v>
      </c>
      <c r="C14" s="484"/>
      <c r="D14" s="484"/>
      <c r="E14" s="36"/>
      <c r="F14" s="359">
        <v>0</v>
      </c>
      <c r="G14" s="485">
        <v>0</v>
      </c>
    </row>
    <row r="15" spans="1:7" ht="13">
      <c r="A15" s="355" t="s">
        <v>1061</v>
      </c>
      <c r="B15" s="484" t="s">
        <v>74</v>
      </c>
      <c r="C15" s="484"/>
      <c r="D15" s="484"/>
      <c r="E15" s="36"/>
      <c r="F15" s="359">
        <v>4</v>
      </c>
      <c r="G15" s="485">
        <v>13</v>
      </c>
    </row>
    <row r="16" spans="1:7" ht="13">
      <c r="A16" s="355" t="s">
        <v>1062</v>
      </c>
      <c r="B16" s="484" t="s">
        <v>74</v>
      </c>
      <c r="C16" s="484"/>
      <c r="D16" s="484"/>
      <c r="E16" s="36"/>
      <c r="F16" s="359">
        <v>0</v>
      </c>
      <c r="G16" s="485">
        <v>0</v>
      </c>
    </row>
    <row r="17" spans="1:11" ht="13">
      <c r="A17" s="355" t="s">
        <v>1063</v>
      </c>
      <c r="B17" s="484" t="s">
        <v>74</v>
      </c>
      <c r="C17" s="484"/>
      <c r="D17" s="484"/>
      <c r="E17" s="36"/>
      <c r="F17" s="359">
        <v>0</v>
      </c>
      <c r="G17" s="485">
        <v>0</v>
      </c>
    </row>
    <row r="18" spans="1:11" ht="13">
      <c r="A18" s="355" t="s">
        <v>1064</v>
      </c>
      <c r="B18" s="484" t="s">
        <v>74</v>
      </c>
      <c r="C18" s="484"/>
      <c r="D18" s="484"/>
      <c r="E18" s="36"/>
      <c r="F18" s="359">
        <v>0</v>
      </c>
      <c r="G18" s="485">
        <v>0</v>
      </c>
    </row>
    <row r="19" spans="1:11" ht="13">
      <c r="A19" s="355" t="s">
        <v>1065</v>
      </c>
      <c r="B19" s="484"/>
      <c r="C19" s="484" t="s">
        <v>74</v>
      </c>
      <c r="D19" s="484"/>
      <c r="E19" s="36"/>
      <c r="F19" s="359">
        <v>0</v>
      </c>
      <c r="G19" s="485">
        <v>0</v>
      </c>
    </row>
    <row r="20" spans="1:11" ht="13">
      <c r="A20" s="355" t="s">
        <v>1066</v>
      </c>
      <c r="B20" s="484" t="s">
        <v>74</v>
      </c>
      <c r="C20" s="484"/>
      <c r="D20" s="484"/>
      <c r="E20" s="36"/>
      <c r="F20" s="359">
        <v>0</v>
      </c>
      <c r="G20" s="485">
        <v>0</v>
      </c>
    </row>
    <row r="21" spans="1:11" ht="13">
      <c r="A21" s="355" t="s">
        <v>1067</v>
      </c>
      <c r="B21" s="484"/>
      <c r="C21" s="484" t="s">
        <v>74</v>
      </c>
      <c r="D21" s="484"/>
      <c r="E21" s="36"/>
      <c r="F21" s="359">
        <v>0</v>
      </c>
      <c r="G21" s="485">
        <v>0</v>
      </c>
    </row>
    <row r="22" spans="1:11" ht="13">
      <c r="A22" s="355" t="s">
        <v>1068</v>
      </c>
      <c r="B22" s="484"/>
      <c r="C22" s="484" t="s">
        <v>74</v>
      </c>
      <c r="D22" s="484"/>
      <c r="E22" s="36"/>
      <c r="F22" s="359">
        <v>0</v>
      </c>
      <c r="G22" s="485">
        <v>0</v>
      </c>
    </row>
    <row r="23" spans="1:11" ht="13">
      <c r="A23" s="355" t="s">
        <v>1069</v>
      </c>
      <c r="B23" s="484" t="s">
        <v>74</v>
      </c>
      <c r="C23" s="484"/>
      <c r="D23" s="484"/>
      <c r="E23" s="36"/>
      <c r="F23" s="359">
        <v>0</v>
      </c>
      <c r="G23" s="485">
        <v>0</v>
      </c>
    </row>
    <row r="24" spans="1:11" ht="13">
      <c r="A24" s="355" t="s">
        <v>1070</v>
      </c>
      <c r="B24" s="484"/>
      <c r="C24" s="484" t="s">
        <v>74</v>
      </c>
      <c r="D24" s="484" t="s">
        <v>74</v>
      </c>
      <c r="E24" s="36"/>
      <c r="F24" s="359">
        <v>0</v>
      </c>
      <c r="G24" s="485">
        <v>0</v>
      </c>
    </row>
    <row r="25" spans="1:11" ht="13">
      <c r="A25" s="355" t="s">
        <v>1071</v>
      </c>
      <c r="B25" s="484"/>
      <c r="C25" s="484" t="s">
        <v>74</v>
      </c>
      <c r="D25" s="484"/>
      <c r="E25" s="36"/>
      <c r="F25" s="359">
        <v>0</v>
      </c>
      <c r="G25" s="485">
        <v>0</v>
      </c>
    </row>
    <row r="26" spans="1:11" ht="13">
      <c r="A26" s="355" t="s">
        <v>1072</v>
      </c>
      <c r="B26" s="484" t="s">
        <v>74</v>
      </c>
      <c r="C26" s="484"/>
      <c r="D26" s="484"/>
      <c r="E26" s="36"/>
      <c r="F26" s="359">
        <v>0</v>
      </c>
      <c r="G26" s="485">
        <v>0</v>
      </c>
    </row>
    <row r="27" spans="1:11" ht="13">
      <c r="A27" s="355" t="s">
        <v>1073</v>
      </c>
      <c r="B27" s="484"/>
      <c r="C27" s="484" t="s">
        <v>74</v>
      </c>
      <c r="D27" s="484"/>
      <c r="E27" s="36"/>
      <c r="F27" s="359">
        <v>0</v>
      </c>
      <c r="G27" s="485">
        <v>0</v>
      </c>
    </row>
    <row r="28" spans="1:11" ht="12.75" customHeight="1">
      <c r="A28" s="355" t="s">
        <v>1074</v>
      </c>
      <c r="B28" s="484" t="s">
        <v>74</v>
      </c>
      <c r="C28" s="484"/>
      <c r="D28" s="484"/>
      <c r="E28" s="36"/>
      <c r="F28" s="359">
        <v>0</v>
      </c>
      <c r="G28" s="485">
        <v>0</v>
      </c>
      <c r="H28" s="14"/>
      <c r="I28" s="14"/>
      <c r="J28" s="14"/>
      <c r="K28" s="14"/>
    </row>
    <row r="29" spans="1:11" ht="12.75" customHeight="1">
      <c r="A29" s="355" t="s">
        <v>1075</v>
      </c>
      <c r="B29" s="484"/>
      <c r="C29" s="484" t="s">
        <v>74</v>
      </c>
      <c r="D29" s="484"/>
      <c r="E29" s="36"/>
      <c r="F29" s="359">
        <v>0</v>
      </c>
      <c r="G29" s="485">
        <v>0</v>
      </c>
      <c r="H29" s="14"/>
      <c r="I29" s="14"/>
      <c r="J29" s="14"/>
      <c r="K29" s="14"/>
    </row>
    <row r="30" spans="1:11" ht="13">
      <c r="A30" s="355" t="s">
        <v>1076</v>
      </c>
      <c r="B30" s="484"/>
      <c r="C30" s="484" t="s">
        <v>74</v>
      </c>
      <c r="D30" s="484" t="s">
        <v>74</v>
      </c>
      <c r="E30" s="36"/>
      <c r="F30" s="359">
        <v>0</v>
      </c>
      <c r="G30" s="485">
        <v>16</v>
      </c>
    </row>
    <row r="31" spans="1:11" ht="13">
      <c r="A31" s="355" t="s">
        <v>1077</v>
      </c>
      <c r="B31" s="484" t="s">
        <v>74</v>
      </c>
      <c r="C31" s="484"/>
      <c r="D31" s="484" t="s">
        <v>74</v>
      </c>
      <c r="E31" s="36"/>
      <c r="F31" s="359">
        <v>0</v>
      </c>
      <c r="G31" s="485">
        <v>0</v>
      </c>
    </row>
    <row r="32" spans="1:11" ht="13">
      <c r="A32" s="355" t="s">
        <v>1078</v>
      </c>
      <c r="B32" s="484" t="s">
        <v>74</v>
      </c>
      <c r="C32" s="484"/>
      <c r="D32" s="484"/>
      <c r="E32" s="36"/>
      <c r="F32" s="359">
        <v>0</v>
      </c>
      <c r="G32" s="485">
        <v>0</v>
      </c>
    </row>
    <row r="33" spans="1:7" ht="13">
      <c r="A33" s="355" t="s">
        <v>1079</v>
      </c>
      <c r="B33" s="484" t="s">
        <v>74</v>
      </c>
      <c r="C33" s="484"/>
      <c r="D33" s="484"/>
      <c r="E33" s="36"/>
      <c r="F33" s="486">
        <v>0</v>
      </c>
      <c r="G33" s="485">
        <v>0</v>
      </c>
    </row>
    <row r="34" spans="1:7" ht="13">
      <c r="A34" s="355" t="s">
        <v>1080</v>
      </c>
      <c r="B34" s="484"/>
      <c r="C34" s="484" t="s">
        <v>74</v>
      </c>
      <c r="D34" s="484"/>
      <c r="E34" s="36"/>
      <c r="F34" s="486">
        <v>0</v>
      </c>
      <c r="G34" s="485">
        <v>0</v>
      </c>
    </row>
    <row r="35" spans="1:7" ht="13">
      <c r="A35" s="355" t="s">
        <v>1081</v>
      </c>
      <c r="B35" s="484"/>
      <c r="C35" s="484"/>
      <c r="D35" s="484" t="s">
        <v>74</v>
      </c>
      <c r="E35" s="36"/>
      <c r="F35" s="486">
        <v>1</v>
      </c>
      <c r="G35" s="485">
        <v>3</v>
      </c>
    </row>
    <row r="36" spans="1:7" ht="13">
      <c r="A36" s="355" t="s">
        <v>1082</v>
      </c>
      <c r="B36" s="484" t="s">
        <v>74</v>
      </c>
      <c r="C36" s="484"/>
      <c r="D36" s="484"/>
      <c r="E36" s="36"/>
      <c r="F36" s="486">
        <v>0</v>
      </c>
      <c r="G36" s="485">
        <v>0</v>
      </c>
    </row>
    <row r="37" spans="1:7" ht="13">
      <c r="A37" s="355" t="s">
        <v>1083</v>
      </c>
      <c r="B37" s="484" t="s">
        <v>74</v>
      </c>
      <c r="C37" s="484"/>
      <c r="D37" s="484" t="s">
        <v>74</v>
      </c>
      <c r="E37" s="36"/>
      <c r="F37" s="486">
        <v>0</v>
      </c>
      <c r="G37" s="485">
        <v>0</v>
      </c>
    </row>
    <row r="38" spans="1:7" ht="13">
      <c r="A38" s="355" t="s">
        <v>1084</v>
      </c>
      <c r="B38" s="484" t="s">
        <v>74</v>
      </c>
      <c r="C38" s="484" t="s">
        <v>74</v>
      </c>
      <c r="D38" s="484"/>
      <c r="E38" s="36"/>
      <c r="F38" s="486">
        <v>11</v>
      </c>
      <c r="G38" s="485">
        <v>48</v>
      </c>
    </row>
    <row r="39" spans="1:7" ht="13">
      <c r="A39" s="355" t="s">
        <v>1085</v>
      </c>
      <c r="B39" s="484" t="s">
        <v>74</v>
      </c>
      <c r="C39" s="484"/>
      <c r="D39" s="484"/>
      <c r="E39" s="36"/>
      <c r="F39" s="486">
        <v>0</v>
      </c>
      <c r="G39" s="485">
        <v>0</v>
      </c>
    </row>
    <row r="40" spans="1:7" ht="13">
      <c r="A40" s="355" t="s">
        <v>1086</v>
      </c>
      <c r="B40" s="484" t="s">
        <v>74</v>
      </c>
      <c r="C40" s="484"/>
      <c r="D40" s="484"/>
      <c r="E40" s="36"/>
      <c r="F40" s="486">
        <v>10</v>
      </c>
      <c r="G40" s="485">
        <v>11</v>
      </c>
    </row>
    <row r="41" spans="1:7" ht="13">
      <c r="A41" s="355" t="s">
        <v>1087</v>
      </c>
      <c r="B41" s="484" t="s">
        <v>74</v>
      </c>
      <c r="C41" s="484"/>
      <c r="D41" s="484"/>
      <c r="E41" s="36"/>
      <c r="F41" s="486">
        <v>0</v>
      </c>
      <c r="G41" s="485">
        <v>0</v>
      </c>
    </row>
    <row r="42" spans="1:7" ht="13">
      <c r="A42" s="355" t="s">
        <v>1088</v>
      </c>
      <c r="B42" s="484"/>
      <c r="C42" s="484" t="s">
        <v>74</v>
      </c>
      <c r="D42" s="484"/>
      <c r="E42" s="36"/>
      <c r="F42" s="486">
        <v>0</v>
      </c>
      <c r="G42" s="485">
        <v>0</v>
      </c>
    </row>
    <row r="43" spans="1:7" ht="13">
      <c r="A43" s="355" t="s">
        <v>1089</v>
      </c>
      <c r="B43" s="484" t="s">
        <v>74</v>
      </c>
      <c r="C43" s="484"/>
      <c r="D43" s="484"/>
      <c r="E43" s="36"/>
      <c r="F43" s="486">
        <v>0</v>
      </c>
      <c r="G43" s="485">
        <v>0</v>
      </c>
    </row>
    <row r="44" spans="1:7" ht="13">
      <c r="A44" s="355" t="s">
        <v>1090</v>
      </c>
      <c r="B44" s="484" t="s">
        <v>74</v>
      </c>
      <c r="C44" s="484"/>
      <c r="D44" s="487"/>
      <c r="E44" s="392"/>
      <c r="F44" s="359">
        <v>0</v>
      </c>
      <c r="G44" s="485">
        <v>0</v>
      </c>
    </row>
    <row r="45" spans="1:7" ht="13">
      <c r="A45" s="355" t="s">
        <v>1091</v>
      </c>
      <c r="B45" s="484" t="s">
        <v>74</v>
      </c>
      <c r="C45" s="484"/>
      <c r="D45" s="487"/>
      <c r="E45" s="392"/>
      <c r="F45" s="359">
        <v>0</v>
      </c>
      <c r="G45" s="485">
        <v>1</v>
      </c>
    </row>
    <row r="46" spans="1:7" ht="13">
      <c r="A46" s="355" t="s">
        <v>1092</v>
      </c>
      <c r="B46" s="484"/>
      <c r="C46" s="484" t="s">
        <v>74</v>
      </c>
      <c r="D46" s="487"/>
      <c r="E46" s="392"/>
      <c r="F46" s="359">
        <v>0</v>
      </c>
      <c r="G46" s="485">
        <v>0</v>
      </c>
    </row>
    <row r="47" spans="1:7" ht="13">
      <c r="A47" s="355" t="s">
        <v>1093</v>
      </c>
      <c r="B47" s="484"/>
      <c r="C47" s="484" t="s">
        <v>74</v>
      </c>
      <c r="D47" s="487" t="s">
        <v>74</v>
      </c>
      <c r="E47" s="392"/>
      <c r="F47" s="359">
        <v>0</v>
      </c>
      <c r="G47" s="485">
        <v>0</v>
      </c>
    </row>
    <row r="48" spans="1:7" ht="13">
      <c r="A48" s="355" t="s">
        <v>1094</v>
      </c>
      <c r="B48" s="484" t="s">
        <v>74</v>
      </c>
      <c r="C48" s="484"/>
      <c r="D48" s="487"/>
      <c r="E48" s="392"/>
      <c r="F48" s="359">
        <v>0</v>
      </c>
      <c r="G48" s="485">
        <v>1</v>
      </c>
    </row>
    <row r="49" spans="1:7" ht="13">
      <c r="A49" s="355" t="s">
        <v>1095</v>
      </c>
      <c r="B49" s="484" t="s">
        <v>74</v>
      </c>
      <c r="C49" s="484"/>
      <c r="D49" s="487"/>
      <c r="E49" s="392"/>
      <c r="F49" s="359">
        <v>0</v>
      </c>
      <c r="G49" s="485">
        <v>0</v>
      </c>
    </row>
    <row r="50" spans="1:7" ht="13">
      <c r="A50" s="355" t="s">
        <v>1096</v>
      </c>
      <c r="B50" s="484" t="s">
        <v>74</v>
      </c>
      <c r="C50" s="484"/>
      <c r="D50" s="487"/>
      <c r="E50" s="392"/>
      <c r="F50" s="359">
        <v>0</v>
      </c>
      <c r="G50" s="485">
        <v>0</v>
      </c>
    </row>
    <row r="51" spans="1:7" ht="13">
      <c r="A51" s="355" t="s">
        <v>1097</v>
      </c>
      <c r="B51" s="484"/>
      <c r="C51" s="484" t="s">
        <v>74</v>
      </c>
      <c r="D51" s="487"/>
      <c r="E51" s="392"/>
      <c r="F51" s="359">
        <v>0</v>
      </c>
      <c r="G51" s="485">
        <v>1</v>
      </c>
    </row>
    <row r="52" spans="1:7" ht="13">
      <c r="A52" s="355" t="s">
        <v>1098</v>
      </c>
      <c r="B52" s="484" t="s">
        <v>74</v>
      </c>
      <c r="C52" s="484"/>
      <c r="D52" s="487"/>
      <c r="E52" s="392"/>
      <c r="F52" s="359">
        <v>0</v>
      </c>
      <c r="G52" s="485">
        <v>0</v>
      </c>
    </row>
    <row r="53" spans="1:7" ht="13">
      <c r="A53" s="355" t="s">
        <v>1099</v>
      </c>
      <c r="B53" s="484" t="s">
        <v>74</v>
      </c>
      <c r="C53" s="484"/>
      <c r="D53" s="487"/>
      <c r="E53" s="392"/>
      <c r="F53" s="359">
        <v>0</v>
      </c>
      <c r="G53" s="485">
        <v>0</v>
      </c>
    </row>
    <row r="54" spans="1:7" ht="13">
      <c r="A54" s="355" t="s">
        <v>1100</v>
      </c>
      <c r="B54" s="484" t="s">
        <v>74</v>
      </c>
      <c r="C54" s="484"/>
      <c r="D54" s="487"/>
      <c r="E54" s="392"/>
      <c r="F54" s="359">
        <v>1</v>
      </c>
      <c r="G54" s="485">
        <v>22</v>
      </c>
    </row>
    <row r="55" spans="1:7" ht="13">
      <c r="A55" s="355" t="s">
        <v>1101</v>
      </c>
      <c r="B55" s="484" t="s">
        <v>74</v>
      </c>
      <c r="C55" s="484"/>
      <c r="D55" s="487"/>
      <c r="E55" s="392"/>
      <c r="F55" s="359">
        <v>0</v>
      </c>
      <c r="G55" s="485">
        <v>0</v>
      </c>
    </row>
    <row r="56" spans="1:7" ht="13">
      <c r="A56" s="355" t="s">
        <v>1102</v>
      </c>
      <c r="B56" s="484" t="s">
        <v>74</v>
      </c>
      <c r="C56" s="484"/>
      <c r="D56" s="487"/>
      <c r="E56" s="392"/>
      <c r="F56" s="359">
        <v>0</v>
      </c>
      <c r="G56" s="485">
        <v>0</v>
      </c>
    </row>
    <row r="57" spans="1:7" ht="13">
      <c r="A57" s="355" t="s">
        <v>1103</v>
      </c>
      <c r="B57" s="484" t="s">
        <v>74</v>
      </c>
      <c r="C57" s="484" t="s">
        <v>74</v>
      </c>
      <c r="D57" s="487" t="s">
        <v>74</v>
      </c>
      <c r="E57" s="487"/>
      <c r="F57" s="359">
        <v>0</v>
      </c>
      <c r="G57" s="485">
        <v>0</v>
      </c>
    </row>
    <row r="58" spans="1:7" ht="13">
      <c r="A58" s="355" t="s">
        <v>1104</v>
      </c>
      <c r="B58" s="484"/>
      <c r="C58" s="484" t="s">
        <v>74</v>
      </c>
      <c r="D58" s="487" t="s">
        <v>74</v>
      </c>
      <c r="E58" s="487" t="s">
        <v>74</v>
      </c>
      <c r="F58" s="359">
        <v>0</v>
      </c>
      <c r="G58" s="485">
        <v>0</v>
      </c>
    </row>
    <row r="59" spans="1:7" ht="13">
      <c r="A59" s="355" t="s">
        <v>1105</v>
      </c>
      <c r="B59" s="484" t="s">
        <v>74</v>
      </c>
      <c r="C59" s="484"/>
      <c r="D59" s="487"/>
      <c r="E59" s="392"/>
      <c r="F59" s="359">
        <v>0</v>
      </c>
      <c r="G59" s="485">
        <v>0</v>
      </c>
    </row>
    <row r="60" spans="1:7" ht="13">
      <c r="A60" s="355" t="s">
        <v>1106</v>
      </c>
      <c r="B60" s="484" t="s">
        <v>74</v>
      </c>
      <c r="C60" s="484"/>
      <c r="D60" s="487"/>
      <c r="E60" s="392"/>
      <c r="F60" s="359">
        <v>0</v>
      </c>
      <c r="G60" s="485">
        <v>0</v>
      </c>
    </row>
    <row r="61" spans="1:7" ht="13">
      <c r="A61" s="355" t="s">
        <v>1107</v>
      </c>
      <c r="B61" s="484" t="s">
        <v>74</v>
      </c>
      <c r="C61" s="484"/>
      <c r="D61" s="487"/>
      <c r="E61" s="392"/>
      <c r="F61" s="359">
        <v>0</v>
      </c>
      <c r="G61" s="485">
        <v>0</v>
      </c>
    </row>
    <row r="62" spans="1:7" ht="13">
      <c r="A62" s="355" t="s">
        <v>1108</v>
      </c>
      <c r="B62" s="484" t="s">
        <v>74</v>
      </c>
      <c r="C62" s="484"/>
      <c r="D62" s="487"/>
      <c r="E62" s="392"/>
      <c r="F62" s="359">
        <v>0</v>
      </c>
      <c r="G62" s="485">
        <v>0</v>
      </c>
    </row>
    <row r="63" spans="1:7" ht="13">
      <c r="A63" s="355" t="s">
        <v>1109</v>
      </c>
      <c r="B63" s="484" t="s">
        <v>74</v>
      </c>
      <c r="C63" s="484"/>
      <c r="D63" s="487"/>
      <c r="E63" s="392"/>
      <c r="F63" s="359">
        <v>0</v>
      </c>
      <c r="G63" s="485">
        <v>0</v>
      </c>
    </row>
    <row r="64" spans="1:7" ht="13">
      <c r="A64" s="355" t="s">
        <v>1110</v>
      </c>
      <c r="B64" s="484" t="s">
        <v>74</v>
      </c>
      <c r="C64" s="484" t="s">
        <v>74</v>
      </c>
      <c r="D64" s="487"/>
      <c r="E64" s="392"/>
      <c r="F64" s="359">
        <v>0</v>
      </c>
      <c r="G64" s="485">
        <v>0</v>
      </c>
    </row>
    <row r="65" spans="1:7" ht="13">
      <c r="A65" s="355" t="s">
        <v>1111</v>
      </c>
      <c r="B65" s="484" t="s">
        <v>74</v>
      </c>
      <c r="C65" s="484"/>
      <c r="D65" s="487"/>
      <c r="E65" s="392"/>
      <c r="F65" s="359">
        <v>0</v>
      </c>
      <c r="G65" s="485">
        <v>0</v>
      </c>
    </row>
    <row r="66" spans="1:7" ht="13">
      <c r="A66" s="355" t="s">
        <v>1112</v>
      </c>
      <c r="B66" s="484"/>
      <c r="C66" s="484" t="s">
        <v>74</v>
      </c>
      <c r="D66" s="487"/>
      <c r="E66" s="392"/>
      <c r="F66" s="359">
        <v>0</v>
      </c>
      <c r="G66" s="485">
        <v>0</v>
      </c>
    </row>
    <row r="67" spans="1:7" ht="13">
      <c r="A67" s="355" t="s">
        <v>1113</v>
      </c>
      <c r="B67" s="484" t="s">
        <v>74</v>
      </c>
      <c r="C67" s="484"/>
      <c r="D67" s="487"/>
      <c r="E67" s="392"/>
      <c r="F67" s="359">
        <v>0</v>
      </c>
      <c r="G67" s="485">
        <v>0</v>
      </c>
    </row>
    <row r="68" spans="1:7" ht="13">
      <c r="A68" s="355" t="s">
        <v>1114</v>
      </c>
      <c r="B68" s="484"/>
      <c r="C68" s="484" t="s">
        <v>74</v>
      </c>
      <c r="D68" s="487"/>
      <c r="E68" s="392"/>
      <c r="F68" s="359">
        <v>0</v>
      </c>
      <c r="G68" s="485">
        <v>0</v>
      </c>
    </row>
    <row r="69" spans="1:7" ht="13">
      <c r="A69" s="355" t="s">
        <v>1115</v>
      </c>
      <c r="B69" s="484" t="s">
        <v>74</v>
      </c>
      <c r="C69" s="484"/>
      <c r="D69" s="487"/>
      <c r="E69" s="392"/>
      <c r="F69" s="359">
        <v>0</v>
      </c>
      <c r="G69" s="485">
        <v>0</v>
      </c>
    </row>
    <row r="70" spans="1:7" ht="13">
      <c r="A70" s="355" t="s">
        <v>1116</v>
      </c>
      <c r="B70" s="484"/>
      <c r="C70" s="484" t="s">
        <v>74</v>
      </c>
      <c r="D70" s="487"/>
      <c r="E70" s="392"/>
      <c r="F70" s="359">
        <v>0</v>
      </c>
      <c r="G70" s="485">
        <v>0</v>
      </c>
    </row>
    <row r="71" spans="1:7" ht="13">
      <c r="A71" s="355" t="s">
        <v>1117</v>
      </c>
      <c r="B71" s="484" t="s">
        <v>74</v>
      </c>
      <c r="C71" s="484"/>
      <c r="D71" s="487"/>
      <c r="E71" s="392"/>
      <c r="F71" s="359">
        <v>0</v>
      </c>
      <c r="G71" s="485">
        <v>0</v>
      </c>
    </row>
    <row r="72" spans="1:7" ht="13">
      <c r="A72" s="355" t="s">
        <v>1118</v>
      </c>
      <c r="B72" s="484" t="s">
        <v>74</v>
      </c>
      <c r="C72" s="484"/>
      <c r="D72" s="487"/>
      <c r="E72" s="392"/>
      <c r="F72" s="359">
        <v>0</v>
      </c>
      <c r="G72" s="485">
        <v>0</v>
      </c>
    </row>
    <row r="73" spans="1:7" ht="13">
      <c r="A73" s="355" t="s">
        <v>1119</v>
      </c>
      <c r="B73" s="484" t="s">
        <v>74</v>
      </c>
      <c r="C73" s="484"/>
      <c r="D73" s="487" t="s">
        <v>74</v>
      </c>
      <c r="E73" s="392"/>
      <c r="F73" s="359">
        <v>0</v>
      </c>
      <c r="G73" s="485">
        <v>0</v>
      </c>
    </row>
    <row r="74" spans="1:7" ht="13.5" thickBot="1">
      <c r="A74" s="361" t="s">
        <v>1120</v>
      </c>
      <c r="B74" s="480"/>
      <c r="C74" s="480" t="s">
        <v>74</v>
      </c>
      <c r="D74" s="481"/>
      <c r="E74" s="482"/>
      <c r="F74" s="365">
        <v>0</v>
      </c>
      <c r="G74" s="483">
        <v>0</v>
      </c>
    </row>
    <row r="75" spans="1:7" ht="13.5" thickBot="1">
      <c r="A75" s="488" t="s">
        <v>1121</v>
      </c>
      <c r="B75" s="367"/>
      <c r="C75" s="368"/>
      <c r="D75" s="368"/>
      <c r="E75" s="368"/>
      <c r="F75" s="489">
        <f>SUM(F8:F74)</f>
        <v>30</v>
      </c>
      <c r="G75" s="489">
        <f>SUM(G8:G74)</f>
        <v>156</v>
      </c>
    </row>
    <row r="76" spans="1:7" ht="13">
      <c r="A76" s="490"/>
      <c r="B76" s="491"/>
      <c r="C76" s="491"/>
      <c r="D76" s="491"/>
      <c r="E76" s="491"/>
      <c r="F76" s="492"/>
      <c r="G76" s="492"/>
    </row>
    <row r="77" spans="1:7" ht="31.5" customHeight="1">
      <c r="A77" s="1643" t="s">
        <v>1122</v>
      </c>
      <c r="B77" s="1643"/>
      <c r="C77" s="1643"/>
      <c r="D77" s="1643"/>
      <c r="E77" s="1643"/>
      <c r="F77" s="1643"/>
      <c r="G77" s="1643"/>
    </row>
    <row r="78" spans="1:7" ht="13">
      <c r="A78" s="493"/>
      <c r="B78" s="493"/>
      <c r="C78" s="493"/>
      <c r="D78" s="493"/>
      <c r="E78" s="493"/>
      <c r="F78" s="493"/>
      <c r="G78" s="493"/>
    </row>
    <row r="79" spans="1:7" ht="30" customHeight="1">
      <c r="A79" s="1467" t="s">
        <v>670</v>
      </c>
      <c r="B79" s="1467"/>
      <c r="C79" s="1467"/>
      <c r="D79" s="1467"/>
      <c r="E79" s="1467"/>
      <c r="F79" s="1467"/>
      <c r="G79" s="1467"/>
    </row>
    <row r="80" spans="1:7" ht="13">
      <c r="A80" s="47"/>
      <c r="B80" s="47"/>
      <c r="C80" s="47"/>
      <c r="D80" s="47"/>
      <c r="E80" s="47"/>
      <c r="F80" s="47"/>
      <c r="G80" s="47"/>
    </row>
  </sheetData>
  <mergeCells count="9">
    <mergeCell ref="A77:G77"/>
    <mergeCell ref="A79:G79"/>
    <mergeCell ref="A1:G1"/>
    <mergeCell ref="A2:G2"/>
    <mergeCell ref="A3:G3"/>
    <mergeCell ref="B5:E5"/>
    <mergeCell ref="A5:A7"/>
    <mergeCell ref="F5:G6"/>
    <mergeCell ref="B6:E6"/>
  </mergeCells>
  <printOptions horizontalCentered="1"/>
  <pageMargins left="0.25" right="0.25" top="0.5" bottom="0.5" header="0.5" footer="0.5"/>
  <pageSetup paperSize="3" scale="9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codeName="Sheet29">
    <pageSetUpPr fitToPage="1"/>
  </sheetPr>
  <dimension ref="A1:V25"/>
  <sheetViews>
    <sheetView topLeftCell="A13" zoomScaleNormal="100" workbookViewId="0">
      <selection activeCell="L24" sqref="L24"/>
    </sheetView>
  </sheetViews>
  <sheetFormatPr defaultColWidth="8.54296875" defaultRowHeight="13"/>
  <cols>
    <col min="1" max="1" width="51.453125" style="47" customWidth="1"/>
    <col min="2" max="2" width="11.453125" style="47" customWidth="1"/>
    <col min="3" max="3" width="8.453125" style="47" customWidth="1"/>
    <col min="4" max="5" width="11.54296875" style="47" customWidth="1"/>
    <col min="6" max="6" width="8.54296875" style="47" customWidth="1"/>
    <col min="7" max="7" width="12.453125" style="47" customWidth="1"/>
    <col min="8" max="8" width="11" style="47" customWidth="1"/>
    <col min="9" max="9" width="10.453125" style="47" customWidth="1"/>
    <col min="10" max="10" width="13.453125" style="47" customWidth="1"/>
    <col min="11" max="11" width="11.54296875" style="47" customWidth="1"/>
    <col min="12" max="12" width="7.54296875" style="47" customWidth="1"/>
    <col min="13" max="13" width="12.453125" style="47" customWidth="1"/>
    <col min="14" max="20" width="9.54296875" style="47" customWidth="1"/>
    <col min="21" max="21" width="13.54296875" style="47" customWidth="1"/>
    <col min="22" max="16384" width="8.54296875" style="47"/>
  </cols>
  <sheetData>
    <row r="1" spans="1:17" ht="15">
      <c r="A1" s="1654" t="s">
        <v>1123</v>
      </c>
      <c r="B1" s="1654"/>
      <c r="C1" s="1654"/>
      <c r="D1" s="1654"/>
      <c r="E1" s="1654"/>
      <c r="F1" s="1654"/>
      <c r="G1" s="1654"/>
      <c r="H1" s="1654"/>
      <c r="I1" s="1654"/>
      <c r="J1" s="1654"/>
      <c r="K1" s="1654"/>
      <c r="L1" s="1654"/>
      <c r="M1" s="1654"/>
    </row>
    <row r="2" spans="1:17" ht="15">
      <c r="A2" s="1429" t="str">
        <f>'ESA Summary'!A2:A2</f>
        <v>Southern California Edison</v>
      </c>
      <c r="B2" s="1429"/>
      <c r="C2" s="1429"/>
      <c r="D2" s="1429"/>
      <c r="E2" s="1429"/>
      <c r="F2" s="1429"/>
      <c r="G2" s="1429"/>
      <c r="H2" s="1429"/>
      <c r="I2" s="1429"/>
      <c r="J2" s="1429"/>
      <c r="K2" s="1429"/>
      <c r="L2" s="1429"/>
      <c r="M2" s="1429"/>
    </row>
    <row r="3" spans="1:17" ht="15">
      <c r="A3" s="1429" t="str">
        <f>'ESA Summary'!A3:A3</f>
        <v>Through July 2026</v>
      </c>
      <c r="B3" s="1429"/>
      <c r="C3" s="1429"/>
      <c r="D3" s="1429"/>
      <c r="E3" s="1429"/>
      <c r="F3" s="1429"/>
      <c r="G3" s="1429"/>
      <c r="H3" s="1429"/>
      <c r="I3" s="1429"/>
      <c r="J3" s="1429"/>
      <c r="K3" s="1429"/>
      <c r="L3" s="1429"/>
      <c r="M3" s="1429"/>
    </row>
    <row r="4" spans="1:17" ht="20.25" customHeight="1" thickBot="1">
      <c r="A4" s="82"/>
      <c r="B4" s="82"/>
      <c r="C4" s="82"/>
      <c r="D4" s="82"/>
      <c r="E4" s="82"/>
      <c r="F4" s="82"/>
      <c r="G4" s="82"/>
      <c r="H4" s="82"/>
      <c r="I4" s="82"/>
      <c r="J4" s="82"/>
      <c r="K4" s="82"/>
      <c r="L4" s="82"/>
      <c r="M4" s="82"/>
    </row>
    <row r="5" spans="1:17" ht="13.5" thickBot="1">
      <c r="A5" s="213"/>
      <c r="B5" s="1655" t="s">
        <v>1124</v>
      </c>
      <c r="C5" s="1655"/>
      <c r="D5" s="1655"/>
      <c r="E5" s="1655" t="s">
        <v>4</v>
      </c>
      <c r="F5" s="1655"/>
      <c r="G5" s="1655"/>
      <c r="H5" s="1656" t="s">
        <v>5</v>
      </c>
      <c r="I5" s="1656"/>
      <c r="J5" s="1656"/>
      <c r="K5" s="1656" t="s">
        <v>673</v>
      </c>
      <c r="L5" s="1656"/>
      <c r="M5" s="1657"/>
      <c r="N5" s="1450" t="s">
        <v>674</v>
      </c>
      <c r="O5" s="1652"/>
      <c r="P5" s="1653"/>
    </row>
    <row r="6" spans="1:17" ht="13.5" thickBot="1">
      <c r="A6" s="214"/>
      <c r="B6" s="494" t="s">
        <v>8</v>
      </c>
      <c r="C6" s="495" t="s">
        <v>9</v>
      </c>
      <c r="D6" s="496" t="s">
        <v>10</v>
      </c>
      <c r="E6" s="494" t="s">
        <v>8</v>
      </c>
      <c r="F6" s="495" t="s">
        <v>9</v>
      </c>
      <c r="G6" s="496" t="s">
        <v>10</v>
      </c>
      <c r="H6" s="494" t="s">
        <v>8</v>
      </c>
      <c r="I6" s="495" t="s">
        <v>9</v>
      </c>
      <c r="J6" s="495" t="s">
        <v>10</v>
      </c>
      <c r="K6" s="494" t="s">
        <v>8</v>
      </c>
      <c r="L6" s="495" t="s">
        <v>9</v>
      </c>
      <c r="M6" s="497" t="s">
        <v>157</v>
      </c>
      <c r="N6" s="833" t="s">
        <v>8</v>
      </c>
      <c r="O6" s="834" t="s">
        <v>9</v>
      </c>
      <c r="P6" s="833" t="s">
        <v>10</v>
      </c>
    </row>
    <row r="7" spans="1:17">
      <c r="A7" s="498" t="s">
        <v>151</v>
      </c>
      <c r="B7" s="499"/>
      <c r="C7" s="500"/>
      <c r="D7" s="500"/>
      <c r="E7" s="500"/>
      <c r="F7" s="500"/>
      <c r="G7" s="501"/>
      <c r="H7" s="501"/>
      <c r="I7" s="501"/>
      <c r="J7" s="501"/>
      <c r="K7" s="501"/>
      <c r="L7" s="501"/>
      <c r="M7" s="502"/>
      <c r="N7" s="513"/>
      <c r="O7" s="513"/>
      <c r="P7" s="514"/>
    </row>
    <row r="8" spans="1:17">
      <c r="A8" s="342"/>
      <c r="B8" s="295"/>
      <c r="C8" s="295"/>
      <c r="D8" s="295"/>
      <c r="E8" s="295"/>
      <c r="F8" s="295"/>
      <c r="G8" s="295"/>
      <c r="H8" s="503"/>
      <c r="I8" s="295"/>
      <c r="J8" s="295"/>
      <c r="K8" s="503"/>
      <c r="L8" s="503"/>
      <c r="M8" s="504"/>
      <c r="N8" s="225"/>
      <c r="O8" s="43"/>
      <c r="P8" s="226"/>
    </row>
    <row r="9" spans="1:17">
      <c r="A9" s="505" t="s">
        <v>677</v>
      </c>
      <c r="B9" s="299">
        <f t="shared" ref="B9:K9" si="0">SUM(B8)</f>
        <v>0</v>
      </c>
      <c r="C9" s="299">
        <f t="shared" si="0"/>
        <v>0</v>
      </c>
      <c r="D9" s="299">
        <f t="shared" si="0"/>
        <v>0</v>
      </c>
      <c r="E9" s="299">
        <f t="shared" si="0"/>
        <v>0</v>
      </c>
      <c r="F9" s="299">
        <f t="shared" si="0"/>
        <v>0</v>
      </c>
      <c r="G9" s="299">
        <f t="shared" si="0"/>
        <v>0</v>
      </c>
      <c r="H9" s="299">
        <f t="shared" si="0"/>
        <v>0</v>
      </c>
      <c r="I9" s="299">
        <f t="shared" si="0"/>
        <v>0</v>
      </c>
      <c r="J9" s="299">
        <f t="shared" si="0"/>
        <v>0</v>
      </c>
      <c r="K9" s="299">
        <f t="shared" si="0"/>
        <v>0</v>
      </c>
      <c r="L9" s="299"/>
      <c r="M9" s="506">
        <f>SUM(M8)</f>
        <v>0</v>
      </c>
      <c r="N9" s="225">
        <f>IFERROR(K9/B9,0)</f>
        <v>0</v>
      </c>
      <c r="O9" s="43"/>
      <c r="P9" s="226">
        <f>IFERROR(M9/D9,0)</f>
        <v>0</v>
      </c>
    </row>
    <row r="10" spans="1:17">
      <c r="A10" s="342"/>
      <c r="B10" s="295"/>
      <c r="C10" s="295"/>
      <c r="D10" s="295"/>
      <c r="E10" s="295"/>
      <c r="F10" s="295"/>
      <c r="G10" s="503"/>
      <c r="H10" s="503"/>
      <c r="I10" s="503"/>
      <c r="J10" s="503"/>
      <c r="K10" s="503"/>
      <c r="L10" s="503"/>
      <c r="M10" s="507"/>
      <c r="N10" s="511"/>
      <c r="O10" s="511"/>
      <c r="P10" s="512"/>
    </row>
    <row r="11" spans="1:17" ht="15">
      <c r="A11" s="498" t="s">
        <v>683</v>
      </c>
      <c r="B11" s="499"/>
      <c r="C11" s="500"/>
      <c r="D11" s="500"/>
      <c r="E11" s="500"/>
      <c r="F11" s="500"/>
      <c r="G11" s="501"/>
      <c r="H11" s="501"/>
      <c r="I11" s="501"/>
      <c r="J11" s="501"/>
      <c r="K11" s="501"/>
      <c r="L11" s="501"/>
      <c r="M11" s="502"/>
      <c r="N11" s="501"/>
      <c r="O11" s="501"/>
      <c r="P11" s="502"/>
    </row>
    <row r="12" spans="1:17" ht="15.5">
      <c r="A12" s="508" t="s">
        <v>1125</v>
      </c>
      <c r="B12" s="295">
        <v>75000</v>
      </c>
      <c r="C12" s="295"/>
      <c r="D12" s="295">
        <f>SUM(B12:C12)</f>
        <v>75000</v>
      </c>
      <c r="E12" s="295">
        <v>0</v>
      </c>
      <c r="F12" s="222">
        <v>0</v>
      </c>
      <c r="G12" s="924">
        <f t="shared" ref="G12" si="1">E12+F12</f>
        <v>0</v>
      </c>
      <c r="H12" s="295">
        <v>0</v>
      </c>
      <c r="I12" s="222">
        <v>0</v>
      </c>
      <c r="J12" s="224">
        <f>H12+I12</f>
        <v>0</v>
      </c>
      <c r="K12" s="503">
        <f>74168.97+778.5</f>
        <v>74947.47</v>
      </c>
      <c r="L12" s="503">
        <v>0</v>
      </c>
      <c r="M12" s="504">
        <f t="shared" ref="M12" si="2">K12+L12</f>
        <v>74947.47</v>
      </c>
      <c r="N12" s="225">
        <f>IFERROR(K12/B12,0)</f>
        <v>0.99929960000000007</v>
      </c>
      <c r="O12" s="43"/>
      <c r="P12" s="226">
        <f t="shared" ref="P12:P16" si="3">IFERROR(M12/D12,0)</f>
        <v>0.99929960000000007</v>
      </c>
      <c r="Q12" s="34" t="s">
        <v>22</v>
      </c>
    </row>
    <row r="13" spans="1:17" ht="15.75" customHeight="1">
      <c r="A13" s="508" t="s">
        <v>1126</v>
      </c>
      <c r="B13" s="295">
        <v>75000</v>
      </c>
      <c r="C13" s="295"/>
      <c r="D13" s="295">
        <f>SUM(B13:C13)</f>
        <v>75000</v>
      </c>
      <c r="E13" s="295">
        <v>0</v>
      </c>
      <c r="F13" s="222">
        <v>0</v>
      </c>
      <c r="G13" s="295">
        <f>SUM(E13:F13)</f>
        <v>0</v>
      </c>
      <c r="H13" s="295">
        <v>0</v>
      </c>
      <c r="I13" s="222">
        <v>0</v>
      </c>
      <c r="J13" s="295">
        <f>SUM(H13:I13)</f>
        <v>0</v>
      </c>
      <c r="K13" s="503">
        <v>0</v>
      </c>
      <c r="L13" s="503"/>
      <c r="M13" s="504">
        <f>SUM(K13:L13)</f>
        <v>0</v>
      </c>
      <c r="N13" s="225">
        <f t="shared" ref="N13:N16" si="4">IFERROR(K13/B13,0)</f>
        <v>0</v>
      </c>
      <c r="O13" s="43"/>
      <c r="P13" s="226">
        <f t="shared" si="3"/>
        <v>0</v>
      </c>
      <c r="Q13" s="34" t="s">
        <v>22</v>
      </c>
    </row>
    <row r="14" spans="1:17" ht="15.5">
      <c r="A14" s="508" t="s">
        <v>1127</v>
      </c>
      <c r="B14" s="295">
        <v>22494.5</v>
      </c>
      <c r="C14" s="295"/>
      <c r="D14" s="295">
        <f>SUM(B14:C14)</f>
        <v>22494.5</v>
      </c>
      <c r="E14" s="295">
        <v>0</v>
      </c>
      <c r="F14" s="222">
        <v>0</v>
      </c>
      <c r="G14" s="295">
        <f>SUM(E14:F14)</f>
        <v>0</v>
      </c>
      <c r="H14" s="295">
        <v>0</v>
      </c>
      <c r="I14" s="222">
        <v>0</v>
      </c>
      <c r="J14" s="295">
        <f>SUM(H14:I14)</f>
        <v>0</v>
      </c>
      <c r="K14" s="503">
        <f>22494+H14</f>
        <v>22494</v>
      </c>
      <c r="L14" s="503"/>
      <c r="M14" s="504">
        <f>SUM(K14:L14)</f>
        <v>22494</v>
      </c>
      <c r="N14" s="225">
        <f t="shared" si="4"/>
        <v>0.99997777234435081</v>
      </c>
      <c r="O14" s="43"/>
      <c r="P14" s="226">
        <f t="shared" si="3"/>
        <v>0.99997777234435081</v>
      </c>
      <c r="Q14" s="34" t="s">
        <v>1128</v>
      </c>
    </row>
    <row r="15" spans="1:17" ht="15.5">
      <c r="A15" s="508" t="s">
        <v>1129</v>
      </c>
      <c r="B15" s="295">
        <v>73503</v>
      </c>
      <c r="C15" s="295"/>
      <c r="D15" s="295">
        <f>SUM(B15:C15)</f>
        <v>73503</v>
      </c>
      <c r="E15" s="295">
        <v>0</v>
      </c>
      <c r="F15" s="222">
        <v>0</v>
      </c>
      <c r="G15" s="295">
        <f>SUM(E15:F15)</f>
        <v>0</v>
      </c>
      <c r="H15" s="295">
        <v>0</v>
      </c>
      <c r="I15" s="222">
        <v>0</v>
      </c>
      <c r="J15" s="295">
        <f>SUM(H15:I15)</f>
        <v>0</v>
      </c>
      <c r="K15" s="503">
        <f>73503+H15</f>
        <v>73503</v>
      </c>
      <c r="L15" s="503"/>
      <c r="M15" s="504">
        <f>SUM(K15:L15)</f>
        <v>73503</v>
      </c>
      <c r="N15" s="225">
        <f t="shared" si="4"/>
        <v>1</v>
      </c>
      <c r="O15" s="43"/>
      <c r="P15" s="226">
        <f t="shared" si="3"/>
        <v>1</v>
      </c>
      <c r="Q15" s="34" t="s">
        <v>22</v>
      </c>
    </row>
    <row r="16" spans="1:17" ht="15.5">
      <c r="A16" s="508" t="s">
        <v>1130</v>
      </c>
      <c r="B16" s="295">
        <v>52676</v>
      </c>
      <c r="C16" s="295"/>
      <c r="D16" s="295">
        <f t="shared" ref="D16" si="5">SUM(B16:C16)</f>
        <v>52676</v>
      </c>
      <c r="E16" s="295">
        <v>0</v>
      </c>
      <c r="F16" s="222">
        <v>0</v>
      </c>
      <c r="G16" s="295">
        <f t="shared" ref="G16" si="6">SUM(E16:F16)</f>
        <v>0</v>
      </c>
      <c r="H16" s="295">
        <v>51857</v>
      </c>
      <c r="I16" s="222">
        <v>0</v>
      </c>
      <c r="J16" s="295">
        <f t="shared" ref="J16" si="7">SUM(H16:I16)</f>
        <v>51857</v>
      </c>
      <c r="K16" s="503">
        <f>H16</f>
        <v>51857</v>
      </c>
      <c r="L16" s="503"/>
      <c r="M16" s="504">
        <f t="shared" ref="M16" si="8">SUM(K16:L16)</f>
        <v>51857</v>
      </c>
      <c r="N16" s="889">
        <f t="shared" si="4"/>
        <v>0.98445212240868707</v>
      </c>
      <c r="O16" s="43"/>
      <c r="P16" s="226">
        <f t="shared" si="3"/>
        <v>0.98445212240868707</v>
      </c>
      <c r="Q16" s="34" t="s">
        <v>22</v>
      </c>
    </row>
    <row r="17" spans="1:22" ht="13.5" thickBot="1">
      <c r="A17" s="979" t="s">
        <v>691</v>
      </c>
      <c r="B17" s="1398">
        <f>SUM(B12:B16)</f>
        <v>298673.5</v>
      </c>
      <c r="C17" s="1398"/>
      <c r="D17" s="1398">
        <f t="shared" ref="D17:K17" si="9">SUM(D12:D16)</f>
        <v>298673.5</v>
      </c>
      <c r="E17" s="1398">
        <f t="shared" si="9"/>
        <v>0</v>
      </c>
      <c r="F17" s="1398">
        <f t="shared" si="9"/>
        <v>0</v>
      </c>
      <c r="G17" s="1398">
        <f t="shared" si="9"/>
        <v>0</v>
      </c>
      <c r="H17" s="1398">
        <f t="shared" si="9"/>
        <v>51857</v>
      </c>
      <c r="I17" s="1398">
        <f t="shared" si="9"/>
        <v>0</v>
      </c>
      <c r="J17" s="1398">
        <f t="shared" si="9"/>
        <v>51857</v>
      </c>
      <c r="K17" s="1398">
        <f t="shared" si="9"/>
        <v>222801.47</v>
      </c>
      <c r="L17" s="1398"/>
      <c r="M17" s="980">
        <f>SUM(M12:M16)</f>
        <v>222801.47</v>
      </c>
      <c r="N17" s="1351">
        <f t="shared" ref="N17" si="10">IFERROR(K17/B17,0)</f>
        <v>0.74596999733823055</v>
      </c>
      <c r="O17" s="1352"/>
      <c r="P17" s="1353">
        <f t="shared" ref="P17" si="11">IFERROR(M17/D17,0)</f>
        <v>0.74596999733823055</v>
      </c>
    </row>
    <row r="18" spans="1:22">
      <c r="N18" s="129"/>
      <c r="O18" s="129"/>
    </row>
    <row r="19" spans="1:22" ht="38.25" customHeight="1">
      <c r="A19" s="1573" t="s">
        <v>692</v>
      </c>
      <c r="B19" s="1584"/>
      <c r="C19" s="1584"/>
      <c r="D19" s="1584"/>
      <c r="E19" s="1584"/>
      <c r="F19" s="1584"/>
      <c r="G19" s="1584"/>
      <c r="H19" s="1584"/>
      <c r="I19" s="1584"/>
      <c r="J19" s="1584"/>
      <c r="K19" s="1584"/>
      <c r="L19" s="1584"/>
      <c r="M19" s="1584"/>
    </row>
    <row r="20" spans="1:22" ht="13.5" customHeight="1">
      <c r="A20" s="1573" t="s">
        <v>693</v>
      </c>
      <c r="B20" s="1584"/>
      <c r="C20" s="1584"/>
      <c r="D20" s="1584"/>
      <c r="E20" s="1584"/>
      <c r="F20" s="1584"/>
      <c r="G20" s="1584"/>
      <c r="H20" s="1584"/>
      <c r="I20" s="1584"/>
      <c r="J20" s="1584"/>
      <c r="K20" s="1584"/>
      <c r="L20" s="1584"/>
      <c r="M20" s="1584"/>
    </row>
    <row r="21" spans="1:22" ht="43.5" customHeight="1">
      <c r="A21" s="1658" t="s">
        <v>1131</v>
      </c>
      <c r="B21" s="1659"/>
      <c r="C21" s="1659"/>
      <c r="D21" s="1659"/>
      <c r="E21" s="1659"/>
      <c r="F21" s="1659"/>
      <c r="G21" s="1659"/>
      <c r="H21" s="1659"/>
      <c r="I21" s="1659"/>
      <c r="J21" s="1659"/>
      <c r="K21" s="1659"/>
      <c r="L21" s="1659"/>
      <c r="M21" s="1659"/>
      <c r="N21" s="284"/>
      <c r="O21" s="284"/>
      <c r="P21" s="284"/>
      <c r="Q21" s="284"/>
      <c r="R21" s="284"/>
      <c r="S21" s="284"/>
      <c r="T21" s="284"/>
      <c r="U21" s="284"/>
      <c r="V21" s="284"/>
    </row>
    <row r="22" spans="1:22" ht="16.5" customHeight="1">
      <c r="A22" s="1573" t="s">
        <v>695</v>
      </c>
      <c r="B22" s="1584"/>
      <c r="C22" s="1584"/>
      <c r="D22" s="1584"/>
      <c r="E22" s="1584"/>
      <c r="F22" s="1584"/>
      <c r="G22" s="1584"/>
      <c r="H22" s="1584"/>
      <c r="I22" s="1584"/>
      <c r="J22" s="1584"/>
      <c r="K22" s="1584"/>
      <c r="L22" s="1584"/>
      <c r="M22" s="1584"/>
    </row>
    <row r="23" spans="1:22" ht="36.75" customHeight="1">
      <c r="A23" s="1573" t="s">
        <v>1132</v>
      </c>
      <c r="B23" s="1584"/>
      <c r="C23" s="1584"/>
      <c r="D23" s="1584"/>
      <c r="E23" s="1584"/>
      <c r="F23" s="1584"/>
      <c r="G23" s="1584"/>
      <c r="H23" s="1584"/>
      <c r="I23" s="1584"/>
      <c r="J23" s="1584"/>
      <c r="K23" s="1584"/>
      <c r="L23" s="1584"/>
      <c r="M23" s="1584"/>
    </row>
    <row r="24" spans="1:22">
      <c r="A24" s="74"/>
      <c r="B24" s="74"/>
    </row>
    <row r="25" spans="1:22">
      <c r="A25" s="509" t="s">
        <v>1133</v>
      </c>
      <c r="B25" s="509"/>
      <c r="C25" s="510"/>
      <c r="D25" s="510"/>
      <c r="E25" s="510"/>
      <c r="F25" s="510"/>
      <c r="G25" s="510"/>
      <c r="H25" s="510"/>
      <c r="I25" s="510"/>
      <c r="J25" s="510"/>
      <c r="K25" s="510"/>
      <c r="L25" s="510"/>
      <c r="M25" s="510"/>
    </row>
  </sheetData>
  <mergeCells count="13">
    <mergeCell ref="A19:M19"/>
    <mergeCell ref="A20:M20"/>
    <mergeCell ref="A21:M21"/>
    <mergeCell ref="A22:M22"/>
    <mergeCell ref="A23:M23"/>
    <mergeCell ref="N5:P5"/>
    <mergeCell ref="A1:M1"/>
    <mergeCell ref="A2:M2"/>
    <mergeCell ref="A3:M3"/>
    <mergeCell ref="B5:D5"/>
    <mergeCell ref="E5:G5"/>
    <mergeCell ref="H5:J5"/>
    <mergeCell ref="K5:M5"/>
  </mergeCells>
  <printOptions horizontalCentered="1"/>
  <pageMargins left="0.25" right="0.25" top="0.5" bottom="0.5" header="0.5" footer="0.5"/>
  <pageSetup scale="6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sheetPr codeName="Sheet30"/>
  <dimension ref="A1:H25"/>
  <sheetViews>
    <sheetView zoomScale="115" zoomScaleNormal="115" zoomScaleSheetLayoutView="100" workbookViewId="0">
      <selection activeCell="B7" sqref="B7:E13"/>
    </sheetView>
  </sheetViews>
  <sheetFormatPr defaultRowHeight="12.5"/>
  <cols>
    <col min="1" max="1" width="11.453125" customWidth="1"/>
    <col min="2" max="2" width="19" customWidth="1"/>
    <col min="3" max="3" width="16.54296875" customWidth="1"/>
    <col min="4" max="4" width="19.453125" customWidth="1"/>
    <col min="5" max="5" width="23.54296875" customWidth="1"/>
  </cols>
  <sheetData>
    <row r="1" spans="1:8" ht="15.5">
      <c r="A1" s="1518" t="s">
        <v>1134</v>
      </c>
      <c r="B1" s="1518"/>
      <c r="C1" s="1518"/>
      <c r="D1" s="1518"/>
      <c r="E1" s="1518"/>
      <c r="F1" s="27"/>
      <c r="G1" s="27"/>
      <c r="H1" s="27"/>
    </row>
    <row r="2" spans="1:8" ht="15">
      <c r="A2" s="1429" t="str" cm="1">
        <f t="array" ref="A2">'ESA Summary'!A2:A2</f>
        <v>Southern California Edison</v>
      </c>
      <c r="B2" s="1429"/>
      <c r="C2" s="1429"/>
      <c r="D2" s="1429"/>
      <c r="E2" s="1429"/>
      <c r="F2" s="28"/>
      <c r="G2" s="28"/>
      <c r="H2" s="28"/>
    </row>
    <row r="3" spans="1:8" ht="15">
      <c r="A3" s="1500" t="str" cm="1">
        <f t="array" ref="A3">'ESA Summary'!A3:A3</f>
        <v>Through July 2026</v>
      </c>
      <c r="B3" s="1429"/>
      <c r="C3" s="1429"/>
      <c r="D3" s="1429"/>
      <c r="E3" s="1429"/>
      <c r="F3" s="28"/>
      <c r="G3" s="28"/>
      <c r="H3" s="28"/>
    </row>
    <row r="4" spans="1:8" ht="13">
      <c r="A4" s="47"/>
      <c r="B4" s="47"/>
      <c r="C4" s="47"/>
      <c r="D4" s="47"/>
      <c r="E4" s="47"/>
    </row>
    <row r="5" spans="1:8" ht="13.5" thickBot="1">
      <c r="A5" s="1440" t="s">
        <v>1007</v>
      </c>
      <c r="B5" s="1440"/>
      <c r="C5" s="1440"/>
      <c r="D5" s="1440"/>
      <c r="E5" s="1440"/>
    </row>
    <row r="6" spans="1:8" ht="67.5" thickBot="1">
      <c r="A6" s="180" t="s">
        <v>639</v>
      </c>
      <c r="B6" s="180" t="s">
        <v>1135</v>
      </c>
      <c r="C6" s="180" t="s">
        <v>1136</v>
      </c>
      <c r="D6" s="180" t="s">
        <v>1137</v>
      </c>
      <c r="E6" s="180" t="s">
        <v>1138</v>
      </c>
      <c r="F6" s="15"/>
      <c r="G6" s="15"/>
    </row>
    <row r="7" spans="1:8" ht="13">
      <c r="A7" s="515" t="s">
        <v>647</v>
      </c>
      <c r="B7" s="516">
        <v>0.38041997499305541</v>
      </c>
      <c r="C7" s="516">
        <v>0.53806026672274221</v>
      </c>
      <c r="D7" s="516">
        <v>0.42567574639692013</v>
      </c>
      <c r="E7" s="517">
        <v>0.43725715280875449</v>
      </c>
    </row>
    <row r="8" spans="1:8" ht="13">
      <c r="A8" s="342" t="s">
        <v>648</v>
      </c>
      <c r="B8" s="516">
        <v>0.38247826257258499</v>
      </c>
      <c r="C8" s="516">
        <v>0.53890641597678524</v>
      </c>
      <c r="D8" s="516">
        <v>0.42661231428343649</v>
      </c>
      <c r="E8" s="517">
        <v>0.43797249938987104</v>
      </c>
    </row>
    <row r="9" spans="1:8" ht="13">
      <c r="A9" s="342" t="s">
        <v>649</v>
      </c>
      <c r="B9" s="516">
        <v>0.382115035352668</v>
      </c>
      <c r="C9" s="516">
        <v>0.54075844674201212</v>
      </c>
      <c r="D9" s="516">
        <v>0.42800530517246538</v>
      </c>
      <c r="E9" s="517">
        <v>0.43945773327252186</v>
      </c>
    </row>
    <row r="10" spans="1:8" ht="13">
      <c r="A10" s="342" t="s">
        <v>650</v>
      </c>
      <c r="B10" s="516">
        <v>0.36789220973603526</v>
      </c>
      <c r="C10" s="516">
        <v>0.54309830845472307</v>
      </c>
      <c r="D10" s="516">
        <v>0.42932674493985673</v>
      </c>
      <c r="E10" s="517">
        <v>0.4407902536040838</v>
      </c>
    </row>
    <row r="11" spans="1:8" ht="13">
      <c r="A11" s="342" t="s">
        <v>651</v>
      </c>
      <c r="B11" s="516">
        <v>0.36873826311220093</v>
      </c>
      <c r="C11" s="516">
        <v>0.54138874159451367</v>
      </c>
      <c r="D11" s="516">
        <v>0.42756482525000161</v>
      </c>
      <c r="E11" s="517">
        <v>0.43900318194446564</v>
      </c>
    </row>
    <row r="12" spans="1:8" ht="13">
      <c r="A12" s="342" t="s">
        <v>652</v>
      </c>
      <c r="B12" s="516">
        <v>0.37957244481324914</v>
      </c>
      <c r="C12" s="516">
        <v>0.53916975834666603</v>
      </c>
      <c r="D12" s="516">
        <v>0.42558831277740772</v>
      </c>
      <c r="E12" s="517">
        <v>0.43712893605754899</v>
      </c>
    </row>
    <row r="13" spans="1:8" ht="13">
      <c r="A13" s="342" t="s">
        <v>653</v>
      </c>
      <c r="B13" s="516">
        <v>0.3934237626752532</v>
      </c>
      <c r="C13" s="516">
        <v>0.53029382535527547</v>
      </c>
      <c r="D13" s="516">
        <v>0.41864020329760721</v>
      </c>
      <c r="E13" s="517">
        <v>0.43006636456726988</v>
      </c>
    </row>
    <row r="14" spans="1:8" ht="13">
      <c r="A14" s="342" t="s">
        <v>654</v>
      </c>
      <c r="B14" s="516"/>
      <c r="C14" s="516"/>
      <c r="D14" s="516"/>
      <c r="E14" s="517"/>
    </row>
    <row r="15" spans="1:8" ht="13">
      <c r="A15" s="342" t="s">
        <v>655</v>
      </c>
      <c r="B15" s="516"/>
      <c r="C15" s="516"/>
      <c r="D15" s="516"/>
      <c r="E15" s="517"/>
    </row>
    <row r="16" spans="1:8" ht="13">
      <c r="A16" s="342" t="s">
        <v>656</v>
      </c>
      <c r="B16" s="516"/>
      <c r="C16" s="516"/>
      <c r="D16" s="516"/>
      <c r="E16" s="517"/>
    </row>
    <row r="17" spans="1:5" ht="13">
      <c r="A17" s="342" t="s">
        <v>657</v>
      </c>
      <c r="B17" s="516"/>
      <c r="C17" s="516"/>
      <c r="D17" s="516"/>
      <c r="E17" s="517"/>
    </row>
    <row r="18" spans="1:5" ht="13.5" thickBot="1">
      <c r="A18" s="981" t="s">
        <v>658</v>
      </c>
      <c r="B18" s="1370"/>
      <c r="C18" s="1370"/>
      <c r="D18" s="1370"/>
      <c r="E18" s="982"/>
    </row>
    <row r="19" spans="1:5" ht="13">
      <c r="A19" s="47"/>
      <c r="B19" s="47"/>
      <c r="C19" s="47"/>
      <c r="D19" s="47"/>
      <c r="E19" s="47"/>
    </row>
    <row r="20" spans="1:5" ht="13">
      <c r="A20" s="47"/>
      <c r="B20" s="47"/>
      <c r="C20" s="47"/>
      <c r="D20" s="47"/>
      <c r="E20" s="47"/>
    </row>
    <row r="21" spans="1:5" ht="13">
      <c r="A21" s="1427" t="s">
        <v>1139</v>
      </c>
      <c r="B21" s="1427"/>
      <c r="C21" s="1427"/>
      <c r="D21" s="1427"/>
      <c r="E21" s="1427"/>
    </row>
    <row r="22" spans="1:5" s="3" customFormat="1" ht="15.5">
      <c r="A22" s="47" t="s">
        <v>1140</v>
      </c>
      <c r="B22" s="47"/>
      <c r="C22" s="47"/>
      <c r="D22" s="47"/>
      <c r="E22" s="47"/>
    </row>
    <row r="23" spans="1:5" s="3" customFormat="1" ht="31.5" customHeight="1">
      <c r="A23" s="1427" t="s">
        <v>1141</v>
      </c>
      <c r="B23" s="1427"/>
      <c r="C23" s="1427"/>
      <c r="D23" s="1427"/>
      <c r="E23" s="1427"/>
    </row>
    <row r="24" spans="1:5" s="3" customFormat="1" ht="26.25" customHeight="1">
      <c r="A24" s="1428" t="s">
        <v>1142</v>
      </c>
      <c r="B24" s="1428"/>
      <c r="C24" s="1428"/>
      <c r="D24" s="1428"/>
      <c r="E24" s="1428"/>
    </row>
    <row r="25" spans="1:5" s="3" customFormat="1">
      <c r="A25" s="29"/>
      <c r="B25" s="29"/>
      <c r="C25" s="29"/>
      <c r="D25" s="29"/>
      <c r="E25" s="29"/>
    </row>
  </sheetData>
  <mergeCells count="7">
    <mergeCell ref="A23:E23"/>
    <mergeCell ref="A24:E24"/>
    <mergeCell ref="A1:E1"/>
    <mergeCell ref="A2:E2"/>
    <mergeCell ref="A3:E3"/>
    <mergeCell ref="A5:E5"/>
    <mergeCell ref="A21:E21"/>
  </mergeCells>
  <hyperlinks>
    <hyperlink ref="A2" r:id="rId1" display="=@'ESA Summary'!A2:A2" xr:uid="{CE9A081E-0431-43E3-B0B2-5CAE677F6D81}"/>
    <hyperlink ref="A3" r:id="rId2" display="=@'ESA Summary'!A2:A2" xr:uid="{47CB2248-59E5-4EE7-80C4-CFDAB49EF9D0}"/>
  </hyperlinks>
  <printOptions horizontalCentered="1"/>
  <pageMargins left="0.7" right="0.7" top="0.75" bottom="0.75" header="0.3" footer="0.3"/>
  <pageSetup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sheetPr codeName="Sheet31">
    <pageSetUpPr fitToPage="1"/>
  </sheetPr>
  <dimension ref="A1:J24"/>
  <sheetViews>
    <sheetView view="pageBreakPreview" zoomScale="80" zoomScaleNormal="100" zoomScaleSheetLayoutView="80" workbookViewId="0">
      <selection activeCell="M19" sqref="M19"/>
    </sheetView>
  </sheetViews>
  <sheetFormatPr defaultRowHeight="12.5"/>
  <cols>
    <col min="1" max="1" width="9.54296875" customWidth="1"/>
    <col min="2" max="2" width="22.453125" customWidth="1"/>
    <col min="5" max="5" width="28" customWidth="1"/>
    <col min="8" max="8" width="23.453125" customWidth="1"/>
  </cols>
  <sheetData>
    <row r="1" spans="1:10" ht="15.5">
      <c r="A1" s="1518" t="s">
        <v>1143</v>
      </c>
      <c r="B1" s="1518"/>
      <c r="C1" s="1518"/>
      <c r="D1" s="1518"/>
      <c r="E1" s="1518"/>
      <c r="F1" s="1518"/>
      <c r="G1" s="1518"/>
      <c r="H1" s="1518"/>
      <c r="I1" s="25"/>
      <c r="J1" s="25"/>
    </row>
    <row r="2" spans="1:10" ht="15.5">
      <c r="A2" s="1518" t="str" cm="1">
        <f t="array" ref="A2">'ESA Summary'!A2:A2</f>
        <v>Southern California Edison</v>
      </c>
      <c r="B2" s="1518"/>
      <c r="C2" s="1518"/>
      <c r="D2" s="1518"/>
      <c r="E2" s="1518"/>
      <c r="F2" s="1518"/>
      <c r="G2" s="1518"/>
      <c r="H2" s="1518"/>
      <c r="I2" s="26"/>
      <c r="J2" s="26"/>
    </row>
    <row r="3" spans="1:10" ht="15.5">
      <c r="A3" s="1660" t="str" cm="1">
        <f t="array" ref="A3">'ESA Summary'!A3:A3</f>
        <v>Through July 2026</v>
      </c>
      <c r="B3" s="1518"/>
      <c r="C3" s="1518"/>
      <c r="D3" s="1518"/>
      <c r="E3" s="1518"/>
      <c r="F3" s="1518"/>
      <c r="G3" s="1518"/>
      <c r="H3" s="1518"/>
      <c r="I3" s="26"/>
      <c r="J3" s="26"/>
    </row>
    <row r="4" spans="1:10" ht="13.5" thickBot="1">
      <c r="A4" s="47"/>
      <c r="B4" s="47"/>
      <c r="C4" s="47"/>
      <c r="D4" s="47"/>
      <c r="E4" s="47"/>
      <c r="F4" s="47"/>
      <c r="G4" s="47"/>
      <c r="H4" s="47"/>
    </row>
    <row r="5" spans="1:10" ht="54.5" thickBot="1">
      <c r="A5" s="1268" t="s">
        <v>1144</v>
      </c>
      <c r="B5" s="180" t="s">
        <v>1145</v>
      </c>
      <c r="C5" s="47"/>
      <c r="D5" s="1268" t="s">
        <v>1144</v>
      </c>
      <c r="E5" s="180" t="s">
        <v>1146</v>
      </c>
      <c r="F5" s="47"/>
      <c r="G5" s="1268" t="s">
        <v>1144</v>
      </c>
      <c r="H5" s="906" t="s">
        <v>1147</v>
      </c>
    </row>
    <row r="6" spans="1:10" ht="13">
      <c r="A6" s="832">
        <v>92552</v>
      </c>
      <c r="B6" s="518">
        <v>3.7377051925396608E-2</v>
      </c>
      <c r="C6" s="178"/>
      <c r="D6" s="832">
        <v>93262</v>
      </c>
      <c r="E6" s="518">
        <v>0</v>
      </c>
      <c r="F6" s="178"/>
      <c r="G6" s="832">
        <v>93308</v>
      </c>
      <c r="H6" s="518">
        <v>7.779332088329026E-2</v>
      </c>
    </row>
    <row r="7" spans="1:10" ht="13">
      <c r="A7" s="626">
        <v>92661</v>
      </c>
      <c r="B7" s="823">
        <v>0.11532416556190922</v>
      </c>
      <c r="C7" s="178"/>
      <c r="D7" s="626">
        <v>93106</v>
      </c>
      <c r="E7" s="823">
        <v>0</v>
      </c>
      <c r="F7" s="178"/>
      <c r="G7" s="626">
        <v>93554</v>
      </c>
      <c r="H7" s="823">
        <v>9.2097243022981487E-2</v>
      </c>
    </row>
    <row r="8" spans="1:10" ht="13">
      <c r="A8" s="626">
        <v>92581</v>
      </c>
      <c r="B8" s="823">
        <v>0.19318606662881185</v>
      </c>
      <c r="C8" s="178"/>
      <c r="D8" s="626">
        <v>93592</v>
      </c>
      <c r="E8" s="823">
        <v>0</v>
      </c>
      <c r="F8" s="178"/>
      <c r="G8" s="626">
        <v>93260</v>
      </c>
      <c r="H8" s="823">
        <v>0.10706388223486861</v>
      </c>
    </row>
    <row r="9" spans="1:10" ht="13">
      <c r="A9" s="626">
        <v>92317</v>
      </c>
      <c r="B9" s="823">
        <v>0.22341160159964296</v>
      </c>
      <c r="C9" s="178"/>
      <c r="D9" s="626">
        <v>93605</v>
      </c>
      <c r="E9" s="823">
        <v>1.4085745992728516E-2</v>
      </c>
      <c r="F9" s="178"/>
      <c r="G9" s="626">
        <v>93252</v>
      </c>
      <c r="H9" s="823">
        <v>0.1093651854066994</v>
      </c>
    </row>
    <row r="10" spans="1:10" ht="13">
      <c r="A10" s="626">
        <v>92660</v>
      </c>
      <c r="B10" s="823">
        <v>0.28170062693335607</v>
      </c>
      <c r="C10" s="178"/>
      <c r="D10" s="626">
        <v>93634</v>
      </c>
      <c r="E10" s="823">
        <v>2.6891362043633078E-2</v>
      </c>
      <c r="F10" s="178"/>
      <c r="G10" s="626">
        <v>93287</v>
      </c>
      <c r="H10" s="823">
        <v>0.11013436439656824</v>
      </c>
    </row>
    <row r="11" spans="1:10" ht="13">
      <c r="A11" s="626">
        <v>90291</v>
      </c>
      <c r="B11" s="823">
        <v>0.30653877868819795</v>
      </c>
      <c r="C11" s="178"/>
      <c r="D11" s="626">
        <v>93664</v>
      </c>
      <c r="E11" s="823">
        <v>2.8300572769036362E-2</v>
      </c>
      <c r="F11" s="178"/>
      <c r="G11" s="626">
        <v>92363</v>
      </c>
      <c r="H11" s="823">
        <v>0.18938778925725155</v>
      </c>
    </row>
    <row r="12" spans="1:10" ht="13">
      <c r="A12" s="626">
        <v>92220</v>
      </c>
      <c r="B12" s="823">
        <v>0.3337590359324179</v>
      </c>
      <c r="C12" s="178"/>
      <c r="D12" s="626">
        <v>92267</v>
      </c>
      <c r="E12" s="823">
        <v>7.2022284406545012E-2</v>
      </c>
      <c r="F12" s="178"/>
      <c r="G12" s="626">
        <v>92384</v>
      </c>
      <c r="H12" s="823">
        <v>0.19474126258550184</v>
      </c>
    </row>
    <row r="13" spans="1:10" ht="13">
      <c r="A13" s="626">
        <v>92657</v>
      </c>
      <c r="B13" s="823">
        <v>0.33787376963076976</v>
      </c>
      <c r="C13" s="178"/>
      <c r="D13" s="626">
        <v>93308</v>
      </c>
      <c r="E13" s="823">
        <v>7.779332088329026E-2</v>
      </c>
      <c r="F13" s="178"/>
      <c r="G13" s="626">
        <v>93301</v>
      </c>
      <c r="H13" s="823">
        <v>0.22690529540233145</v>
      </c>
    </row>
    <row r="14" spans="1:10" ht="13">
      <c r="A14" s="626">
        <v>93518</v>
      </c>
      <c r="B14" s="823">
        <v>0.36949256119234092</v>
      </c>
      <c r="C14" s="178"/>
      <c r="D14" s="626">
        <v>93226</v>
      </c>
      <c r="E14" s="823">
        <v>9.1077038711576283E-2</v>
      </c>
      <c r="F14" s="178"/>
      <c r="G14" s="626">
        <v>93555</v>
      </c>
      <c r="H14" s="823">
        <v>0.23277704583439529</v>
      </c>
    </row>
    <row r="15" spans="1:10" ht="13.5" thickBot="1">
      <c r="A15" s="926">
        <v>90292</v>
      </c>
      <c r="B15" s="938">
        <v>0.46266442248322748</v>
      </c>
      <c r="C15" s="178"/>
      <c r="D15" s="926">
        <v>93554</v>
      </c>
      <c r="E15" s="938">
        <v>9.2097243022981487E-2</v>
      </c>
      <c r="F15" s="178"/>
      <c r="G15" s="926">
        <v>93536</v>
      </c>
      <c r="H15" s="938">
        <v>0.25534421291563014</v>
      </c>
    </row>
    <row r="16" spans="1:10" ht="13">
      <c r="A16" s="47"/>
      <c r="B16" s="47"/>
      <c r="C16" s="47"/>
      <c r="D16" s="47"/>
      <c r="E16" s="47"/>
      <c r="F16" s="47"/>
      <c r="G16" s="47"/>
      <c r="H16" s="47"/>
    </row>
    <row r="17" spans="1:8" ht="17.25" customHeight="1">
      <c r="A17" s="1467" t="s">
        <v>1148</v>
      </c>
      <c r="B17" s="1467"/>
      <c r="C17" s="1467"/>
      <c r="D17" s="1467"/>
      <c r="E17" s="1467"/>
      <c r="F17" s="1467"/>
      <c r="G17" s="1467"/>
      <c r="H17" s="1467"/>
    </row>
    <row r="18" spans="1:8" ht="15.5">
      <c r="A18" s="338" t="s">
        <v>1140</v>
      </c>
      <c r="B18" s="338"/>
      <c r="C18" s="338"/>
      <c r="D18" s="338"/>
      <c r="E18" s="338"/>
      <c r="F18" s="338"/>
      <c r="G18" s="338"/>
      <c r="H18" s="338"/>
    </row>
    <row r="19" spans="1:8" ht="26.25" customHeight="1">
      <c r="A19" s="1467" t="s">
        <v>1141</v>
      </c>
      <c r="B19" s="1467"/>
      <c r="C19" s="1467"/>
      <c r="D19" s="1467"/>
      <c r="E19" s="1467"/>
      <c r="F19" s="1467"/>
      <c r="G19" s="1467"/>
      <c r="H19" s="1467"/>
    </row>
    <row r="20" spans="1:8" ht="13">
      <c r="A20" s="1467"/>
      <c r="B20" s="1467"/>
      <c r="C20" s="1467"/>
      <c r="D20" s="1467"/>
      <c r="E20" s="1467"/>
      <c r="F20" s="1467"/>
      <c r="G20" s="1467"/>
      <c r="H20" s="1467"/>
    </row>
    <row r="21" spans="1:8" ht="13">
      <c r="A21" s="47"/>
      <c r="B21" s="47"/>
      <c r="C21" s="47"/>
      <c r="D21" s="47"/>
      <c r="E21" s="47"/>
      <c r="F21" s="47"/>
      <c r="G21" s="47"/>
      <c r="H21" s="47"/>
    </row>
    <row r="22" spans="1:8" ht="13">
      <c r="A22" s="509" t="s">
        <v>1149</v>
      </c>
      <c r="B22" s="47"/>
      <c r="C22" s="47"/>
      <c r="D22" s="47"/>
      <c r="E22" s="47"/>
      <c r="F22" s="47"/>
      <c r="G22" s="47"/>
      <c r="H22" s="47"/>
    </row>
    <row r="23" spans="1:8" ht="13">
      <c r="A23" s="47" t="s">
        <v>1150</v>
      </c>
      <c r="B23" s="47"/>
      <c r="C23" s="47"/>
      <c r="D23" s="47"/>
      <c r="E23" s="47"/>
      <c r="F23" s="47"/>
      <c r="G23" s="47"/>
      <c r="H23" s="47"/>
    </row>
    <row r="24" spans="1:8" ht="13">
      <c r="A24" s="47" t="s">
        <v>1151</v>
      </c>
      <c r="B24" s="167"/>
      <c r="C24" s="167"/>
      <c r="D24" s="167"/>
      <c r="E24" s="167"/>
      <c r="F24" s="167"/>
      <c r="G24" s="167"/>
      <c r="H24" s="47"/>
    </row>
  </sheetData>
  <mergeCells count="6">
    <mergeCell ref="A20:H20"/>
    <mergeCell ref="A3:H3"/>
    <mergeCell ref="A1:H1"/>
    <mergeCell ref="A2:H2"/>
    <mergeCell ref="A19:H19"/>
    <mergeCell ref="A17:H17"/>
  </mergeCells>
  <phoneticPr fontId="46" type="noConversion"/>
  <hyperlinks>
    <hyperlink ref="A2" r:id="rId1" display="=@'ESA Summary'!A2:a2" xr:uid="{421F609B-7C7E-499F-A375-AF3544AA4012}"/>
    <hyperlink ref="A3" r:id="rId2" display="=@'ESA Summary'!A2:a2" xr:uid="{83F8E1D8-85E9-486E-8213-A8C18865DB8F}"/>
  </hyperlinks>
  <printOptions horizontalCentered="1"/>
  <pageMargins left="0.7" right="0.7" top="0.75" bottom="0.75" header="0.3" footer="0.3"/>
  <pageSetup fitToHeight="0" orientation="landscape" r:id="rId3"/>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61E8-F133-40CE-92D5-B935B0DBA30D}">
  <sheetPr codeName="Sheet32">
    <pageSetUpPr fitToPage="1"/>
  </sheetPr>
  <dimension ref="A1:G28"/>
  <sheetViews>
    <sheetView zoomScale="115" zoomScaleNormal="115" workbookViewId="0">
      <selection activeCell="C17" sqref="C17"/>
    </sheetView>
  </sheetViews>
  <sheetFormatPr defaultColWidth="8.54296875" defaultRowHeight="15.5"/>
  <cols>
    <col min="1" max="1" width="57.453125" style="784" bestFit="1" customWidth="1"/>
    <col min="2" max="2" width="14.54296875" style="784" customWidth="1"/>
    <col min="3" max="3" width="13" style="784" customWidth="1"/>
    <col min="4" max="4" width="14.08984375" style="784" bestFit="1" customWidth="1"/>
    <col min="5" max="5" width="13" style="784" customWidth="1"/>
    <col min="6" max="6" width="11.453125" style="784" bestFit="1" customWidth="1"/>
    <col min="7" max="7" width="12.453125" style="784" bestFit="1" customWidth="1"/>
    <col min="8" max="8" width="9.54296875" style="784" bestFit="1" customWidth="1"/>
    <col min="9" max="16384" width="8.54296875" style="784"/>
  </cols>
  <sheetData>
    <row r="1" spans="1:7">
      <c r="A1" s="1429" t="s">
        <v>1152</v>
      </c>
      <c r="B1" s="1429"/>
      <c r="C1" s="1429"/>
      <c r="D1" s="1429"/>
      <c r="E1" s="1429"/>
    </row>
    <row r="2" spans="1:7">
      <c r="A2" s="1429" t="str" cm="1">
        <f t="array" ref="A2">'ESA Summary'!A2:A2</f>
        <v>Southern California Edison</v>
      </c>
      <c r="B2" s="1429"/>
      <c r="C2" s="1429"/>
      <c r="D2" s="1429"/>
      <c r="E2" s="1429"/>
    </row>
    <row r="3" spans="1:7">
      <c r="A3" s="1500" t="str" cm="1">
        <f t="array" ref="A3">'ESA Summary'!A3:A3</f>
        <v>Through July 2026</v>
      </c>
      <c r="B3" s="1429"/>
      <c r="C3" s="1429"/>
      <c r="D3" s="1429"/>
      <c r="E3" s="1429"/>
    </row>
    <row r="4" spans="1:7" ht="45.5">
      <c r="A4" s="765"/>
      <c r="B4" s="766" t="s">
        <v>1153</v>
      </c>
      <c r="C4" s="767" t="s">
        <v>4</v>
      </c>
      <c r="D4" s="767" t="s">
        <v>5</v>
      </c>
      <c r="E4" s="767" t="s">
        <v>6</v>
      </c>
      <c r="F4" s="785"/>
    </row>
    <row r="5" spans="1:7">
      <c r="A5" s="768" t="s">
        <v>1154</v>
      </c>
      <c r="B5" s="769" t="s">
        <v>8</v>
      </c>
      <c r="C5" s="769" t="s">
        <v>8</v>
      </c>
      <c r="D5" s="769" t="s">
        <v>8</v>
      </c>
      <c r="E5" s="769" t="s">
        <v>8</v>
      </c>
    </row>
    <row r="6" spans="1:7">
      <c r="A6" s="770" t="s">
        <v>950</v>
      </c>
      <c r="B6" s="771">
        <v>963040</v>
      </c>
      <c r="C6" s="771">
        <v>14084.599999999977</v>
      </c>
      <c r="D6" s="771">
        <v>515800.98000000004</v>
      </c>
      <c r="E6" s="772">
        <f>IFERROR(D6/B6,0)</f>
        <v>0.53559663150024928</v>
      </c>
      <c r="F6" s="1308"/>
    </row>
    <row r="7" spans="1:7">
      <c r="A7" s="770" t="s">
        <v>951</v>
      </c>
      <c r="B7" s="771">
        <v>426572</v>
      </c>
      <c r="C7" s="771">
        <v>10593.369999999981</v>
      </c>
      <c r="D7" s="771">
        <v>67757.780000000086</v>
      </c>
      <c r="E7" s="772">
        <f t="shared" ref="E7:E18" si="0">IFERROR(D7/B7,0)</f>
        <v>0.15884254006357681</v>
      </c>
      <c r="F7" s="1308"/>
    </row>
    <row r="8" spans="1:7">
      <c r="A8" s="770" t="s">
        <v>952</v>
      </c>
      <c r="B8" s="771">
        <v>134707</v>
      </c>
      <c r="C8" s="771">
        <v>1823.4100000000071</v>
      </c>
      <c r="D8" s="771">
        <v>12262.540000000028</v>
      </c>
      <c r="E8" s="772">
        <f t="shared" si="0"/>
        <v>9.1031201051170532E-2</v>
      </c>
      <c r="F8" s="1308"/>
    </row>
    <row r="9" spans="1:7">
      <c r="A9" s="773" t="s">
        <v>953</v>
      </c>
      <c r="B9" s="771">
        <v>30000</v>
      </c>
      <c r="C9" s="771">
        <v>535.79</v>
      </c>
      <c r="D9" s="771">
        <v>535.79</v>
      </c>
      <c r="E9" s="772">
        <f t="shared" si="0"/>
        <v>1.7859666666666666E-2</v>
      </c>
      <c r="F9" s="1308"/>
    </row>
    <row r="10" spans="1:7">
      <c r="A10" s="770" t="s">
        <v>1155</v>
      </c>
      <c r="B10" s="771">
        <v>0</v>
      </c>
      <c r="C10" s="771">
        <v>0</v>
      </c>
      <c r="D10" s="771">
        <v>0</v>
      </c>
      <c r="E10" s="772">
        <f t="shared" si="0"/>
        <v>0</v>
      </c>
      <c r="F10" s="1308"/>
    </row>
    <row r="11" spans="1:7">
      <c r="A11" s="770" t="s">
        <v>41</v>
      </c>
      <c r="B11" s="771">
        <v>54000</v>
      </c>
      <c r="C11" s="771">
        <v>0</v>
      </c>
      <c r="D11" s="771">
        <v>0</v>
      </c>
      <c r="E11" s="772">
        <f t="shared" si="0"/>
        <v>0</v>
      </c>
      <c r="F11" s="1308"/>
    </row>
    <row r="12" spans="1:7">
      <c r="A12" s="770" t="s">
        <v>42</v>
      </c>
      <c r="B12" s="771">
        <v>16392</v>
      </c>
      <c r="C12" s="771">
        <v>0</v>
      </c>
      <c r="D12" s="771">
        <v>0</v>
      </c>
      <c r="E12" s="772">
        <f t="shared" si="0"/>
        <v>0</v>
      </c>
      <c r="F12" s="1308"/>
    </row>
    <row r="13" spans="1:7">
      <c r="A13" s="770" t="s">
        <v>43</v>
      </c>
      <c r="B13" s="771">
        <v>48452</v>
      </c>
      <c r="C13" s="771">
        <v>9228.4500000000044</v>
      </c>
      <c r="D13" s="771">
        <v>66497.200000000055</v>
      </c>
      <c r="E13" s="772">
        <f t="shared" si="0"/>
        <v>1.3724345744241735</v>
      </c>
      <c r="F13" s="1308"/>
    </row>
    <row r="14" spans="1:7">
      <c r="A14" s="770" t="s">
        <v>44</v>
      </c>
      <c r="B14" s="771">
        <v>4375</v>
      </c>
      <c r="C14" s="771">
        <v>0</v>
      </c>
      <c r="D14" s="771">
        <v>0</v>
      </c>
      <c r="E14" s="772">
        <f t="shared" si="0"/>
        <v>0</v>
      </c>
      <c r="F14" s="1308"/>
    </row>
    <row r="15" spans="1:7">
      <c r="A15" s="774" t="s">
        <v>956</v>
      </c>
      <c r="B15" s="775">
        <f>SUM(B6:B9,B10:B14)</f>
        <v>1677538</v>
      </c>
      <c r="C15" s="775">
        <f>SUM(C6:C9,C10:C14)</f>
        <v>36265.619999999966</v>
      </c>
      <c r="D15" s="775">
        <f>SUM(D6:D9,D10:D14)</f>
        <v>662854.29000000027</v>
      </c>
      <c r="E15" s="776">
        <f t="shared" si="0"/>
        <v>0.39513518620740651</v>
      </c>
      <c r="F15" s="1308"/>
      <c r="G15" s="1266"/>
    </row>
    <row r="16" spans="1:7">
      <c r="A16" s="773"/>
      <c r="B16" s="777"/>
      <c r="C16" s="777"/>
      <c r="D16" s="777"/>
      <c r="E16" s="777"/>
      <c r="F16" s="1308"/>
    </row>
    <row r="17" spans="1:7">
      <c r="A17" s="770" t="s">
        <v>1156</v>
      </c>
      <c r="B17" s="771">
        <v>57127419</v>
      </c>
      <c r="C17" s="771">
        <v>2141145.459999999</v>
      </c>
      <c r="D17" s="771">
        <v>10043324.029999999</v>
      </c>
      <c r="E17" s="772">
        <f t="shared" si="0"/>
        <v>0.17580566750267501</v>
      </c>
      <c r="F17" s="1308"/>
    </row>
    <row r="18" spans="1:7">
      <c r="A18" s="778" t="s">
        <v>958</v>
      </c>
      <c r="B18" s="775">
        <f t="shared" ref="B18:D18" si="1">SUM(B15,B17)</f>
        <v>58804957</v>
      </c>
      <c r="C18" s="775">
        <f t="shared" si="1"/>
        <v>2177411.0799999991</v>
      </c>
      <c r="D18" s="775">
        <f t="shared" si="1"/>
        <v>10706178.32</v>
      </c>
      <c r="E18" s="776">
        <f t="shared" si="0"/>
        <v>0.18206251421967709</v>
      </c>
      <c r="F18" s="1308"/>
      <c r="G18" s="1266"/>
    </row>
    <row r="19" spans="1:7">
      <c r="A19" s="779"/>
      <c r="B19" s="779"/>
      <c r="C19" s="780"/>
      <c r="D19" s="780"/>
      <c r="E19" s="779"/>
      <c r="F19" s="1308"/>
      <c r="G19" s="1266"/>
    </row>
    <row r="20" spans="1:7" s="616" customFormat="1">
      <c r="A20" s="781" t="s">
        <v>48</v>
      </c>
      <c r="B20" s="782"/>
      <c r="C20" s="771">
        <v>8940.1993759999968</v>
      </c>
      <c r="D20" s="771">
        <v>58997.832863999996</v>
      </c>
      <c r="E20" s="783"/>
      <c r="F20" s="1308"/>
      <c r="G20" s="1266"/>
    </row>
    <row r="22" spans="1:7">
      <c r="A22" s="1662" t="s">
        <v>966</v>
      </c>
      <c r="B22" s="1662"/>
      <c r="C22" s="1662"/>
      <c r="D22" s="1662"/>
      <c r="E22" s="1662"/>
    </row>
    <row r="23" spans="1:7" s="786" customFormat="1" ht="17.25" customHeight="1">
      <c r="A23" s="1662"/>
      <c r="B23" s="1662"/>
      <c r="C23" s="1662"/>
      <c r="D23" s="1662"/>
    </row>
    <row r="24" spans="1:7" s="787" customFormat="1" ht="17.25" customHeight="1">
      <c r="A24" s="1661" t="s">
        <v>1157</v>
      </c>
      <c r="B24" s="1661"/>
      <c r="C24" s="1661"/>
      <c r="D24" s="1661"/>
      <c r="E24" s="1661"/>
    </row>
    <row r="25" spans="1:7" ht="12.75" customHeight="1">
      <c r="A25" s="1661"/>
      <c r="B25" s="1661"/>
      <c r="C25" s="1661"/>
      <c r="D25" s="1661"/>
      <c r="E25" s="1661"/>
    </row>
    <row r="26" spans="1:7">
      <c r="A26" s="788"/>
      <c r="C26" s="789"/>
      <c r="D26" s="789"/>
    </row>
    <row r="27" spans="1:7" hidden="1"/>
    <row r="28" spans="1:7">
      <c r="B28" s="790"/>
    </row>
  </sheetData>
  <mergeCells count="6">
    <mergeCell ref="A24:E25"/>
    <mergeCell ref="A23:D23"/>
    <mergeCell ref="A1:E1"/>
    <mergeCell ref="A2:E2"/>
    <mergeCell ref="A3:E3"/>
    <mergeCell ref="A22:E22"/>
  </mergeCells>
  <printOptions horizontalCentered="1"/>
  <pageMargins left="0.25" right="0.25" top="0.5" bottom="0.5" header="0.5" footer="0.5"/>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9BE0-3798-45F9-8FC4-BBEE9E21A89E}">
  <sheetPr codeName="Sheet34">
    <pageSetUpPr fitToPage="1"/>
  </sheetPr>
  <dimension ref="A1:Y31"/>
  <sheetViews>
    <sheetView zoomScale="80" zoomScaleNormal="80" workbookViewId="0">
      <selection activeCell="T34" sqref="T34"/>
    </sheetView>
  </sheetViews>
  <sheetFormatPr defaultColWidth="9.453125" defaultRowHeight="12.5" outlineLevelRow="1"/>
  <cols>
    <col min="1" max="1" width="12.54296875" customWidth="1"/>
    <col min="2" max="3" width="10.453125" customWidth="1"/>
    <col min="4" max="4" width="13.54296875" bestFit="1" customWidth="1"/>
    <col min="5" max="5" width="12.54296875" customWidth="1"/>
    <col min="6" max="8" width="8.54296875" customWidth="1"/>
    <col min="9" max="9" width="12.54296875" customWidth="1"/>
    <col min="10" max="10" width="13.54296875" style="5" customWidth="1"/>
    <col min="11" max="11" width="14.54296875" customWidth="1"/>
    <col min="12" max="12" width="11.453125" customWidth="1"/>
    <col min="13" max="13" width="15" bestFit="1" customWidth="1"/>
    <col min="14" max="14" width="10.54296875" bestFit="1" customWidth="1"/>
    <col min="15" max="15" width="14.54296875" bestFit="1" customWidth="1"/>
    <col min="16" max="16" width="10.54296875" customWidth="1"/>
    <col min="17" max="17" width="13" customWidth="1"/>
    <col min="18" max="18" width="14.54296875" customWidth="1"/>
    <col min="19" max="19" width="9.54296875" bestFit="1" customWidth="1"/>
    <col min="20" max="20" width="9.54296875" customWidth="1"/>
    <col min="21" max="21" width="11" bestFit="1" customWidth="1"/>
    <col min="22" max="22" width="15.54296875" customWidth="1"/>
    <col min="23" max="23" width="13.453125" customWidth="1"/>
    <col min="24" max="24" width="16.453125" customWidth="1"/>
    <col min="25" max="25" width="12" customWidth="1"/>
  </cols>
  <sheetData>
    <row r="1" spans="1:25" ht="15">
      <c r="A1" s="1429" t="s">
        <v>1158</v>
      </c>
      <c r="B1" s="1429"/>
      <c r="C1" s="1429"/>
      <c r="D1" s="1429"/>
      <c r="E1" s="1429"/>
      <c r="F1" s="1429"/>
      <c r="G1" s="1429"/>
      <c r="H1" s="1429"/>
      <c r="I1" s="1429"/>
      <c r="J1" s="1429"/>
      <c r="K1" s="1429"/>
      <c r="L1" s="1429"/>
      <c r="M1" s="1429"/>
      <c r="N1" s="1429"/>
      <c r="O1" s="1429"/>
      <c r="P1" s="1429"/>
      <c r="Q1" s="1429"/>
      <c r="R1" s="1429"/>
      <c r="S1" s="1429"/>
      <c r="T1" s="1429"/>
      <c r="U1" s="1429"/>
      <c r="V1" s="1429"/>
      <c r="W1" s="1429"/>
      <c r="X1" s="1429"/>
      <c r="Y1" s="1429"/>
    </row>
    <row r="2" spans="1:25" ht="15">
      <c r="A2" s="1429" t="str" cm="1">
        <f t="array" ref="A2">'ESA Summary'!A2:A2</f>
        <v>Southern California Edison</v>
      </c>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row>
    <row r="3" spans="1:25" ht="15.5" thickBot="1">
      <c r="A3" s="1500" t="str" cm="1">
        <f t="array" ref="A3">'ESA Summary'!A3:A3</f>
        <v>Through July 2026</v>
      </c>
      <c r="B3" s="1429"/>
      <c r="C3" s="1429"/>
      <c r="D3" s="1429"/>
      <c r="E3" s="1429"/>
      <c r="F3" s="1429"/>
      <c r="G3" s="1429"/>
      <c r="H3" s="1429"/>
      <c r="I3" s="1429"/>
      <c r="J3" s="1429"/>
      <c r="K3" s="1429"/>
      <c r="L3" s="1429"/>
      <c r="M3" s="1429"/>
      <c r="N3" s="1429"/>
      <c r="O3" s="1429"/>
      <c r="P3" s="1429"/>
      <c r="Q3" s="1429"/>
      <c r="R3" s="1429"/>
      <c r="S3" s="1429"/>
      <c r="T3" s="1429"/>
      <c r="U3" s="1429"/>
      <c r="V3" s="1429"/>
      <c r="W3" s="1429"/>
      <c r="X3" s="1429"/>
      <c r="Y3" s="1429"/>
    </row>
    <row r="4" spans="1:25" ht="15.75" customHeight="1" thickBot="1">
      <c r="A4" s="1681"/>
      <c r="B4" s="1684" t="s">
        <v>968</v>
      </c>
      <c r="C4" s="1685"/>
      <c r="D4" s="1685"/>
      <c r="E4" s="1685"/>
      <c r="F4" s="1685"/>
      <c r="G4" s="1685"/>
      <c r="H4" s="1685"/>
      <c r="I4" s="1685"/>
      <c r="J4" s="1685"/>
      <c r="K4" s="1686"/>
      <c r="L4" s="1687" t="s">
        <v>1159</v>
      </c>
      <c r="M4" s="1688"/>
      <c r="N4" s="1688"/>
      <c r="O4" s="1689"/>
      <c r="P4" s="519"/>
      <c r="Q4" s="1673"/>
      <c r="R4" s="1673"/>
      <c r="S4" s="1673"/>
      <c r="T4" s="1673"/>
      <c r="U4" s="1690" t="s">
        <v>971</v>
      </c>
      <c r="V4" s="1691"/>
      <c r="W4" s="1663" t="s">
        <v>1160</v>
      </c>
      <c r="X4" s="1666" t="s">
        <v>1161</v>
      </c>
      <c r="Y4" s="1679" t="s">
        <v>1162</v>
      </c>
    </row>
    <row r="5" spans="1:25" ht="15" customHeight="1">
      <c r="A5" s="1682"/>
      <c r="B5" s="1669" t="s">
        <v>976</v>
      </c>
      <c r="C5" s="1670"/>
      <c r="D5" s="1670"/>
      <c r="E5" s="1671"/>
      <c r="F5" s="1672" t="s">
        <v>977</v>
      </c>
      <c r="G5" s="1673"/>
      <c r="H5" s="1673"/>
      <c r="I5" s="1673"/>
      <c r="J5" s="1674"/>
      <c r="K5" s="1675" t="s">
        <v>1163</v>
      </c>
      <c r="L5" s="1669" t="s">
        <v>979</v>
      </c>
      <c r="M5" s="1670" t="s">
        <v>1164</v>
      </c>
      <c r="N5" s="1670" t="s">
        <v>981</v>
      </c>
      <c r="O5" s="1679" t="s">
        <v>1165</v>
      </c>
      <c r="P5" s="520"/>
      <c r="Q5" s="1670" t="s">
        <v>984</v>
      </c>
      <c r="R5" s="1670" t="s">
        <v>985</v>
      </c>
      <c r="S5" s="1666" t="s">
        <v>1166</v>
      </c>
      <c r="T5" s="1671" t="s">
        <v>987</v>
      </c>
      <c r="U5" s="1669" t="s">
        <v>988</v>
      </c>
      <c r="V5" s="1693" t="s">
        <v>989</v>
      </c>
      <c r="W5" s="1664"/>
      <c r="X5" s="1667"/>
      <c r="Y5" s="1692"/>
    </row>
    <row r="6" spans="1:25" ht="47.25" customHeight="1" thickBot="1">
      <c r="A6" s="1683"/>
      <c r="B6" s="939" t="s">
        <v>1167</v>
      </c>
      <c r="C6" s="1399" t="s">
        <v>1168</v>
      </c>
      <c r="D6" s="1399" t="s">
        <v>1169</v>
      </c>
      <c r="E6" s="940" t="s">
        <v>993</v>
      </c>
      <c r="F6" s="939" t="s">
        <v>994</v>
      </c>
      <c r="G6" s="1399" t="s">
        <v>995</v>
      </c>
      <c r="H6" s="1399" t="s">
        <v>996</v>
      </c>
      <c r="I6" s="1300" t="s">
        <v>997</v>
      </c>
      <c r="J6" s="940" t="s">
        <v>998</v>
      </c>
      <c r="K6" s="1676"/>
      <c r="L6" s="1677"/>
      <c r="M6" s="1678"/>
      <c r="N6" s="1678"/>
      <c r="O6" s="1680"/>
      <c r="P6" s="1354" t="s">
        <v>1170</v>
      </c>
      <c r="Q6" s="1678"/>
      <c r="R6" s="1678"/>
      <c r="S6" s="1695"/>
      <c r="T6" s="1697"/>
      <c r="U6" s="1677"/>
      <c r="V6" s="1694"/>
      <c r="W6" s="1665"/>
      <c r="X6" s="1668"/>
      <c r="Y6" s="1680"/>
    </row>
    <row r="7" spans="1:25" ht="15.5" outlineLevel="1">
      <c r="A7" s="521" t="s">
        <v>647</v>
      </c>
      <c r="B7" s="522">
        <v>0</v>
      </c>
      <c r="C7" s="523">
        <v>52</v>
      </c>
      <c r="D7" s="523">
        <v>0</v>
      </c>
      <c r="E7" s="524">
        <f t="shared" ref="E7:E13" si="0">SUM(B7:D7)</f>
        <v>52</v>
      </c>
      <c r="F7" s="522">
        <v>1014</v>
      </c>
      <c r="G7" s="523">
        <v>106</v>
      </c>
      <c r="H7" s="523">
        <v>297</v>
      </c>
      <c r="I7" s="525">
        <v>0</v>
      </c>
      <c r="J7" s="526">
        <f t="shared" ref="J7" si="1">SUM(F7:I7)</f>
        <v>1417</v>
      </c>
      <c r="K7" s="527">
        <f t="shared" ref="K7" si="2">E7+J7</f>
        <v>1469</v>
      </c>
      <c r="L7" s="522">
        <v>315</v>
      </c>
      <c r="M7" s="523">
        <v>24</v>
      </c>
      <c r="N7" s="528">
        <v>63</v>
      </c>
      <c r="O7" s="529">
        <f t="shared" ref="O7:O12" si="3">SUM(L7:N7)</f>
        <v>402</v>
      </c>
      <c r="P7" s="529">
        <v>322</v>
      </c>
      <c r="Q7" s="528">
        <v>0</v>
      </c>
      <c r="R7" s="528">
        <v>4</v>
      </c>
      <c r="S7" s="529">
        <f>(K7-SUM(P7:R7))-(W7-45641)</f>
        <v>-10</v>
      </c>
      <c r="T7" s="530">
        <f>SUM(P7:S7)</f>
        <v>316</v>
      </c>
      <c r="U7" s="531">
        <f>K7+O7</f>
        <v>1871</v>
      </c>
      <c r="V7" s="530">
        <f t="shared" ref="V7" si="4">K7-T7</f>
        <v>1153</v>
      </c>
      <c r="W7" s="532">
        <v>46794</v>
      </c>
      <c r="X7" s="523">
        <v>357896.36800199997</v>
      </c>
      <c r="Y7" s="533">
        <f>IFERROR(W7/X7,0)</f>
        <v>0.13074734527548632</v>
      </c>
    </row>
    <row r="8" spans="1:25" ht="15.5" outlineLevel="1">
      <c r="A8" s="824" t="s">
        <v>648</v>
      </c>
      <c r="B8" s="534">
        <v>0</v>
      </c>
      <c r="C8" s="535">
        <v>546</v>
      </c>
      <c r="D8" s="535">
        <v>0</v>
      </c>
      <c r="E8" s="524">
        <f t="shared" si="0"/>
        <v>546</v>
      </c>
      <c r="F8" s="534">
        <v>748</v>
      </c>
      <c r="G8" s="535">
        <v>100</v>
      </c>
      <c r="H8" s="535">
        <v>263</v>
      </c>
      <c r="I8" s="536">
        <v>0</v>
      </c>
      <c r="J8" s="526">
        <f t="shared" ref="J8" si="5">SUM(F8:I8)</f>
        <v>1111</v>
      </c>
      <c r="K8" s="527">
        <f t="shared" ref="K8:K13" si="6">E8+J8</f>
        <v>1657</v>
      </c>
      <c r="L8" s="534">
        <v>292</v>
      </c>
      <c r="M8" s="535">
        <v>17</v>
      </c>
      <c r="N8" s="537">
        <v>65</v>
      </c>
      <c r="O8" s="529">
        <f t="shared" si="3"/>
        <v>374</v>
      </c>
      <c r="P8" s="529">
        <v>230</v>
      </c>
      <c r="Q8" s="537">
        <v>0</v>
      </c>
      <c r="R8" s="537">
        <v>2</v>
      </c>
      <c r="S8" s="529">
        <f t="shared" ref="S8:S13" si="7">(K8-SUM(P8:R8))-(W8-W7)</f>
        <v>124</v>
      </c>
      <c r="T8" s="530">
        <f t="shared" ref="T8" si="8">SUM(P8:S8)</f>
        <v>356</v>
      </c>
      <c r="U8" s="531">
        <f>K8+O8</f>
        <v>2031</v>
      </c>
      <c r="V8" s="530">
        <f t="shared" ref="V8:V13" si="9">K8-T8</f>
        <v>1301</v>
      </c>
      <c r="W8" s="534">
        <v>48095</v>
      </c>
      <c r="X8" s="523">
        <v>357896.36800199997</v>
      </c>
      <c r="Y8" s="533">
        <f t="shared" ref="Y8:Y10" si="10">IFERROR(W8/X8,0)</f>
        <v>0.13438247576664772</v>
      </c>
    </row>
    <row r="9" spans="1:25" ht="15.5" outlineLevel="1">
      <c r="A9" s="824" t="s">
        <v>649</v>
      </c>
      <c r="B9" s="534">
        <v>0</v>
      </c>
      <c r="C9" s="535">
        <v>343</v>
      </c>
      <c r="D9" s="535">
        <v>0</v>
      </c>
      <c r="E9" s="524">
        <f t="shared" si="0"/>
        <v>343</v>
      </c>
      <c r="F9" s="534">
        <v>984</v>
      </c>
      <c r="G9" s="535">
        <v>79</v>
      </c>
      <c r="H9" s="535">
        <v>287</v>
      </c>
      <c r="I9" s="536">
        <v>0</v>
      </c>
      <c r="J9" s="526">
        <f t="shared" ref="J9" si="11">SUM(F9:I9)</f>
        <v>1350</v>
      </c>
      <c r="K9" s="527">
        <f t="shared" si="6"/>
        <v>1693</v>
      </c>
      <c r="L9" s="534">
        <v>291</v>
      </c>
      <c r="M9" s="535">
        <v>22</v>
      </c>
      <c r="N9" s="537">
        <v>87</v>
      </c>
      <c r="O9" s="529">
        <f t="shared" si="3"/>
        <v>400</v>
      </c>
      <c r="P9" s="529">
        <v>253</v>
      </c>
      <c r="Q9" s="537">
        <v>0</v>
      </c>
      <c r="R9" s="537">
        <v>4</v>
      </c>
      <c r="S9" s="529">
        <f t="shared" si="7"/>
        <v>139</v>
      </c>
      <c r="T9" s="530">
        <f t="shared" ref="T9" si="12">SUM(P9:S9)</f>
        <v>396</v>
      </c>
      <c r="U9" s="531">
        <v>10</v>
      </c>
      <c r="V9" s="530">
        <f t="shared" si="9"/>
        <v>1297</v>
      </c>
      <c r="W9" s="534">
        <v>49392</v>
      </c>
      <c r="X9" s="523">
        <v>357896.36800199997</v>
      </c>
      <c r="Y9" s="533">
        <f t="shared" si="10"/>
        <v>0.13800642983815917</v>
      </c>
    </row>
    <row r="10" spans="1:25" ht="15.5" outlineLevel="1">
      <c r="A10" s="824" t="s">
        <v>650</v>
      </c>
      <c r="B10" s="534">
        <v>0</v>
      </c>
      <c r="C10" s="535">
        <v>79</v>
      </c>
      <c r="D10" s="535">
        <v>0</v>
      </c>
      <c r="E10" s="524">
        <f t="shared" si="0"/>
        <v>79</v>
      </c>
      <c r="F10" s="534">
        <v>862</v>
      </c>
      <c r="G10" s="535">
        <v>87</v>
      </c>
      <c r="H10" s="535">
        <v>261</v>
      </c>
      <c r="I10" s="536">
        <v>1</v>
      </c>
      <c r="J10" s="526">
        <f t="shared" ref="J10" si="13">SUM(F10:I10)</f>
        <v>1211</v>
      </c>
      <c r="K10" s="527">
        <f t="shared" si="6"/>
        <v>1290</v>
      </c>
      <c r="L10" s="534">
        <v>262</v>
      </c>
      <c r="M10" s="535">
        <v>13</v>
      </c>
      <c r="N10" s="537">
        <v>80</v>
      </c>
      <c r="O10" s="529">
        <f t="shared" si="3"/>
        <v>355</v>
      </c>
      <c r="P10" s="529">
        <v>270</v>
      </c>
      <c r="Q10" s="537">
        <v>4</v>
      </c>
      <c r="R10" s="537">
        <v>3</v>
      </c>
      <c r="S10" s="529">
        <f t="shared" si="7"/>
        <v>104</v>
      </c>
      <c r="T10" s="530">
        <f t="shared" ref="T10" si="14">SUM(P10:S10)</f>
        <v>381</v>
      </c>
      <c r="U10" s="531">
        <v>11</v>
      </c>
      <c r="V10" s="530">
        <f t="shared" si="9"/>
        <v>909</v>
      </c>
      <c r="W10" s="523">
        <v>50301</v>
      </c>
      <c r="X10" s="523">
        <v>357896.36800199997</v>
      </c>
      <c r="Y10" s="533">
        <f t="shared" si="10"/>
        <v>0.1405462712036209</v>
      </c>
    </row>
    <row r="11" spans="1:25" ht="15.5" outlineLevel="1">
      <c r="A11" s="824" t="s">
        <v>651</v>
      </c>
      <c r="B11" s="534">
        <v>0</v>
      </c>
      <c r="C11" s="535">
        <v>63</v>
      </c>
      <c r="D11" s="535">
        <v>0</v>
      </c>
      <c r="E11" s="524">
        <f t="shared" si="0"/>
        <v>63</v>
      </c>
      <c r="F11" s="534">
        <v>838</v>
      </c>
      <c r="G11" s="535">
        <v>73</v>
      </c>
      <c r="H11" s="535">
        <v>220</v>
      </c>
      <c r="I11" s="536">
        <v>2</v>
      </c>
      <c r="J11" s="526">
        <f t="shared" ref="J11" si="15">SUM(F11:I11)</f>
        <v>1133</v>
      </c>
      <c r="K11" s="527">
        <f t="shared" si="6"/>
        <v>1196</v>
      </c>
      <c r="L11" s="534">
        <v>412</v>
      </c>
      <c r="M11" s="535">
        <v>80</v>
      </c>
      <c r="N11" s="537">
        <v>90</v>
      </c>
      <c r="O11" s="529">
        <f t="shared" si="3"/>
        <v>582</v>
      </c>
      <c r="P11" s="529">
        <v>320</v>
      </c>
      <c r="Q11" s="537">
        <v>2</v>
      </c>
      <c r="R11" s="537">
        <v>4</v>
      </c>
      <c r="S11" s="529">
        <f t="shared" si="7"/>
        <v>12</v>
      </c>
      <c r="T11" s="530">
        <f t="shared" ref="T11" si="16">SUM(P11:S11)</f>
        <v>338</v>
      </c>
      <c r="U11" s="531">
        <v>12</v>
      </c>
      <c r="V11" s="530">
        <f t="shared" si="9"/>
        <v>858</v>
      </c>
      <c r="W11" s="523">
        <v>51159</v>
      </c>
      <c r="X11" s="523">
        <v>357896.36800199997</v>
      </c>
      <c r="Y11" s="533">
        <f t="shared" ref="Y11" si="17">IFERROR(W11/X11,0)</f>
        <v>0.14294361321854521</v>
      </c>
    </row>
    <row r="12" spans="1:25" ht="15.5" outlineLevel="1">
      <c r="A12" s="824" t="s">
        <v>652</v>
      </c>
      <c r="B12" s="534">
        <v>0</v>
      </c>
      <c r="C12" s="535">
        <v>45</v>
      </c>
      <c r="D12" s="535">
        <v>0</v>
      </c>
      <c r="E12" s="524">
        <f t="shared" si="0"/>
        <v>45</v>
      </c>
      <c r="F12" s="534">
        <v>1102</v>
      </c>
      <c r="G12" s="535">
        <v>172</v>
      </c>
      <c r="H12" s="535">
        <v>221</v>
      </c>
      <c r="I12" s="536">
        <v>1</v>
      </c>
      <c r="J12" s="526">
        <f t="shared" ref="J12" si="18">SUM(F12:I12)</f>
        <v>1496</v>
      </c>
      <c r="K12" s="527">
        <f t="shared" si="6"/>
        <v>1541</v>
      </c>
      <c r="L12" s="534">
        <v>634</v>
      </c>
      <c r="M12" s="535">
        <v>28</v>
      </c>
      <c r="N12" s="537">
        <v>82</v>
      </c>
      <c r="O12" s="529">
        <f t="shared" si="3"/>
        <v>744</v>
      </c>
      <c r="P12" s="529">
        <v>589</v>
      </c>
      <c r="Q12" s="537">
        <v>1</v>
      </c>
      <c r="R12" s="537">
        <v>2</v>
      </c>
      <c r="S12" s="529">
        <f t="shared" si="7"/>
        <v>46</v>
      </c>
      <c r="T12" s="530">
        <f t="shared" ref="T12" si="19">SUM(P12:S12)</f>
        <v>638</v>
      </c>
      <c r="U12" s="531">
        <v>13</v>
      </c>
      <c r="V12" s="530">
        <f t="shared" si="9"/>
        <v>903</v>
      </c>
      <c r="W12" s="523">
        <v>52062</v>
      </c>
      <c r="X12" s="523">
        <v>357896.36800199997</v>
      </c>
      <c r="Y12" s="533">
        <f t="shared" ref="Y12" si="20">IFERROR(W12/X12,0)</f>
        <v>0.14546668995453196</v>
      </c>
    </row>
    <row r="13" spans="1:25" ht="15.5" outlineLevel="1">
      <c r="A13" s="824" t="s">
        <v>653</v>
      </c>
      <c r="B13" s="534">
        <v>0</v>
      </c>
      <c r="C13" s="535">
        <v>617</v>
      </c>
      <c r="D13" s="535">
        <v>0</v>
      </c>
      <c r="E13" s="524">
        <f t="shared" si="0"/>
        <v>617</v>
      </c>
      <c r="F13" s="534">
        <v>1243</v>
      </c>
      <c r="G13" s="535">
        <v>244</v>
      </c>
      <c r="H13" s="535">
        <v>282</v>
      </c>
      <c r="I13" s="536">
        <v>0</v>
      </c>
      <c r="J13" s="526">
        <f t="shared" ref="J13" si="21">SUM(F13:I13)</f>
        <v>1769</v>
      </c>
      <c r="K13" s="527">
        <f t="shared" si="6"/>
        <v>2386</v>
      </c>
      <c r="L13" s="534">
        <v>685</v>
      </c>
      <c r="M13" s="535">
        <v>42</v>
      </c>
      <c r="N13" s="537">
        <v>192</v>
      </c>
      <c r="O13" s="529">
        <f>SUM(L13:N13)</f>
        <v>919</v>
      </c>
      <c r="P13" s="529">
        <v>557</v>
      </c>
      <c r="Q13" s="537">
        <v>4</v>
      </c>
      <c r="R13" s="537">
        <v>2</v>
      </c>
      <c r="S13" s="529">
        <f t="shared" si="7"/>
        <v>974</v>
      </c>
      <c r="T13" s="530">
        <f t="shared" ref="T13" si="22">SUM(P13:S13)</f>
        <v>1537</v>
      </c>
      <c r="U13" s="531">
        <v>14</v>
      </c>
      <c r="V13" s="530">
        <f t="shared" si="9"/>
        <v>849</v>
      </c>
      <c r="W13" s="523">
        <v>52911</v>
      </c>
      <c r="X13" s="523">
        <v>357896.36800199997</v>
      </c>
      <c r="Y13" s="533">
        <f t="shared" ref="Y13" si="23">IFERROR(W13/X13,0)</f>
        <v>0.14783888502524375</v>
      </c>
    </row>
    <row r="14" spans="1:25" ht="15.5" outlineLevel="1">
      <c r="A14" s="824" t="s">
        <v>654</v>
      </c>
      <c r="B14" s="534"/>
      <c r="C14" s="535"/>
      <c r="D14" s="535"/>
      <c r="E14" s="524"/>
      <c r="F14" s="534"/>
      <c r="G14" s="535"/>
      <c r="H14" s="535"/>
      <c r="I14" s="536"/>
      <c r="J14" s="526"/>
      <c r="K14" s="527"/>
      <c r="L14" s="534"/>
      <c r="M14" s="535"/>
      <c r="N14" s="537"/>
      <c r="O14" s="529"/>
      <c r="P14" s="529"/>
      <c r="Q14" s="537"/>
      <c r="R14" s="537"/>
      <c r="S14" s="529"/>
      <c r="T14" s="530"/>
      <c r="U14" s="531"/>
      <c r="V14" s="530"/>
      <c r="W14" s="538"/>
      <c r="X14" s="523"/>
      <c r="Y14" s="533"/>
    </row>
    <row r="15" spans="1:25" ht="15.5" outlineLevel="1">
      <c r="A15" s="824" t="s">
        <v>655</v>
      </c>
      <c r="B15" s="534"/>
      <c r="C15" s="535"/>
      <c r="D15" s="535"/>
      <c r="E15" s="524"/>
      <c r="F15" s="534"/>
      <c r="G15" s="535"/>
      <c r="H15" s="535"/>
      <c r="I15" s="536"/>
      <c r="J15" s="526"/>
      <c r="K15" s="527"/>
      <c r="L15" s="534"/>
      <c r="M15" s="535"/>
      <c r="N15" s="537"/>
      <c r="O15" s="529"/>
      <c r="P15" s="529"/>
      <c r="Q15" s="537"/>
      <c r="R15" s="537"/>
      <c r="S15" s="529"/>
      <c r="T15" s="530"/>
      <c r="U15" s="531"/>
      <c r="V15" s="530"/>
      <c r="W15" s="538"/>
      <c r="X15" s="523"/>
      <c r="Y15" s="533"/>
    </row>
    <row r="16" spans="1:25" ht="15.5" outlineLevel="1">
      <c r="A16" s="824" t="s">
        <v>656</v>
      </c>
      <c r="B16" s="534"/>
      <c r="C16" s="535"/>
      <c r="D16" s="535"/>
      <c r="E16" s="524"/>
      <c r="F16" s="534"/>
      <c r="G16" s="535"/>
      <c r="H16" s="535"/>
      <c r="I16" s="536"/>
      <c r="J16" s="526"/>
      <c r="K16" s="527"/>
      <c r="L16" s="534"/>
      <c r="M16" s="535"/>
      <c r="N16" s="537"/>
      <c r="O16" s="529"/>
      <c r="P16" s="529"/>
      <c r="Q16" s="537"/>
      <c r="R16" s="537"/>
      <c r="S16" s="529"/>
      <c r="T16" s="530"/>
      <c r="U16" s="531"/>
      <c r="V16" s="530"/>
      <c r="W16" s="538"/>
      <c r="X16" s="523"/>
      <c r="Y16" s="533"/>
    </row>
    <row r="17" spans="1:25" ht="15.5" outlineLevel="1">
      <c r="A17" s="824" t="s">
        <v>657</v>
      </c>
      <c r="B17" s="827"/>
      <c r="C17" s="828"/>
      <c r="D17" s="828"/>
      <c r="E17" s="524"/>
      <c r="F17" s="827"/>
      <c r="G17" s="828"/>
      <c r="H17" s="828"/>
      <c r="I17" s="829"/>
      <c r="J17" s="526"/>
      <c r="K17" s="527"/>
      <c r="L17" s="827"/>
      <c r="M17" s="828"/>
      <c r="N17" s="830"/>
      <c r="O17" s="529"/>
      <c r="P17" s="831"/>
      <c r="Q17" s="830"/>
      <c r="R17" s="830"/>
      <c r="S17" s="529"/>
      <c r="T17" s="530"/>
      <c r="U17" s="531"/>
      <c r="V17" s="530"/>
      <c r="W17" s="538"/>
      <c r="X17" s="523"/>
      <c r="Y17" s="533"/>
    </row>
    <row r="18" spans="1:25" ht="16" outlineLevel="1" thickBot="1">
      <c r="A18" s="941" t="s">
        <v>658</v>
      </c>
      <c r="B18" s="942"/>
      <c r="C18" s="1400"/>
      <c r="D18" s="1400"/>
      <c r="E18" s="943"/>
      <c r="F18" s="942"/>
      <c r="G18" s="1400"/>
      <c r="H18" s="1400"/>
      <c r="I18" s="1301"/>
      <c r="J18" s="943"/>
      <c r="K18" s="1282"/>
      <c r="L18" s="942"/>
      <c r="M18" s="1400"/>
      <c r="N18" s="1401"/>
      <c r="O18" s="1402"/>
      <c r="P18" s="1285"/>
      <c r="Q18" s="1402"/>
      <c r="R18" s="1402"/>
      <c r="S18" s="1285"/>
      <c r="T18" s="944"/>
      <c r="U18" s="531"/>
      <c r="V18" s="944"/>
      <c r="W18" s="942"/>
      <c r="X18" s="1400"/>
      <c r="Y18" s="1286"/>
    </row>
    <row r="19" spans="1:25" ht="15.5" thickBot="1">
      <c r="A19" s="1355" t="s">
        <v>999</v>
      </c>
      <c r="B19" s="1356">
        <f>SUM(B7:B18)</f>
        <v>0</v>
      </c>
      <c r="C19" s="1357">
        <f t="shared" ref="C19:V19" si="24">SUM(C7:C18)</f>
        <v>1745</v>
      </c>
      <c r="D19" s="1357">
        <f t="shared" si="24"/>
        <v>0</v>
      </c>
      <c r="E19" s="1358">
        <f>SUM(E7:E18)</f>
        <v>1745</v>
      </c>
      <c r="F19" s="1356">
        <f t="shared" si="24"/>
        <v>6791</v>
      </c>
      <c r="G19" s="1357">
        <f t="shared" si="24"/>
        <v>861</v>
      </c>
      <c r="H19" s="1357">
        <f t="shared" si="24"/>
        <v>1831</v>
      </c>
      <c r="I19" s="1357">
        <f t="shared" si="24"/>
        <v>4</v>
      </c>
      <c r="J19" s="1358">
        <f t="shared" si="24"/>
        <v>9487</v>
      </c>
      <c r="K19" s="1356">
        <f t="shared" si="24"/>
        <v>11232</v>
      </c>
      <c r="L19" s="1356">
        <f t="shared" si="24"/>
        <v>2891</v>
      </c>
      <c r="M19" s="1357">
        <f t="shared" si="24"/>
        <v>226</v>
      </c>
      <c r="N19" s="1357">
        <f t="shared" si="24"/>
        <v>659</v>
      </c>
      <c r="O19" s="1357">
        <f t="shared" si="24"/>
        <v>3776</v>
      </c>
      <c r="P19" s="1358">
        <f t="shared" si="24"/>
        <v>2541</v>
      </c>
      <c r="Q19" s="1357">
        <f t="shared" si="24"/>
        <v>11</v>
      </c>
      <c r="R19" s="1357">
        <f t="shared" si="24"/>
        <v>21</v>
      </c>
      <c r="S19" s="1357">
        <f t="shared" si="24"/>
        <v>1389</v>
      </c>
      <c r="T19" s="1283">
        <f>SUM(T7:T18)</f>
        <v>3962</v>
      </c>
      <c r="U19" s="1284">
        <f t="shared" si="24"/>
        <v>3962</v>
      </c>
      <c r="V19" s="1359">
        <f t="shared" si="24"/>
        <v>7270</v>
      </c>
      <c r="W19" s="1360">
        <f>_xlfn.IFS(W18&lt;&gt;0,W18,W17&lt;&gt;0,W17,W16&lt;&gt;0,W16,W15&lt;&gt;0,W15,W14&lt;&gt;0,W14,W13&lt;&gt;0,W13,W12&lt;&gt;0,W12,W11&lt;&gt;0,W11,W10&lt;&gt;0,W10,W9&lt;&gt;0,W9,W8&lt;&gt;0,W8,W7&lt;&gt;0,W7)</f>
        <v>52911</v>
      </c>
      <c r="X19" s="1361">
        <f>_xlfn.IFS(X18&lt;&gt;"",X18,X17&lt;&gt;"",X17,X16&lt;&gt;"",X16,X15&lt;&gt;"",X15,X14&lt;&gt;"",X14,X13&lt;&gt;"",X13,X12&lt;&gt;"",X12,X11&lt;&gt;"",X11,X10&lt;&gt;"",X10,X9&lt;&gt;"",X9,X8&lt;&gt;"",X8,X7&lt;&gt;"",X7)</f>
        <v>357896.36800199997</v>
      </c>
      <c r="Y19" s="1426">
        <f>W19/X19</f>
        <v>0.14783888502524375</v>
      </c>
    </row>
    <row r="20" spans="1:25" ht="14">
      <c r="A20" s="539"/>
      <c r="B20" s="540"/>
      <c r="C20" s="540"/>
      <c r="D20" s="540"/>
      <c r="E20" s="540"/>
      <c r="F20" s="540"/>
      <c r="G20" s="540"/>
      <c r="H20" s="540"/>
      <c r="I20" s="540"/>
      <c r="J20" s="541"/>
      <c r="K20" s="540"/>
      <c r="L20" s="540"/>
      <c r="M20" s="540"/>
      <c r="N20" s="540"/>
      <c r="O20" s="540"/>
      <c r="P20" s="540"/>
      <c r="Q20" s="193"/>
      <c r="R20" s="193"/>
      <c r="S20" s="193"/>
      <c r="T20" s="193"/>
      <c r="U20" s="193"/>
      <c r="V20" s="47"/>
      <c r="W20" s="193"/>
      <c r="X20" s="47"/>
      <c r="Y20" s="47"/>
    </row>
    <row r="21" spans="1:25" ht="15.5">
      <c r="A21" s="1619" t="s">
        <v>1000</v>
      </c>
      <c r="B21" s="1619"/>
      <c r="C21" s="1619"/>
      <c r="D21" s="1619"/>
      <c r="E21" s="1619"/>
      <c r="F21" s="1619"/>
      <c r="G21" s="1619"/>
      <c r="H21" s="1619"/>
      <c r="I21" s="1619"/>
      <c r="J21" s="1619"/>
      <c r="K21" s="1619"/>
      <c r="L21" s="1619"/>
      <c r="M21" s="1619"/>
      <c r="N21" s="1619"/>
      <c r="O21" s="1619"/>
      <c r="P21" s="337"/>
      <c r="Q21" s="47"/>
      <c r="R21" s="47"/>
      <c r="S21" s="47"/>
      <c r="T21" s="47"/>
      <c r="U21" s="47"/>
      <c r="V21" s="47"/>
      <c r="W21" s="169"/>
      <c r="X21" s="47"/>
      <c r="Y21" s="47"/>
    </row>
    <row r="22" spans="1:25" ht="15.5">
      <c r="A22" s="1619" t="s">
        <v>1001</v>
      </c>
      <c r="B22" s="1619"/>
      <c r="C22" s="1619"/>
      <c r="D22" s="1619"/>
      <c r="E22" s="1619"/>
      <c r="F22" s="1619"/>
      <c r="G22" s="1619"/>
      <c r="H22" s="1619"/>
      <c r="I22" s="1619"/>
      <c r="J22" s="1619"/>
      <c r="K22" s="1619"/>
      <c r="L22" s="1619"/>
      <c r="M22" s="1619"/>
      <c r="N22" s="1619"/>
      <c r="O22" s="1619"/>
      <c r="P22" s="337"/>
      <c r="Q22" s="47"/>
      <c r="R22" s="47"/>
      <c r="S22" s="47"/>
      <c r="T22" s="47"/>
      <c r="U22" s="47"/>
      <c r="V22" s="47"/>
      <c r="W22" s="169"/>
      <c r="X22" s="47"/>
      <c r="Y22" s="47"/>
    </row>
    <row r="23" spans="1:25" ht="15.5">
      <c r="A23" s="1619" t="s">
        <v>1171</v>
      </c>
      <c r="B23" s="1619"/>
      <c r="C23" s="1619"/>
      <c r="D23" s="1619"/>
      <c r="E23" s="1619"/>
      <c r="F23" s="1619"/>
      <c r="G23" s="1619"/>
      <c r="H23" s="1619"/>
      <c r="I23" s="1619"/>
      <c r="J23" s="1619"/>
      <c r="K23" s="1619"/>
      <c r="L23" s="1619"/>
      <c r="M23" s="1619"/>
      <c r="N23" s="1619"/>
      <c r="O23" s="1619"/>
      <c r="P23" s="337"/>
      <c r="Q23" s="47"/>
      <c r="R23" s="47"/>
      <c r="S23" s="47"/>
      <c r="T23" s="47"/>
      <c r="U23" s="47"/>
      <c r="V23" s="47"/>
      <c r="W23" s="47"/>
      <c r="X23" s="47"/>
      <c r="Y23" s="47"/>
    </row>
    <row r="24" spans="1:25" ht="17.25" customHeight="1">
      <c r="A24" s="1619" t="s">
        <v>1003</v>
      </c>
      <c r="B24" s="1619"/>
      <c r="C24" s="1619"/>
      <c r="D24" s="1619"/>
      <c r="E24" s="1619"/>
      <c r="F24" s="1619"/>
      <c r="G24" s="1619"/>
      <c r="H24" s="1619"/>
      <c r="I24" s="1619"/>
      <c r="J24" s="1619"/>
      <c r="K24" s="1619"/>
      <c r="L24" s="1619"/>
      <c r="M24" s="1619"/>
      <c r="N24" s="1619"/>
      <c r="O24" s="1619"/>
      <c r="P24" s="47"/>
      <c r="Q24" s="47"/>
      <c r="R24" s="47"/>
      <c r="S24" s="548"/>
      <c r="T24" s="47"/>
      <c r="U24" s="47"/>
      <c r="V24" s="47"/>
      <c r="W24" s="169"/>
      <c r="X24" s="47"/>
      <c r="Y24" s="47"/>
    </row>
    <row r="25" spans="1:25" ht="15.5">
      <c r="A25" s="1455" t="s">
        <v>1004</v>
      </c>
      <c r="B25" s="1619"/>
      <c r="C25" s="1619"/>
      <c r="D25" s="1619"/>
      <c r="E25" s="1619"/>
      <c r="F25" s="1619"/>
      <c r="G25" s="1619"/>
      <c r="H25" s="1619"/>
      <c r="I25" s="1619"/>
      <c r="J25" s="1619"/>
      <c r="K25" s="1619"/>
      <c r="L25" s="1619"/>
      <c r="M25" s="1619"/>
      <c r="N25" s="1619"/>
      <c r="O25" s="1619"/>
      <c r="P25" s="337"/>
      <c r="Q25" s="47"/>
      <c r="R25" s="47"/>
      <c r="S25" s="47"/>
      <c r="T25" s="47"/>
      <c r="U25" s="47"/>
      <c r="V25" s="47"/>
      <c r="W25" s="169"/>
      <c r="X25" s="47"/>
      <c r="Y25" s="47"/>
    </row>
    <row r="26" spans="1:25" ht="15.5">
      <c r="A26" s="1437" t="s">
        <v>1005</v>
      </c>
      <c r="B26" s="1427"/>
      <c r="C26" s="1427"/>
      <c r="D26" s="1427"/>
      <c r="E26" s="1427"/>
      <c r="F26" s="1427"/>
      <c r="G26" s="1427"/>
      <c r="H26" s="1427"/>
      <c r="I26" s="1427"/>
      <c r="J26" s="1427"/>
      <c r="K26" s="1427"/>
      <c r="L26" s="1427"/>
      <c r="M26" s="1427"/>
      <c r="N26" s="1427"/>
      <c r="O26" s="337"/>
      <c r="P26" s="47"/>
      <c r="Q26" s="47"/>
      <c r="R26" s="47"/>
      <c r="S26" s="47"/>
      <c r="T26" s="47"/>
      <c r="U26" s="47"/>
      <c r="V26" s="47"/>
      <c r="W26" s="47"/>
      <c r="X26" s="47"/>
      <c r="Y26" s="47"/>
    </row>
    <row r="27" spans="1:25" ht="37.75" customHeight="1">
      <c r="A27" s="1696" t="str">
        <f>'CARE Table 2'!A28</f>
        <v>[7] SCE also identified potential data discrepancy associated with CARE and FERA recertification extraction scripts used for reporting. SCE is actively validating the affected data, assessing impacts to previously reported figures, and will provide updates to Energy Division if corrections to historical reporting are warranted.</v>
      </c>
      <c r="B27" s="1696"/>
      <c r="C27" s="1696"/>
      <c r="D27" s="1696"/>
      <c r="E27" s="1696"/>
      <c r="F27" s="1696"/>
      <c r="G27" s="1696"/>
      <c r="H27" s="1696"/>
      <c r="I27" s="1696"/>
      <c r="J27" s="1696"/>
      <c r="K27" s="1696"/>
      <c r="L27" s="1696"/>
      <c r="M27" s="1696"/>
      <c r="N27" s="1696"/>
      <c r="O27" s="47"/>
      <c r="P27" s="47"/>
      <c r="Q27" s="47"/>
      <c r="R27" s="47"/>
      <c r="S27" s="47"/>
      <c r="T27" s="47"/>
      <c r="U27" s="47"/>
      <c r="V27" s="47"/>
      <c r="W27" s="548"/>
      <c r="X27" s="47"/>
      <c r="Y27" s="47"/>
    </row>
    <row r="29" spans="1:25" ht="13">
      <c r="A29" s="1455" t="s">
        <v>459</v>
      </c>
      <c r="B29" s="1455"/>
      <c r="C29" s="1455"/>
      <c r="D29" s="1455"/>
      <c r="E29" s="1455"/>
      <c r="F29" s="1455"/>
      <c r="G29" s="1455"/>
      <c r="H29" s="1455"/>
      <c r="I29" s="1455"/>
      <c r="J29" s="1455"/>
      <c r="K29" s="1455"/>
      <c r="L29" s="1455"/>
      <c r="M29" s="1455"/>
      <c r="N29" s="1455"/>
      <c r="O29" s="1455"/>
    </row>
    <row r="31" spans="1:25">
      <c r="A31" s="1293"/>
      <c r="S31" s="8"/>
    </row>
  </sheetData>
  <mergeCells count="32">
    <mergeCell ref="A29:O29"/>
    <mergeCell ref="A1:Y1"/>
    <mergeCell ref="A2:Y2"/>
    <mergeCell ref="A3:Y3"/>
    <mergeCell ref="Q4:T4"/>
    <mergeCell ref="U4:V4"/>
    <mergeCell ref="Y4:Y6"/>
    <mergeCell ref="V5:V6"/>
    <mergeCell ref="A23:O23"/>
    <mergeCell ref="A24:O24"/>
    <mergeCell ref="Q5:Q6"/>
    <mergeCell ref="S5:S6"/>
    <mergeCell ref="A25:O25"/>
    <mergeCell ref="A26:N26"/>
    <mergeCell ref="A27:N27"/>
    <mergeCell ref="T5:T6"/>
    <mergeCell ref="A21:O21"/>
    <mergeCell ref="A22:O22"/>
    <mergeCell ref="N5:N6"/>
    <mergeCell ref="O5:O6"/>
    <mergeCell ref="R5:R6"/>
    <mergeCell ref="A4:A6"/>
    <mergeCell ref="B4:K4"/>
    <mergeCell ref="L4:O4"/>
    <mergeCell ref="W4:W6"/>
    <mergeCell ref="X4:X6"/>
    <mergeCell ref="B5:E5"/>
    <mergeCell ref="F5:J5"/>
    <mergeCell ref="K5:K6"/>
    <mergeCell ref="L5:L6"/>
    <mergeCell ref="M5:M6"/>
    <mergeCell ref="U5:U6"/>
  </mergeCells>
  <printOptions horizontalCentered="1"/>
  <pageMargins left="0.25" right="0.25" top="0.5" bottom="0.5" header="0.5" footer="0.5"/>
  <pageSetup paperSize="3"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793-7BA1-4184-967A-621CBEAE934E}">
  <sheetPr codeName="Sheet35">
    <pageSetUpPr fitToPage="1"/>
  </sheetPr>
  <dimension ref="A1:P47"/>
  <sheetViews>
    <sheetView zoomScale="115" zoomScaleNormal="115" workbookViewId="0">
      <selection activeCell="L25" sqref="L25"/>
    </sheetView>
  </sheetViews>
  <sheetFormatPr defaultColWidth="9.453125" defaultRowHeight="13"/>
  <cols>
    <col min="1" max="1" width="12.453125" style="47" bestFit="1" customWidth="1"/>
    <col min="2" max="2" width="11.54296875" style="47" customWidth="1"/>
    <col min="3" max="4" width="12.54296875" style="47" customWidth="1"/>
    <col min="5" max="6" width="13.54296875" style="47" customWidth="1"/>
    <col min="7" max="7" width="12.54296875" style="47" customWidth="1"/>
    <col min="8" max="8" width="14.54296875" style="47" customWidth="1"/>
    <col min="9" max="9" width="12.54296875" style="47" customWidth="1"/>
    <col min="10" max="16384" width="9.453125" style="47"/>
  </cols>
  <sheetData>
    <row r="1" spans="1:11" ht="15">
      <c r="A1" s="1518" t="s">
        <v>1172</v>
      </c>
      <c r="B1" s="1429"/>
      <c r="C1" s="1429"/>
      <c r="D1" s="1429"/>
      <c r="E1" s="1429"/>
      <c r="F1" s="1429"/>
      <c r="G1" s="1429"/>
      <c r="H1" s="1429"/>
      <c r="I1" s="1429"/>
    </row>
    <row r="2" spans="1:11" ht="15">
      <c r="A2" s="1429" t="str">
        <f>'ESA Summary'!A2:A2</f>
        <v>Southern California Edison</v>
      </c>
      <c r="B2" s="1430"/>
      <c r="C2" s="1430"/>
      <c r="D2" s="1430"/>
      <c r="E2" s="1430"/>
      <c r="F2" s="1430"/>
      <c r="G2" s="1430"/>
      <c r="H2" s="1430"/>
      <c r="I2" s="1430"/>
    </row>
    <row r="3" spans="1:11" ht="16.5" customHeight="1" thickBot="1">
      <c r="A3" s="1429" t="str">
        <f>'ESA Summary'!A3:A3</f>
        <v>Through July 2026</v>
      </c>
      <c r="B3" s="1430"/>
      <c r="C3" s="1430"/>
      <c r="D3" s="1430"/>
      <c r="E3" s="1430"/>
      <c r="F3" s="1430"/>
      <c r="G3" s="1430"/>
      <c r="H3" s="1430"/>
      <c r="I3" s="1430"/>
    </row>
    <row r="4" spans="1:11" ht="75" customHeight="1" thickBot="1">
      <c r="A4" s="326" t="s">
        <v>639</v>
      </c>
      <c r="B4" s="455" t="s">
        <v>1173</v>
      </c>
      <c r="C4" s="455" t="s">
        <v>1008</v>
      </c>
      <c r="D4" s="327" t="s">
        <v>1174</v>
      </c>
      <c r="E4" s="455" t="s">
        <v>1175</v>
      </c>
      <c r="F4" s="455" t="s">
        <v>1176</v>
      </c>
      <c r="G4" s="455" t="s">
        <v>1012</v>
      </c>
      <c r="H4" s="327" t="s">
        <v>1013</v>
      </c>
      <c r="I4" s="328" t="s">
        <v>1177</v>
      </c>
    </row>
    <row r="5" spans="1:11">
      <c r="A5" s="456" t="s">
        <v>647</v>
      </c>
      <c r="B5" s="417">
        <f>'FERA Table 2'!W7</f>
        <v>46794</v>
      </c>
      <c r="C5" s="791">
        <v>65</v>
      </c>
      <c r="D5" s="458">
        <f t="shared" ref="D5:D17" si="0">IF(B5&gt;0,(C5/B5),0)</f>
        <v>1.3890669743984272E-3</v>
      </c>
      <c r="E5" s="792">
        <v>42</v>
      </c>
      <c r="F5" s="791">
        <v>2</v>
      </c>
      <c r="G5" s="417">
        <f t="shared" ref="G5:G11" si="1">SUM(E5:F5)</f>
        <v>44</v>
      </c>
      <c r="H5" s="458">
        <f t="shared" ref="H5" si="2">IF(C5=0,0,G5/C5)</f>
        <v>0.67692307692307696</v>
      </c>
      <c r="I5" s="461">
        <f t="shared" ref="I5" si="3">IF(B5&gt;0,G5/B5,0)</f>
        <v>9.4029149036201217E-4</v>
      </c>
    </row>
    <row r="6" spans="1:11">
      <c r="A6" s="462" t="s">
        <v>648</v>
      </c>
      <c r="B6" s="417">
        <f>'FERA Table 2'!W8</f>
        <v>48095</v>
      </c>
      <c r="C6" s="791">
        <v>222</v>
      </c>
      <c r="D6" s="458">
        <f t="shared" si="0"/>
        <v>4.6158644349724503E-3</v>
      </c>
      <c r="E6" s="792">
        <v>148</v>
      </c>
      <c r="F6" s="791">
        <v>9</v>
      </c>
      <c r="G6" s="417">
        <f t="shared" si="1"/>
        <v>157</v>
      </c>
      <c r="H6" s="458">
        <f t="shared" ref="H6" si="4">IF(C6=0,0,G6/C6)</f>
        <v>0.7072072072072072</v>
      </c>
      <c r="I6" s="461">
        <f t="shared" ref="I6" si="5">IF(B6&gt;0,G6/B6,0)</f>
        <v>3.2643725959039401E-3</v>
      </c>
    </row>
    <row r="7" spans="1:11">
      <c r="A7" s="462" t="s">
        <v>649</v>
      </c>
      <c r="B7" s="417">
        <f>'FERA Table 2'!W9</f>
        <v>49392</v>
      </c>
      <c r="C7" s="791">
        <v>221</v>
      </c>
      <c r="D7" s="458">
        <f t="shared" si="0"/>
        <v>4.4744088111435048E-3</v>
      </c>
      <c r="E7" s="792">
        <v>0</v>
      </c>
      <c r="F7" s="791">
        <v>0</v>
      </c>
      <c r="G7" s="417">
        <f t="shared" si="1"/>
        <v>0</v>
      </c>
      <c r="H7" s="458">
        <f t="shared" ref="H7" si="6">IF(C7=0,0,G7/C7)</f>
        <v>0</v>
      </c>
      <c r="I7" s="461">
        <f t="shared" ref="I7" si="7">IF(B7&gt;0,G7/B7,0)</f>
        <v>0</v>
      </c>
    </row>
    <row r="8" spans="1:11">
      <c r="A8" s="462" t="s">
        <v>650</v>
      </c>
      <c r="B8" s="417">
        <f>'FERA Table 2'!W10</f>
        <v>50301</v>
      </c>
      <c r="C8" s="791">
        <v>235</v>
      </c>
      <c r="D8" s="458">
        <f t="shared" si="0"/>
        <v>4.6718753106300076E-3</v>
      </c>
      <c r="E8" s="792">
        <v>149</v>
      </c>
      <c r="F8" s="791">
        <v>3</v>
      </c>
      <c r="G8" s="417">
        <f t="shared" si="1"/>
        <v>152</v>
      </c>
      <c r="H8" s="458">
        <f t="shared" ref="H8" si="8">IF(C8=0,0,G8/C8)</f>
        <v>0.64680851063829792</v>
      </c>
      <c r="I8" s="461">
        <f t="shared" ref="I8" si="9">IF(B8&gt;0,G8/B8,0)</f>
        <v>3.0218087115564305E-3</v>
      </c>
    </row>
    <row r="9" spans="1:11">
      <c r="A9" s="462" t="s">
        <v>651</v>
      </c>
      <c r="B9" s="417">
        <f>'FERA Table 2'!W11</f>
        <v>51159</v>
      </c>
      <c r="C9" s="791">
        <v>228</v>
      </c>
      <c r="D9" s="458">
        <f t="shared" si="0"/>
        <v>4.4566938368615491E-3</v>
      </c>
      <c r="E9" s="792">
        <v>13</v>
      </c>
      <c r="F9" s="791">
        <v>2</v>
      </c>
      <c r="G9" s="417">
        <f t="shared" si="1"/>
        <v>15</v>
      </c>
      <c r="H9" s="458">
        <f t="shared" ref="H9" si="10">IF(C9=0,0,G9/C9)</f>
        <v>6.5789473684210523E-2</v>
      </c>
      <c r="I9" s="461">
        <f t="shared" ref="I9" si="11">IF(B9&gt;0,G9/B9,0)</f>
        <v>2.9320354189878612E-4</v>
      </c>
    </row>
    <row r="10" spans="1:11">
      <c r="A10" s="462" t="s">
        <v>652</v>
      </c>
      <c r="B10" s="417">
        <f>'FERA Table 2'!W12</f>
        <v>52062</v>
      </c>
      <c r="C10" s="791">
        <v>242</v>
      </c>
      <c r="D10" s="458">
        <f>IF(B10&gt;0,(C10/B10),0)</f>
        <v>4.6483039452959929E-3</v>
      </c>
      <c r="E10" s="792">
        <v>0</v>
      </c>
      <c r="F10" s="791">
        <v>5</v>
      </c>
      <c r="G10" s="417">
        <f t="shared" si="1"/>
        <v>5</v>
      </c>
      <c r="H10" s="458">
        <f>IF(C10=0,0,G10/C10)</f>
        <v>2.0661157024793389E-2</v>
      </c>
      <c r="I10" s="461">
        <f>IF(B10&gt;0,G10/B10,0)</f>
        <v>9.6039337712727134E-5</v>
      </c>
    </row>
    <row r="11" spans="1:11">
      <c r="A11" s="462" t="s">
        <v>653</v>
      </c>
      <c r="B11" s="417">
        <f>'FERA Table 2'!W13</f>
        <v>52911</v>
      </c>
      <c r="C11" s="791">
        <v>237</v>
      </c>
      <c r="D11" s="458">
        <f>IF(B11&gt;0,(C11/B11),0)</f>
        <v>4.4792198219651864E-3</v>
      </c>
      <c r="E11" s="792">
        <v>0</v>
      </c>
      <c r="F11" s="791">
        <v>2</v>
      </c>
      <c r="G11" s="417">
        <f t="shared" si="1"/>
        <v>2</v>
      </c>
      <c r="H11" s="458">
        <f>IF(C11=0,0,G11/C11)</f>
        <v>8.4388185654008432E-3</v>
      </c>
      <c r="I11" s="461">
        <f>IF(B11&gt;0,G11/B11,0)</f>
        <v>3.7799323392111282E-5</v>
      </c>
      <c r="K11" s="169"/>
    </row>
    <row r="12" spans="1:11">
      <c r="A12" s="462" t="s">
        <v>654</v>
      </c>
      <c r="B12" s="417"/>
      <c r="C12" s="791"/>
      <c r="D12" s="458"/>
      <c r="E12" s="792"/>
      <c r="F12" s="791"/>
      <c r="G12" s="417"/>
      <c r="H12" s="458"/>
      <c r="I12" s="461"/>
      <c r="K12" s="169"/>
    </row>
    <row r="13" spans="1:11">
      <c r="A13" s="462" t="s">
        <v>655</v>
      </c>
      <c r="B13" s="417"/>
      <c r="C13" s="791"/>
      <c r="D13" s="458"/>
      <c r="E13" s="792"/>
      <c r="F13" s="791"/>
      <c r="G13" s="417"/>
      <c r="H13" s="458"/>
      <c r="I13" s="461"/>
      <c r="K13" s="169"/>
    </row>
    <row r="14" spans="1:11">
      <c r="A14" s="462" t="s">
        <v>656</v>
      </c>
      <c r="B14" s="417"/>
      <c r="C14" s="791"/>
      <c r="D14" s="458"/>
      <c r="E14" s="792"/>
      <c r="F14" s="791"/>
      <c r="G14" s="417"/>
      <c r="H14" s="458"/>
      <c r="I14" s="461"/>
    </row>
    <row r="15" spans="1:11">
      <c r="A15" s="462" t="s">
        <v>657</v>
      </c>
      <c r="B15" s="417"/>
      <c r="C15" s="791"/>
      <c r="D15" s="458"/>
      <c r="E15" s="792"/>
      <c r="F15" s="791"/>
      <c r="G15" s="417"/>
      <c r="H15" s="458"/>
      <c r="I15" s="461"/>
    </row>
    <row r="16" spans="1:11" ht="13.5" thickBot="1">
      <c r="A16" s="465" t="s">
        <v>658</v>
      </c>
      <c r="B16" s="417"/>
      <c r="C16" s="791"/>
      <c r="D16" s="458"/>
      <c r="E16" s="792"/>
      <c r="F16" s="791"/>
      <c r="G16" s="417"/>
      <c r="H16" s="458"/>
      <c r="I16" s="461"/>
    </row>
    <row r="17" spans="1:16" ht="13.5" thickBot="1">
      <c r="A17" s="348" t="s">
        <v>999</v>
      </c>
      <c r="B17" s="349">
        <f>_xlfn.IFS(B16&lt;&gt;0,B16,B15&lt;&gt;0,B15,B14&lt;&gt;0,B14,B13&lt;&gt;0,B13,B12&lt;&gt;0,B12,B11&lt;&gt;0,B11,B10&lt;&gt;0,B10,B9&lt;&gt;0,B9,B8&lt;&gt;0,B8,B7&lt;&gt;0,B7,B6&lt;&gt;0,B6,B5&lt;&gt;0,B5)</f>
        <v>52911</v>
      </c>
      <c r="C17" s="349">
        <f>SUM(C5:C16)</f>
        <v>1450</v>
      </c>
      <c r="D17" s="350">
        <f t="shared" si="0"/>
        <v>2.740450945928068E-2</v>
      </c>
      <c r="E17" s="349">
        <f>SUM(E5:E16)</f>
        <v>352</v>
      </c>
      <c r="F17" s="349">
        <f>SUM(F5:F16)</f>
        <v>23</v>
      </c>
      <c r="G17" s="349">
        <f>SUM(G5:G16)</f>
        <v>375</v>
      </c>
      <c r="H17" s="350">
        <f>IF(C17=0,0,G17/C17)</f>
        <v>0.25862068965517243</v>
      </c>
      <c r="I17" s="466">
        <f>IF(B17&gt;0,G17/B17,0)</f>
        <v>7.0873731360208648E-3</v>
      </c>
    </row>
    <row r="18" spans="1:16" ht="15" customHeight="1">
      <c r="A18" s="449"/>
      <c r="B18" s="467"/>
      <c r="C18" s="467"/>
      <c r="D18" s="468"/>
      <c r="E18" s="467"/>
      <c r="F18" s="467"/>
      <c r="G18" s="467"/>
      <c r="H18" s="468"/>
      <c r="I18" s="468"/>
    </row>
    <row r="19" spans="1:16" ht="21.75" customHeight="1">
      <c r="A19" s="1580" t="s">
        <v>1015</v>
      </c>
      <c r="B19" s="1467"/>
      <c r="C19" s="1467"/>
      <c r="D19" s="1467"/>
      <c r="E19" s="1467"/>
      <c r="F19" s="1467"/>
      <c r="G19" s="1467"/>
      <c r="H19" s="1467"/>
      <c r="I19" s="1467"/>
      <c r="J19" s="204"/>
      <c r="K19" s="204"/>
      <c r="L19" s="797"/>
    </row>
    <row r="20" spans="1:16" ht="36" customHeight="1">
      <c r="A20" s="1580" t="s">
        <v>1016</v>
      </c>
      <c r="B20" s="1467"/>
      <c r="C20" s="1467"/>
      <c r="D20" s="1467"/>
      <c r="E20" s="1467"/>
      <c r="F20" s="1467"/>
      <c r="G20" s="1467"/>
      <c r="H20" s="1467"/>
      <c r="I20" s="1467"/>
      <c r="J20" s="204"/>
      <c r="K20" s="204"/>
      <c r="L20" s="797"/>
    </row>
    <row r="21" spans="1:16" ht="57" customHeight="1">
      <c r="A21" s="1580" t="s">
        <v>1017</v>
      </c>
      <c r="B21" s="1467"/>
      <c r="C21" s="1467"/>
      <c r="D21" s="1467"/>
      <c r="E21" s="1467"/>
      <c r="F21" s="1467"/>
      <c r="G21" s="1467"/>
      <c r="H21" s="1467"/>
      <c r="I21" s="1467"/>
      <c r="J21" s="204"/>
      <c r="K21" s="204"/>
      <c r="L21" s="204"/>
    </row>
    <row r="22" spans="1:16" ht="16.5" customHeight="1">
      <c r="A22" s="1427"/>
      <c r="B22" s="1427"/>
      <c r="C22" s="1427"/>
      <c r="D22" s="1427"/>
      <c r="E22" s="1427"/>
      <c r="F22" s="1427"/>
      <c r="G22" s="1427"/>
      <c r="H22" s="1427"/>
      <c r="I22" s="1427"/>
      <c r="J22" s="798"/>
      <c r="K22" s="798"/>
      <c r="L22" s="798"/>
      <c r="M22" s="167"/>
      <c r="N22" s="167"/>
      <c r="O22" s="167"/>
      <c r="P22" s="167"/>
    </row>
    <row r="23" spans="1:16">
      <c r="A23" s="1698" t="s">
        <v>1178</v>
      </c>
      <c r="B23" s="1467"/>
      <c r="C23" s="1467"/>
      <c r="D23" s="1467"/>
      <c r="E23" s="1467"/>
      <c r="F23" s="1467"/>
      <c r="G23" s="1467"/>
      <c r="H23" s="1467"/>
      <c r="I23" s="1467"/>
    </row>
    <row r="24" spans="1:16" ht="15.75" customHeight="1">
      <c r="A24" s="102"/>
      <c r="B24" s="169"/>
      <c r="C24" s="169"/>
      <c r="E24" s="169"/>
      <c r="F24" s="169"/>
      <c r="G24" s="169"/>
    </row>
    <row r="25" spans="1:16" ht="15">
      <c r="A25" s="1518" t="s">
        <v>1179</v>
      </c>
      <c r="B25" s="1429"/>
      <c r="C25" s="1429"/>
      <c r="D25" s="1429"/>
      <c r="E25" s="1429"/>
      <c r="F25" s="1429"/>
      <c r="G25" s="1429"/>
      <c r="H25" s="1429"/>
      <c r="I25" s="1429"/>
    </row>
    <row r="26" spans="1:16" ht="15">
      <c r="A26" s="1429" t="str">
        <f>'ESA Summary'!A2:A2</f>
        <v>Southern California Edison</v>
      </c>
      <c r="B26" s="1430"/>
      <c r="C26" s="1430"/>
      <c r="D26" s="1430"/>
      <c r="E26" s="1430"/>
      <c r="F26" s="1430"/>
      <c r="G26" s="1430"/>
      <c r="H26" s="1430"/>
      <c r="I26" s="1430"/>
    </row>
    <row r="27" spans="1:16" ht="15.5" thickBot="1">
      <c r="A27" s="1429" t="str">
        <f>'ESA Summary'!A3:A3</f>
        <v>Through July 2026</v>
      </c>
      <c r="B27" s="1430"/>
      <c r="C27" s="1430"/>
      <c r="D27" s="1430"/>
      <c r="E27" s="1430"/>
      <c r="F27" s="1430"/>
      <c r="G27" s="1430"/>
      <c r="H27" s="1430"/>
      <c r="I27" s="1430"/>
    </row>
    <row r="28" spans="1:16" ht="67.5" thickBot="1">
      <c r="A28" s="326" t="s">
        <v>639</v>
      </c>
      <c r="B28" s="455" t="s">
        <v>1173</v>
      </c>
      <c r="C28" s="455" t="s">
        <v>1008</v>
      </c>
      <c r="D28" s="327" t="s">
        <v>1174</v>
      </c>
      <c r="E28" s="455" t="s">
        <v>1175</v>
      </c>
      <c r="F28" s="455" t="s">
        <v>1176</v>
      </c>
      <c r="G28" s="455" t="s">
        <v>1012</v>
      </c>
      <c r="H28" s="327" t="s">
        <v>1013</v>
      </c>
      <c r="I28" s="328" t="s">
        <v>1177</v>
      </c>
    </row>
    <row r="29" spans="1:16">
      <c r="A29" s="456" t="s">
        <v>647</v>
      </c>
      <c r="B29" s="417">
        <f>'FERA Table 2'!W7</f>
        <v>46794</v>
      </c>
      <c r="C29" s="417">
        <v>16</v>
      </c>
      <c r="D29" s="458">
        <f t="shared" ref="D29:D41" si="12">IF(B29&gt;0,(C29/B29),0)</f>
        <v>3.4192417831345901E-4</v>
      </c>
      <c r="E29" s="793">
        <v>10</v>
      </c>
      <c r="F29" s="794">
        <v>0</v>
      </c>
      <c r="G29" s="417">
        <f>SUM(E29:F29)</f>
        <v>10</v>
      </c>
      <c r="H29" s="458">
        <f t="shared" ref="H29" si="13">IF(C29=0,0,G29/C29)</f>
        <v>0.625</v>
      </c>
      <c r="I29" s="461">
        <f t="shared" ref="I29" si="14">IF(B29&gt;0,G29/B29,0)</f>
        <v>2.1370261144591188E-4</v>
      </c>
    </row>
    <row r="30" spans="1:16">
      <c r="A30" s="462" t="s">
        <v>648</v>
      </c>
      <c r="B30" s="417">
        <f>'FERA Table 2'!W8</f>
        <v>48095</v>
      </c>
      <c r="C30" s="417">
        <v>0</v>
      </c>
      <c r="D30" s="458">
        <f t="shared" si="12"/>
        <v>0</v>
      </c>
      <c r="E30" s="793">
        <v>0</v>
      </c>
      <c r="F30" s="794">
        <v>0</v>
      </c>
      <c r="G30" s="417">
        <f t="shared" ref="G30:G33" si="15">SUM(E30:F30)</f>
        <v>0</v>
      </c>
      <c r="H30" s="458">
        <f t="shared" ref="H30" si="16">IF(C30=0,0,G30/C30)</f>
        <v>0</v>
      </c>
      <c r="I30" s="461">
        <f t="shared" ref="I30" si="17">IF(B30&gt;0,G30/B30,0)</f>
        <v>0</v>
      </c>
    </row>
    <row r="31" spans="1:16">
      <c r="A31" s="462" t="s">
        <v>649</v>
      </c>
      <c r="B31" s="417">
        <f>'FERA Table 2'!W9</f>
        <v>49392</v>
      </c>
      <c r="C31" s="417">
        <v>0</v>
      </c>
      <c r="D31" s="458">
        <f t="shared" si="12"/>
        <v>0</v>
      </c>
      <c r="E31" s="793">
        <v>0</v>
      </c>
      <c r="F31" s="794">
        <v>0</v>
      </c>
      <c r="G31" s="417">
        <f t="shared" si="15"/>
        <v>0</v>
      </c>
      <c r="H31" s="458">
        <f t="shared" ref="H31" si="18">IF(C31=0,0,G31/C31)</f>
        <v>0</v>
      </c>
      <c r="I31" s="461">
        <f t="shared" ref="I31" si="19">IF(B31&gt;0,G31/B31,0)</f>
        <v>0</v>
      </c>
    </row>
    <row r="32" spans="1:16">
      <c r="A32" s="462" t="s">
        <v>650</v>
      </c>
      <c r="B32" s="417">
        <f>'FERA Table 2'!W10</f>
        <v>50301</v>
      </c>
      <c r="C32" s="471">
        <v>0</v>
      </c>
      <c r="D32" s="458">
        <f t="shared" si="12"/>
        <v>0</v>
      </c>
      <c r="E32" s="793">
        <v>0</v>
      </c>
      <c r="F32" s="794">
        <v>0</v>
      </c>
      <c r="G32" s="417">
        <f t="shared" si="15"/>
        <v>0</v>
      </c>
      <c r="H32" s="458">
        <f t="shared" ref="H32:H33" si="20">IF(C32=0,0,G32/C32)</f>
        <v>0</v>
      </c>
      <c r="I32" s="461">
        <f t="shared" ref="I32:I33" si="21">IF(B32&gt;0,G32/B32,0)</f>
        <v>0</v>
      </c>
    </row>
    <row r="33" spans="1:12">
      <c r="A33" s="462" t="s">
        <v>651</v>
      </c>
      <c r="B33" s="417">
        <f>'FERA Table 2'!W11</f>
        <v>51159</v>
      </c>
      <c r="C33" s="471">
        <v>0</v>
      </c>
      <c r="D33" s="458">
        <f t="shared" si="12"/>
        <v>0</v>
      </c>
      <c r="E33" s="471">
        <v>0</v>
      </c>
      <c r="F33" s="471">
        <v>0</v>
      </c>
      <c r="G33" s="417">
        <f t="shared" si="15"/>
        <v>0</v>
      </c>
      <c r="H33" s="458">
        <f t="shared" si="20"/>
        <v>0</v>
      </c>
      <c r="I33" s="461">
        <f t="shared" si="21"/>
        <v>0</v>
      </c>
    </row>
    <row r="34" spans="1:12">
      <c r="A34" s="462" t="s">
        <v>652</v>
      </c>
      <c r="B34" s="417">
        <f>'FERA Table 2'!W12</f>
        <v>52062</v>
      </c>
      <c r="C34" s="471">
        <v>0</v>
      </c>
      <c r="D34" s="458">
        <f>IF(B34&gt;0,(C34/B34),0)</f>
        <v>0</v>
      </c>
      <c r="E34" s="471">
        <v>0</v>
      </c>
      <c r="F34" s="471">
        <v>0</v>
      </c>
      <c r="G34" s="417">
        <f>SUM(E34:F34)</f>
        <v>0</v>
      </c>
      <c r="H34" s="458">
        <f>IF(C34=0,0,G34/C34)</f>
        <v>0</v>
      </c>
      <c r="I34" s="461">
        <f>IF(B34&gt;0,G34/B34,0)</f>
        <v>0</v>
      </c>
    </row>
    <row r="35" spans="1:12">
      <c r="A35" s="462" t="s">
        <v>653</v>
      </c>
      <c r="B35" s="417">
        <f>'FERA Table 2'!W13</f>
        <v>52911</v>
      </c>
      <c r="C35" s="201">
        <v>0</v>
      </c>
      <c r="D35" s="458">
        <f>IF(B35&gt;0,(C35/B35),0)</f>
        <v>0</v>
      </c>
      <c r="E35" s="471">
        <v>0</v>
      </c>
      <c r="F35" s="201">
        <v>0</v>
      </c>
      <c r="G35" s="417">
        <f>SUM(E35:F35)</f>
        <v>0</v>
      </c>
      <c r="H35" s="458">
        <f>IF(C35=0,0,G35/C35)</f>
        <v>0</v>
      </c>
      <c r="I35" s="461">
        <f>IF(B35&gt;0,G35/B35,0)</f>
        <v>0</v>
      </c>
    </row>
    <row r="36" spans="1:12">
      <c r="A36" s="462" t="s">
        <v>654</v>
      </c>
      <c r="B36" s="417"/>
      <c r="C36" s="201"/>
      <c r="D36" s="458"/>
      <c r="E36" s="201"/>
      <c r="F36" s="201"/>
      <c r="G36" s="417"/>
      <c r="H36" s="458"/>
      <c r="I36" s="461"/>
      <c r="J36" s="548"/>
    </row>
    <row r="37" spans="1:12">
      <c r="A37" s="462" t="s">
        <v>655</v>
      </c>
      <c r="B37" s="417"/>
      <c r="C37" s="201"/>
      <c r="D37" s="458"/>
      <c r="E37" s="201"/>
      <c r="F37" s="201"/>
      <c r="G37" s="417"/>
      <c r="H37" s="458"/>
      <c r="I37" s="461"/>
    </row>
    <row r="38" spans="1:12">
      <c r="A38" s="462" t="s">
        <v>656</v>
      </c>
      <c r="B38" s="417"/>
      <c r="C38" s="201"/>
      <c r="D38" s="458"/>
      <c r="E38" s="201"/>
      <c r="F38" s="201"/>
      <c r="G38" s="417"/>
      <c r="H38" s="458"/>
      <c r="I38" s="461"/>
    </row>
    <row r="39" spans="1:12">
      <c r="A39" s="462" t="s">
        <v>657</v>
      </c>
      <c r="B39" s="417"/>
      <c r="C39" s="201"/>
      <c r="D39" s="458"/>
      <c r="E39" s="201"/>
      <c r="F39" s="201"/>
      <c r="G39" s="417"/>
      <c r="H39" s="458"/>
      <c r="I39" s="461"/>
    </row>
    <row r="40" spans="1:12" ht="13.5" thickBot="1">
      <c r="A40" s="465" t="s">
        <v>658</v>
      </c>
      <c r="B40" s="417"/>
      <c r="C40" s="347"/>
      <c r="D40" s="458"/>
      <c r="E40" s="347"/>
      <c r="F40" s="347"/>
      <c r="G40" s="417"/>
      <c r="H40" s="458"/>
      <c r="I40" s="461"/>
      <c r="L40" s="548"/>
    </row>
    <row r="41" spans="1:12" s="204" customFormat="1" ht="13.5" thickBot="1">
      <c r="A41" s="348" t="s">
        <v>999</v>
      </c>
      <c r="B41" s="349">
        <f>_xlfn.IFS(B40&lt;&gt;"",B40,B39&lt;&gt;"",B39,B38&lt;&gt;"",B38,B37&lt;&gt;"",B37,B36&lt;&gt;"",B36,B35&lt;&gt;"",B35,B34&lt;&gt;"",B34,B33&lt;&gt;"",B33,B32&lt;&gt;"",B32,B31&lt;&gt;"",B31,B30&lt;&gt;"",B30,B29&lt;&gt;"",B29)</f>
        <v>52911</v>
      </c>
      <c r="C41" s="349">
        <f>SUM(C29:C40)</f>
        <v>16</v>
      </c>
      <c r="D41" s="350">
        <f t="shared" si="12"/>
        <v>3.0239458713689026E-4</v>
      </c>
      <c r="E41" s="349">
        <f>SUM(E29:E40)</f>
        <v>10</v>
      </c>
      <c r="F41" s="349">
        <f>SUM(F29:F40)</f>
        <v>0</v>
      </c>
      <c r="G41" s="349">
        <f>SUM(G29:G40)</f>
        <v>10</v>
      </c>
      <c r="H41" s="350">
        <f>IF(C41=0,0,G41/C41)</f>
        <v>0.625</v>
      </c>
      <c r="I41" s="466">
        <f>IF(B41&gt;0,G41/B41,0)</f>
        <v>1.8899661696055641E-4</v>
      </c>
      <c r="J41" s="47"/>
      <c r="K41" s="47"/>
      <c r="L41" s="47"/>
    </row>
    <row r="42" spans="1:12" s="204" customFormat="1" ht="12.75" customHeight="1">
      <c r="A42" s="472"/>
      <c r="B42" s="472"/>
      <c r="C42" s="472"/>
      <c r="D42" s="472"/>
      <c r="E42" s="472"/>
      <c r="F42" s="472"/>
      <c r="G42" s="472"/>
      <c r="H42" s="472"/>
      <c r="I42" s="472"/>
      <c r="J42" s="47"/>
      <c r="K42" s="47"/>
      <c r="L42" s="47"/>
    </row>
    <row r="43" spans="1:12" s="204" customFormat="1" ht="19.5" customHeight="1">
      <c r="A43" s="1629" t="s">
        <v>1019</v>
      </c>
      <c r="B43" s="1427"/>
      <c r="C43" s="1427"/>
      <c r="D43" s="1427"/>
      <c r="E43" s="1427"/>
      <c r="F43" s="1427"/>
      <c r="G43" s="1427"/>
      <c r="H43" s="1427"/>
      <c r="I43" s="1427"/>
      <c r="J43" s="47"/>
      <c r="K43" s="47"/>
      <c r="L43" s="47"/>
    </row>
    <row r="44" spans="1:12" s="204" customFormat="1" ht="31.5" customHeight="1">
      <c r="A44" s="1629" t="s">
        <v>1020</v>
      </c>
      <c r="B44" s="1427"/>
      <c r="C44" s="1427"/>
      <c r="D44" s="1427"/>
      <c r="E44" s="1427"/>
      <c r="F44" s="1427"/>
      <c r="G44" s="1427"/>
      <c r="H44" s="1427"/>
      <c r="I44" s="1427"/>
    </row>
    <row r="45" spans="1:12" s="204" customFormat="1" ht="71.25" customHeight="1">
      <c r="A45" s="1580" t="s">
        <v>1017</v>
      </c>
      <c r="B45" s="1467"/>
      <c r="C45" s="1467"/>
      <c r="D45" s="1467"/>
      <c r="E45" s="1467"/>
      <c r="F45" s="1467"/>
      <c r="G45" s="1467"/>
      <c r="H45" s="1467"/>
      <c r="I45" s="1467"/>
    </row>
    <row r="46" spans="1:12">
      <c r="A46" s="795"/>
      <c r="B46" s="796"/>
      <c r="C46" s="796"/>
      <c r="D46" s="796"/>
      <c r="E46" s="796"/>
      <c r="F46" s="796"/>
      <c r="G46" s="796"/>
      <c r="H46" s="796"/>
      <c r="I46" s="796"/>
    </row>
    <row r="47" spans="1:12" ht="27.75" customHeight="1">
      <c r="A47" s="1631" t="s">
        <v>1180</v>
      </c>
      <c r="B47" s="1631"/>
      <c r="C47" s="1631"/>
      <c r="D47" s="1631"/>
      <c r="E47" s="1631"/>
      <c r="F47" s="1631"/>
      <c r="G47" s="1631"/>
      <c r="H47" s="1631"/>
      <c r="I47" s="1631"/>
    </row>
  </sheetData>
  <mergeCells count="15">
    <mergeCell ref="A47:I47"/>
    <mergeCell ref="A44:I44"/>
    <mergeCell ref="A43:I43"/>
    <mergeCell ref="A45:I45"/>
    <mergeCell ref="A25:I25"/>
    <mergeCell ref="A26:I26"/>
    <mergeCell ref="A23:I23"/>
    <mergeCell ref="A27:I27"/>
    <mergeCell ref="A1:I1"/>
    <mergeCell ref="A2:I2"/>
    <mergeCell ref="A3:I3"/>
    <mergeCell ref="A21:I21"/>
    <mergeCell ref="A22:I22"/>
    <mergeCell ref="A19:I19"/>
    <mergeCell ref="A20:I20"/>
  </mergeCells>
  <hyperlinks>
    <hyperlink ref="A26" r:id="rId1" display="=@'ESA Summary'!A2:A2" xr:uid="{8ED0117B-5BCD-4FD3-8222-FA3A2FF2036A}"/>
    <hyperlink ref="A27" r:id="rId2" display="=@'ESA Summary'!A2:A2" xr:uid="{07E0E905-BFF0-4C1F-964E-44FBD2587A76}"/>
  </hyperlinks>
  <printOptions horizontalCentered="1"/>
  <pageMargins left="0.25" right="0.25" top="0.5" bottom="0.5" header="0.5" footer="0.5"/>
  <pageSetup scale="78"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14B8-42E1-4D6A-A151-D23D439237A9}">
  <sheetPr codeName="Sheet3">
    <pageSetUpPr fitToPage="1"/>
  </sheetPr>
  <dimension ref="A1:P59"/>
  <sheetViews>
    <sheetView showWhiteSpace="0" topLeftCell="A14" zoomScale="120" zoomScaleNormal="120" zoomScaleSheetLayoutView="70" zoomScalePageLayoutView="85" workbookViewId="0">
      <selection activeCell="E25" sqref="E25"/>
    </sheetView>
  </sheetViews>
  <sheetFormatPr defaultColWidth="8.54296875" defaultRowHeight="13" outlineLevelRow="1"/>
  <cols>
    <col min="1" max="1" width="31.54296875" style="47" customWidth="1"/>
    <col min="2" max="2" width="12.54296875" style="47" bestFit="1" customWidth="1"/>
    <col min="3" max="3" width="8.54296875" style="47" customWidth="1"/>
    <col min="4" max="4" width="12.54296875" style="47" bestFit="1" customWidth="1"/>
    <col min="5" max="5" width="12.54296875" style="47" customWidth="1"/>
    <col min="6" max="6" width="7.54296875" style="47" customWidth="1"/>
    <col min="7" max="7" width="12.453125" style="47" bestFit="1" customWidth="1"/>
    <col min="8" max="8" width="13.54296875" style="47" customWidth="1"/>
    <col min="9" max="9" width="8.453125" style="47" customWidth="1"/>
    <col min="10" max="10" width="13.453125" style="47" customWidth="1"/>
    <col min="11" max="13" width="7.6328125" style="47" customWidth="1"/>
    <col min="14" max="14" width="1.453125" bestFit="1" customWidth="1"/>
    <col min="15" max="15" width="10.453125" customWidth="1"/>
    <col min="16" max="16" width="13.54296875" bestFit="1" customWidth="1"/>
    <col min="20" max="20" width="35.54296875" customWidth="1"/>
  </cols>
  <sheetData>
    <row r="1" spans="1:16" ht="15">
      <c r="A1" s="1429" t="s">
        <v>23</v>
      </c>
      <c r="B1" s="1429"/>
      <c r="C1" s="1429"/>
      <c r="D1" s="1429"/>
      <c r="E1" s="1429"/>
      <c r="F1" s="1429"/>
      <c r="G1" s="1429"/>
      <c r="H1" s="1429"/>
      <c r="I1" s="1429"/>
      <c r="J1" s="1429"/>
      <c r="K1" s="1429"/>
      <c r="L1" s="1429"/>
      <c r="M1" s="1429"/>
    </row>
    <row r="2" spans="1:16" ht="15">
      <c r="A2" s="1429" t="str" cm="1">
        <f t="array" ref="A2">'ESA Summary'!A2:A2</f>
        <v>Southern California Edison</v>
      </c>
      <c r="B2" s="1430"/>
      <c r="C2" s="1430"/>
      <c r="D2" s="1430"/>
      <c r="E2" s="1430"/>
      <c r="F2" s="1430"/>
      <c r="G2" s="1430"/>
      <c r="H2" s="1430"/>
      <c r="I2" s="1430"/>
      <c r="J2" s="1430"/>
      <c r="K2" s="1430"/>
      <c r="L2" s="1430"/>
      <c r="M2" s="1430"/>
    </row>
    <row r="3" spans="1:16" ht="15.5" thickBot="1">
      <c r="A3" s="1429" t="str" cm="1">
        <f t="array" ref="A3">'ESA Summary'!A3:A3</f>
        <v>Through July 2026</v>
      </c>
      <c r="B3" s="1430"/>
      <c r="C3" s="1430"/>
      <c r="D3" s="1430"/>
      <c r="E3" s="1430"/>
      <c r="F3" s="1430"/>
      <c r="G3" s="1430"/>
      <c r="H3" s="1430"/>
      <c r="I3" s="1430"/>
      <c r="J3" s="1430"/>
      <c r="K3" s="1430"/>
      <c r="L3" s="1430"/>
      <c r="M3" s="1430"/>
    </row>
    <row r="4" spans="1:16" ht="15">
      <c r="A4" s="130"/>
      <c r="B4" s="1438" t="s">
        <v>24</v>
      </c>
      <c r="C4" s="1434"/>
      <c r="D4" s="1434"/>
      <c r="E4" s="1438" t="s">
        <v>4</v>
      </c>
      <c r="F4" s="1434"/>
      <c r="G4" s="1434"/>
      <c r="H4" s="1438" t="s">
        <v>5</v>
      </c>
      <c r="I4" s="1434"/>
      <c r="J4" s="1434"/>
      <c r="K4" s="1434" t="s">
        <v>6</v>
      </c>
      <c r="L4" s="1434"/>
      <c r="M4" s="1435"/>
    </row>
    <row r="5" spans="1:16">
      <c r="A5" s="131" t="s">
        <v>7</v>
      </c>
      <c r="B5" s="132" t="s">
        <v>8</v>
      </c>
      <c r="C5" s="132" t="s">
        <v>9</v>
      </c>
      <c r="D5" s="132" t="s">
        <v>10</v>
      </c>
      <c r="E5" s="132" t="s">
        <v>8</v>
      </c>
      <c r="F5" s="132" t="s">
        <v>9</v>
      </c>
      <c r="G5" s="132" t="s">
        <v>10</v>
      </c>
      <c r="H5" s="132" t="s">
        <v>8</v>
      </c>
      <c r="I5" s="132" t="s">
        <v>9</v>
      </c>
      <c r="J5" s="132" t="s">
        <v>10</v>
      </c>
      <c r="K5" s="132" t="s">
        <v>8</v>
      </c>
      <c r="L5" s="132" t="s">
        <v>9</v>
      </c>
      <c r="M5" s="133" t="s">
        <v>10</v>
      </c>
      <c r="O5" s="867"/>
    </row>
    <row r="6" spans="1:16" s="3" customFormat="1" outlineLevel="1">
      <c r="A6" s="134" t="s">
        <v>25</v>
      </c>
      <c r="B6" s="135">
        <v>41595690.377308287</v>
      </c>
      <c r="C6" s="135"/>
      <c r="D6" s="135">
        <f>SUM(B6:C6)</f>
        <v>41595690.377308287</v>
      </c>
      <c r="E6" s="135"/>
      <c r="F6" s="135"/>
      <c r="G6" s="135"/>
      <c r="H6" s="135"/>
      <c r="I6" s="135"/>
      <c r="J6" s="135">
        <f>SUM(H6:I6)</f>
        <v>0</v>
      </c>
      <c r="K6" s="136"/>
      <c r="L6" s="136"/>
      <c r="M6" s="137"/>
      <c r="N6" s="34"/>
      <c r="O6" s="867"/>
    </row>
    <row r="7" spans="1:16" s="3" customFormat="1" outlineLevel="1">
      <c r="A7" s="134" t="s">
        <v>26</v>
      </c>
      <c r="B7" s="135"/>
      <c r="C7" s="135"/>
      <c r="D7" s="135">
        <f t="shared" ref="D7:D16" si="0">SUM(B7:C7)</f>
        <v>0</v>
      </c>
      <c r="E7" s="1003">
        <v>1608699.8599998355</v>
      </c>
      <c r="F7" s="135"/>
      <c r="G7" s="135">
        <f t="shared" ref="G7:G16" si="1">SUM(E7:F7)</f>
        <v>1608699.8599998355</v>
      </c>
      <c r="H7" s="1003">
        <v>11718971.549999572</v>
      </c>
      <c r="I7" s="135"/>
      <c r="J7" s="135">
        <f t="shared" ref="J7:J16" si="2">SUM(H7:I7)</f>
        <v>11718971.549999572</v>
      </c>
      <c r="K7" s="136"/>
      <c r="L7" s="136"/>
      <c r="M7" s="137"/>
      <c r="N7" s="3" t="s">
        <v>22</v>
      </c>
      <c r="O7" s="2"/>
      <c r="P7" s="1271"/>
    </row>
    <row r="8" spans="1:16" s="3" customFormat="1" outlineLevel="1">
      <c r="A8" s="134" t="s">
        <v>27</v>
      </c>
      <c r="B8" s="135"/>
      <c r="C8" s="135"/>
      <c r="D8" s="135">
        <f t="shared" si="0"/>
        <v>0</v>
      </c>
      <c r="E8" s="1003">
        <v>2015599.649999978</v>
      </c>
      <c r="F8" s="135"/>
      <c r="G8" s="135">
        <f t="shared" si="1"/>
        <v>2015599.649999978</v>
      </c>
      <c r="H8" s="1003">
        <v>9492966.0399999134</v>
      </c>
      <c r="I8" s="135"/>
      <c r="J8" s="135">
        <f t="shared" si="2"/>
        <v>9492966.0399999134</v>
      </c>
      <c r="K8" s="136"/>
      <c r="L8" s="136"/>
      <c r="M8" s="137"/>
      <c r="O8" s="2"/>
      <c r="P8" s="1271"/>
    </row>
    <row r="9" spans="1:16" s="3" customFormat="1" outlineLevel="1">
      <c r="A9" s="134" t="s">
        <v>28</v>
      </c>
      <c r="B9" s="135"/>
      <c r="C9" s="135"/>
      <c r="D9" s="135">
        <f t="shared" si="0"/>
        <v>0</v>
      </c>
      <c r="E9" s="1003">
        <v>13643.500000000007</v>
      </c>
      <c r="F9" s="135"/>
      <c r="G9" s="135">
        <f t="shared" si="1"/>
        <v>13643.500000000007</v>
      </c>
      <c r="H9" s="1003">
        <v>31937.010000000006</v>
      </c>
      <c r="I9" s="135"/>
      <c r="J9" s="135">
        <f t="shared" si="2"/>
        <v>31937.010000000006</v>
      </c>
      <c r="K9" s="136"/>
      <c r="L9" s="136"/>
      <c r="M9" s="137"/>
      <c r="O9" s="2"/>
      <c r="P9" s="1271"/>
    </row>
    <row r="10" spans="1:16" s="3" customFormat="1" outlineLevel="1">
      <c r="A10" s="134" t="s">
        <v>29</v>
      </c>
      <c r="B10" s="135"/>
      <c r="C10" s="135"/>
      <c r="D10" s="135">
        <f t="shared" si="0"/>
        <v>0</v>
      </c>
      <c r="E10" s="1003">
        <v>1880349.7499999292</v>
      </c>
      <c r="F10" s="135"/>
      <c r="G10" s="135">
        <f t="shared" si="1"/>
        <v>1880349.7499999292</v>
      </c>
      <c r="H10" s="1003">
        <v>15172157.199999921</v>
      </c>
      <c r="I10" s="135"/>
      <c r="J10" s="135">
        <f t="shared" si="2"/>
        <v>15172157.199999921</v>
      </c>
      <c r="K10" s="136"/>
      <c r="L10" s="136"/>
      <c r="M10" s="137"/>
      <c r="O10" s="2"/>
      <c r="P10" s="1271"/>
    </row>
    <row r="11" spans="1:16" s="3" customFormat="1" outlineLevel="1">
      <c r="A11" s="134" t="s">
        <v>30</v>
      </c>
      <c r="B11" s="135"/>
      <c r="C11" s="135"/>
      <c r="D11" s="135">
        <f t="shared" si="0"/>
        <v>0</v>
      </c>
      <c r="E11" s="1003">
        <v>22729.039999999964</v>
      </c>
      <c r="F11" s="135"/>
      <c r="G11" s="135">
        <f t="shared" si="1"/>
        <v>22729.039999999964</v>
      </c>
      <c r="H11" s="1003">
        <v>114114.3299999999</v>
      </c>
      <c r="I11" s="135"/>
      <c r="J11" s="135">
        <f t="shared" si="2"/>
        <v>114114.3299999999</v>
      </c>
      <c r="K11" s="136"/>
      <c r="L11" s="136"/>
      <c r="M11" s="137"/>
      <c r="O11" s="2"/>
      <c r="P11" s="1271"/>
    </row>
    <row r="12" spans="1:16" s="3" customFormat="1" outlineLevel="1">
      <c r="A12" s="134" t="s">
        <v>31</v>
      </c>
      <c r="B12" s="135"/>
      <c r="C12" s="135"/>
      <c r="D12" s="135">
        <f t="shared" si="0"/>
        <v>0</v>
      </c>
      <c r="E12" s="1003">
        <v>272526.25999990245</v>
      </c>
      <c r="F12" s="135"/>
      <c r="G12" s="135">
        <f t="shared" si="1"/>
        <v>272526.25999990245</v>
      </c>
      <c r="H12" s="1003">
        <v>1729733.8300000066</v>
      </c>
      <c r="I12" s="135"/>
      <c r="J12" s="135">
        <f t="shared" si="2"/>
        <v>1729733.8300000066</v>
      </c>
      <c r="K12" s="136"/>
      <c r="L12" s="136"/>
      <c r="M12" s="137"/>
      <c r="O12" s="2"/>
      <c r="P12" s="1271"/>
    </row>
    <row r="13" spans="1:16" s="3" customFormat="1" outlineLevel="1">
      <c r="A13" s="134" t="s">
        <v>32</v>
      </c>
      <c r="B13" s="135"/>
      <c r="C13" s="135"/>
      <c r="D13" s="135">
        <f t="shared" si="0"/>
        <v>0</v>
      </c>
      <c r="E13" s="1003">
        <v>320988.70999982255</v>
      </c>
      <c r="F13" s="135"/>
      <c r="G13" s="135">
        <f t="shared" si="1"/>
        <v>320988.70999982255</v>
      </c>
      <c r="H13" s="1003">
        <v>2832485.9099998879</v>
      </c>
      <c r="I13" s="135"/>
      <c r="J13" s="135">
        <f t="shared" si="2"/>
        <v>2832485.9099998879</v>
      </c>
      <c r="K13" s="136"/>
      <c r="L13" s="136"/>
      <c r="M13" s="137"/>
      <c r="O13" s="2"/>
      <c r="P13" s="1271"/>
    </row>
    <row r="14" spans="1:16" s="3" customFormat="1" outlineLevel="1">
      <c r="A14" s="134" t="s">
        <v>33</v>
      </c>
      <c r="B14" s="135"/>
      <c r="C14" s="135"/>
      <c r="D14" s="135">
        <f>SUM(B14:C14)</f>
        <v>0</v>
      </c>
      <c r="E14" s="1003">
        <v>1143057.4699999671</v>
      </c>
      <c r="F14" s="135"/>
      <c r="G14" s="135">
        <f>SUM(E14:F14)</f>
        <v>1143057.4699999671</v>
      </c>
      <c r="H14" s="1003">
        <v>6706268.8099998431</v>
      </c>
      <c r="I14" s="135"/>
      <c r="J14" s="135">
        <f>SUM(H14:I14)</f>
        <v>6706268.8099998431</v>
      </c>
      <c r="K14" s="136"/>
      <c r="L14" s="136"/>
      <c r="M14" s="137"/>
      <c r="O14" s="2"/>
      <c r="P14" s="1271"/>
    </row>
    <row r="15" spans="1:16" s="3" customFormat="1" outlineLevel="1">
      <c r="A15" s="134" t="s">
        <v>34</v>
      </c>
      <c r="B15" s="135"/>
      <c r="C15" s="135"/>
      <c r="D15" s="135">
        <f t="shared" si="0"/>
        <v>0</v>
      </c>
      <c r="E15" s="1003">
        <v>193414.02000002877</v>
      </c>
      <c r="F15" s="135"/>
      <c r="G15" s="135">
        <f t="shared" si="1"/>
        <v>193414.02000002877</v>
      </c>
      <c r="H15" s="1003">
        <v>1179915.1600000251</v>
      </c>
      <c r="I15" s="135"/>
      <c r="J15" s="135">
        <f t="shared" si="2"/>
        <v>1179915.1600000251</v>
      </c>
      <c r="K15" s="136"/>
      <c r="L15" s="136"/>
      <c r="M15" s="137"/>
      <c r="O15" s="2"/>
      <c r="P15" s="1271"/>
    </row>
    <row r="16" spans="1:16" s="3" customFormat="1" outlineLevel="1">
      <c r="A16" s="134" t="s">
        <v>35</v>
      </c>
      <c r="B16" s="135"/>
      <c r="C16" s="135"/>
      <c r="D16" s="135">
        <f t="shared" si="0"/>
        <v>0</v>
      </c>
      <c r="E16" s="1003">
        <v>0</v>
      </c>
      <c r="F16" s="135"/>
      <c r="G16" s="135">
        <f t="shared" si="1"/>
        <v>0</v>
      </c>
      <c r="H16" s="135">
        <v>0</v>
      </c>
      <c r="I16" s="135"/>
      <c r="J16" s="135">
        <f t="shared" si="2"/>
        <v>0</v>
      </c>
      <c r="K16" s="136"/>
      <c r="L16" s="136"/>
      <c r="M16" s="137"/>
      <c r="O16" s="2"/>
      <c r="P16" s="1271"/>
    </row>
    <row r="17" spans="1:16" outlineLevel="1">
      <c r="A17" s="138" t="s">
        <v>36</v>
      </c>
      <c r="B17" s="139">
        <f t="shared" ref="B17:J17" si="3">SUM(B6:B16)</f>
        <v>41595690.377308287</v>
      </c>
      <c r="C17" s="139">
        <f t="shared" si="3"/>
        <v>0</v>
      </c>
      <c r="D17" s="139">
        <f t="shared" si="3"/>
        <v>41595690.377308287</v>
      </c>
      <c r="E17" s="139">
        <f t="shared" si="3"/>
        <v>7471008.2599994624</v>
      </c>
      <c r="F17" s="139">
        <f t="shared" si="3"/>
        <v>0</v>
      </c>
      <c r="G17" s="139">
        <f t="shared" si="3"/>
        <v>7471008.2599994624</v>
      </c>
      <c r="H17" s="139">
        <f t="shared" si="3"/>
        <v>48978549.839999169</v>
      </c>
      <c r="I17" s="139">
        <f t="shared" si="3"/>
        <v>0</v>
      </c>
      <c r="J17" s="139">
        <f t="shared" si="3"/>
        <v>48978549.839999169</v>
      </c>
      <c r="K17" s="140">
        <f>+H17/B17</f>
        <v>1.1774909707164869</v>
      </c>
      <c r="L17" s="140"/>
      <c r="M17" s="141">
        <f>J17/D17</f>
        <v>1.1774909707164869</v>
      </c>
      <c r="N17" s="142"/>
      <c r="O17" s="2"/>
      <c r="P17" s="1271"/>
    </row>
    <row r="18" spans="1:16">
      <c r="A18" s="143"/>
      <c r="B18" s="144"/>
      <c r="C18" s="144"/>
      <c r="D18" s="144"/>
      <c r="E18" s="144"/>
      <c r="F18" s="144"/>
      <c r="G18" s="144"/>
      <c r="H18" s="144"/>
      <c r="I18" s="144"/>
      <c r="J18" s="144"/>
      <c r="K18" s="145"/>
      <c r="L18" s="145"/>
      <c r="M18" s="146"/>
      <c r="O18" s="2"/>
      <c r="P18" s="1271"/>
    </row>
    <row r="19" spans="1:16" s="3" customFormat="1">
      <c r="A19" s="134" t="s">
        <v>37</v>
      </c>
      <c r="B19" s="135">
        <v>450488</v>
      </c>
      <c r="C19" s="135"/>
      <c r="D19" s="135">
        <f t="shared" ref="D19:D26" si="4">SUM(B19:C19)</f>
        <v>450488</v>
      </c>
      <c r="E19" s="135">
        <v>79192.399999999965</v>
      </c>
      <c r="F19" s="135"/>
      <c r="G19" s="135">
        <f t="shared" ref="G19:G26" si="5">SUM(E19:F19)</f>
        <v>79192.399999999965</v>
      </c>
      <c r="H19" s="135">
        <v>292646.20999999996</v>
      </c>
      <c r="I19" s="135"/>
      <c r="J19" s="135">
        <f t="shared" ref="J19:J26" si="6">SUM(H19:I19)</f>
        <v>292646.20999999996</v>
      </c>
      <c r="K19" s="147">
        <f t="shared" ref="K19:K25" si="7">IFERROR(H19/B19,0)</f>
        <v>0.64962043384063495</v>
      </c>
      <c r="L19" s="147"/>
      <c r="M19" s="148">
        <f t="shared" ref="M19:M25" si="8">IFERROR(J19/D19,0)</f>
        <v>0.64962043384063495</v>
      </c>
      <c r="N19" s="34" t="s">
        <v>22</v>
      </c>
      <c r="O19" s="2"/>
      <c r="P19" s="1271"/>
    </row>
    <row r="20" spans="1:16" s="3" customFormat="1">
      <c r="A20" s="134" t="s">
        <v>38</v>
      </c>
      <c r="B20" s="135">
        <v>0</v>
      </c>
      <c r="C20" s="135"/>
      <c r="D20" s="135">
        <f t="shared" si="4"/>
        <v>0</v>
      </c>
      <c r="E20" s="135">
        <v>0</v>
      </c>
      <c r="F20" s="135"/>
      <c r="G20" s="135">
        <f t="shared" si="5"/>
        <v>0</v>
      </c>
      <c r="H20" s="135">
        <v>0</v>
      </c>
      <c r="I20" s="135"/>
      <c r="J20" s="135">
        <f t="shared" si="6"/>
        <v>0</v>
      </c>
      <c r="K20" s="147">
        <f t="shared" si="7"/>
        <v>0</v>
      </c>
      <c r="L20" s="147"/>
      <c r="M20" s="148">
        <f t="shared" si="8"/>
        <v>0</v>
      </c>
      <c r="O20" s="2"/>
      <c r="P20" s="1271"/>
    </row>
    <row r="21" spans="1:16" s="3" customFormat="1">
      <c r="A21" s="134" t="s">
        <v>39</v>
      </c>
      <c r="B21" s="135">
        <v>949618</v>
      </c>
      <c r="C21" s="135"/>
      <c r="D21" s="135">
        <f t="shared" si="4"/>
        <v>949618</v>
      </c>
      <c r="E21" s="135">
        <v>256707.82000000007</v>
      </c>
      <c r="F21" s="135"/>
      <c r="G21" s="135">
        <f t="shared" si="5"/>
        <v>256707.82000000007</v>
      </c>
      <c r="H21" s="135">
        <v>1566507.2500000002</v>
      </c>
      <c r="I21" s="135"/>
      <c r="J21" s="135">
        <f t="shared" si="6"/>
        <v>1566507.2500000002</v>
      </c>
      <c r="K21" s="147">
        <f t="shared" si="7"/>
        <v>1.649618320208758</v>
      </c>
      <c r="L21" s="147"/>
      <c r="M21" s="148">
        <f t="shared" si="8"/>
        <v>1.649618320208758</v>
      </c>
      <c r="O21" s="2"/>
      <c r="P21" s="1271"/>
    </row>
    <row r="22" spans="1:16" s="3" customFormat="1">
      <c r="A22" s="134" t="s">
        <v>40</v>
      </c>
      <c r="B22" s="135">
        <v>2186503</v>
      </c>
      <c r="C22" s="135"/>
      <c r="D22" s="135">
        <f t="shared" si="4"/>
        <v>2186503</v>
      </c>
      <c r="E22" s="135">
        <v>58456.060000000056</v>
      </c>
      <c r="F22" s="135"/>
      <c r="G22" s="135">
        <f t="shared" si="5"/>
        <v>58456.060000000056</v>
      </c>
      <c r="H22" s="135">
        <v>1144986.08</v>
      </c>
      <c r="I22" s="135"/>
      <c r="J22" s="135">
        <f t="shared" si="6"/>
        <v>1144986.08</v>
      </c>
      <c r="K22" s="147">
        <f t="shared" si="7"/>
        <v>0.52366087766630098</v>
      </c>
      <c r="L22" s="147"/>
      <c r="M22" s="148">
        <f t="shared" si="8"/>
        <v>0.52366087766630098</v>
      </c>
      <c r="O22" s="2"/>
      <c r="P22" s="1271"/>
    </row>
    <row r="23" spans="1:16" s="3" customFormat="1">
      <c r="A23" s="134" t="s">
        <v>41</v>
      </c>
      <c r="B23" s="135">
        <v>125000</v>
      </c>
      <c r="C23" s="135"/>
      <c r="D23" s="135">
        <f t="shared" si="4"/>
        <v>125000</v>
      </c>
      <c r="E23" s="135">
        <v>0</v>
      </c>
      <c r="F23" s="135"/>
      <c r="G23" s="135">
        <f t="shared" si="5"/>
        <v>0</v>
      </c>
      <c r="H23" s="135">
        <v>6608.0699999999924</v>
      </c>
      <c r="I23" s="135"/>
      <c r="J23" s="135">
        <f t="shared" si="6"/>
        <v>6608.0699999999924</v>
      </c>
      <c r="K23" s="147">
        <f t="shared" si="7"/>
        <v>5.2864559999999942E-2</v>
      </c>
      <c r="L23" s="147"/>
      <c r="M23" s="148">
        <f t="shared" si="8"/>
        <v>5.2864559999999942E-2</v>
      </c>
      <c r="O23" s="2"/>
      <c r="P23" s="1271"/>
    </row>
    <row r="24" spans="1:16" s="3" customFormat="1">
      <c r="A24" s="134" t="s">
        <v>42</v>
      </c>
      <c r="B24" s="135">
        <v>751251</v>
      </c>
      <c r="C24" s="135"/>
      <c r="D24" s="135">
        <f t="shared" si="4"/>
        <v>751251</v>
      </c>
      <c r="E24" s="135">
        <v>82228.880000000121</v>
      </c>
      <c r="F24" s="135"/>
      <c r="G24" s="135">
        <f t="shared" si="5"/>
        <v>82228.880000000121</v>
      </c>
      <c r="H24" s="135">
        <v>716266.3900000006</v>
      </c>
      <c r="I24" s="135"/>
      <c r="J24" s="135">
        <f t="shared" si="6"/>
        <v>716266.3900000006</v>
      </c>
      <c r="K24" s="147">
        <f t="shared" si="7"/>
        <v>0.95343152954205801</v>
      </c>
      <c r="L24" s="147"/>
      <c r="M24" s="148">
        <f t="shared" si="8"/>
        <v>0.95343152954205801</v>
      </c>
      <c r="O24" s="2"/>
      <c r="P24" s="1271"/>
    </row>
    <row r="25" spans="1:16" s="3" customFormat="1">
      <c r="A25" s="134" t="s">
        <v>43</v>
      </c>
      <c r="B25" s="135">
        <v>4396242</v>
      </c>
      <c r="C25" s="135"/>
      <c r="D25" s="135">
        <f t="shared" si="4"/>
        <v>4396242</v>
      </c>
      <c r="E25" s="135">
        <v>616635.83999999892</v>
      </c>
      <c r="F25" s="135"/>
      <c r="G25" s="135">
        <f t="shared" si="5"/>
        <v>616635.83999999892</v>
      </c>
      <c r="H25" s="135">
        <v>3451048.5799999959</v>
      </c>
      <c r="I25" s="135"/>
      <c r="J25" s="135">
        <f t="shared" si="6"/>
        <v>3451048.5799999959</v>
      </c>
      <c r="K25" s="147">
        <f t="shared" si="7"/>
        <v>0.78499968382086238</v>
      </c>
      <c r="L25" s="147"/>
      <c r="M25" s="148">
        <f t="shared" si="8"/>
        <v>0.78499968382086238</v>
      </c>
      <c r="O25" s="2"/>
      <c r="P25" s="1271"/>
    </row>
    <row r="26" spans="1:16" s="3" customFormat="1">
      <c r="A26" s="134" t="s">
        <v>44</v>
      </c>
      <c r="B26" s="135">
        <v>51579</v>
      </c>
      <c r="C26" s="135"/>
      <c r="D26" s="135">
        <f t="shared" si="4"/>
        <v>51579</v>
      </c>
      <c r="E26" s="135">
        <v>1502.88</v>
      </c>
      <c r="F26" s="135"/>
      <c r="G26" s="135">
        <f t="shared" si="5"/>
        <v>1502.88</v>
      </c>
      <c r="H26" s="135">
        <v>4260.8700000000053</v>
      </c>
      <c r="I26" s="135"/>
      <c r="J26" s="135">
        <f t="shared" si="6"/>
        <v>4260.8700000000053</v>
      </c>
      <c r="K26" s="147">
        <f>IFERROR(H26/B26,0)</f>
        <v>8.2608619787122764E-2</v>
      </c>
      <c r="L26" s="147"/>
      <c r="M26" s="148">
        <f>IFERROR(J26/D26,0)</f>
        <v>8.2608619787122764E-2</v>
      </c>
      <c r="O26" s="2"/>
      <c r="P26" s="1271"/>
    </row>
    <row r="27" spans="1:16">
      <c r="A27" s="138" t="s">
        <v>45</v>
      </c>
      <c r="B27" s="73">
        <f>SUM(B19:B26)</f>
        <v>8910681</v>
      </c>
      <c r="C27" s="73"/>
      <c r="D27" s="73">
        <f>SUM(D19:D26)</f>
        <v>8910681</v>
      </c>
      <c r="E27" s="73">
        <f>SUM(E19:E26)</f>
        <v>1094723.879999999</v>
      </c>
      <c r="F27" s="73"/>
      <c r="G27" s="73">
        <f>SUM(G19:G26)</f>
        <v>1094723.879999999</v>
      </c>
      <c r="H27" s="135">
        <f>SUM(H19:H26)</f>
        <v>7182323.4499999965</v>
      </c>
      <c r="I27" s="149"/>
      <c r="J27" s="135">
        <f>SUM(H27:I27)</f>
        <v>7182323.4499999965</v>
      </c>
      <c r="K27" s="147">
        <f t="shared" ref="K27" si="9">IFERROR(H27/B27,0)</f>
        <v>0.80603530190341188</v>
      </c>
      <c r="L27" s="147"/>
      <c r="M27" s="148">
        <f t="shared" ref="M27:M28" si="10">IFERROR(J27/D27,0)</f>
        <v>0.80603530190341188</v>
      </c>
      <c r="N27" s="142"/>
      <c r="O27" s="2"/>
      <c r="P27" s="1271"/>
    </row>
    <row r="28" spans="1:16" s="6" customFormat="1" ht="13.5" thickBot="1">
      <c r="A28" s="949" t="s">
        <v>46</v>
      </c>
      <c r="B28" s="1366">
        <f>B17+B27</f>
        <v>50506371.377308287</v>
      </c>
      <c r="C28" s="1366"/>
      <c r="D28" s="1366">
        <f>D17+D27</f>
        <v>50506371.377308287</v>
      </c>
      <c r="E28" s="1366">
        <f>E17+E27</f>
        <v>8565732.1399994604</v>
      </c>
      <c r="F28" s="1366"/>
      <c r="G28" s="1366">
        <f>G17+G27</f>
        <v>8565732.1399994604</v>
      </c>
      <c r="H28" s="1366">
        <f>H17+H27</f>
        <v>56160873.289999165</v>
      </c>
      <c r="I28" s="1366"/>
      <c r="J28" s="1366">
        <f>J17+J27</f>
        <v>56160873.289999165</v>
      </c>
      <c r="K28" s="1367">
        <f>IFERROR(H28/B28,0)</f>
        <v>1.1119562098502163</v>
      </c>
      <c r="L28" s="1367"/>
      <c r="M28" s="950">
        <f t="shared" si="10"/>
        <v>1.1119562098502163</v>
      </c>
      <c r="N28" s="150"/>
      <c r="O28" s="2"/>
      <c r="P28" s="1271"/>
    </row>
    <row r="29" spans="1:16" ht="13.5" thickBot="1">
      <c r="A29" s="1439" t="s">
        <v>47</v>
      </c>
      <c r="B29" s="1440"/>
      <c r="C29" s="1440"/>
      <c r="D29" s="1440"/>
      <c r="E29" s="1440"/>
      <c r="F29" s="1440"/>
      <c r="G29" s="1440"/>
      <c r="H29" s="1440"/>
      <c r="I29" s="1440"/>
      <c r="J29" s="1440"/>
      <c r="K29" s="1440"/>
      <c r="L29" s="1440"/>
      <c r="M29" s="1441"/>
      <c r="O29" s="2"/>
      <c r="P29" s="1271"/>
    </row>
    <row r="30" spans="1:16">
      <c r="A30" s="151" t="s">
        <v>48</v>
      </c>
      <c r="B30" s="152"/>
      <c r="C30" s="152"/>
      <c r="D30" s="152"/>
      <c r="E30" s="135">
        <v>182370.88846399996</v>
      </c>
      <c r="F30" s="153"/>
      <c r="G30" s="135">
        <f>SUM(E30:F30)</f>
        <v>182370.88846399996</v>
      </c>
      <c r="H30" s="153">
        <v>1199217.894416</v>
      </c>
      <c r="I30" s="153"/>
      <c r="J30" s="154">
        <f>H30+I30</f>
        <v>1199217.894416</v>
      </c>
      <c r="K30" s="152"/>
      <c r="L30" s="152"/>
      <c r="M30" s="155"/>
      <c r="O30" s="2"/>
      <c r="P30" s="1271"/>
    </row>
    <row r="31" spans="1:16" ht="13.5" thickBot="1">
      <c r="A31" s="951" t="s">
        <v>49</v>
      </c>
      <c r="B31" s="1368"/>
      <c r="C31" s="1368"/>
      <c r="D31" s="1368"/>
      <c r="E31" s="1368"/>
      <c r="F31" s="1369"/>
      <c r="G31" s="1320">
        <f>E31+F31</f>
        <v>0</v>
      </c>
      <c r="H31" s="1368"/>
      <c r="I31" s="1369"/>
      <c r="J31" s="1320">
        <f>H31+I31</f>
        <v>0</v>
      </c>
      <c r="K31" s="1368"/>
      <c r="L31" s="1368"/>
      <c r="M31" s="952"/>
      <c r="O31" s="2"/>
    </row>
    <row r="32" spans="1:16" ht="13.5" thickBot="1">
      <c r="A32" s="156"/>
      <c r="F32" s="157"/>
      <c r="G32" s="75"/>
      <c r="I32" s="157"/>
      <c r="J32" s="75"/>
      <c r="O32" s="2"/>
    </row>
    <row r="33" spans="1:15" ht="15.5" thickBot="1">
      <c r="A33" s="1442" t="s">
        <v>50</v>
      </c>
      <c r="B33" s="1443"/>
      <c r="C33" s="1443"/>
      <c r="D33" s="1443"/>
      <c r="E33" s="1443"/>
      <c r="F33" s="1443"/>
      <c r="G33" s="1443"/>
      <c r="H33" s="1443"/>
      <c r="I33" s="1443"/>
      <c r="J33" s="1443"/>
      <c r="K33" s="1443"/>
      <c r="L33" s="1443"/>
      <c r="M33" s="1444"/>
      <c r="O33" s="2"/>
    </row>
    <row r="34" spans="1:15" ht="15.5">
      <c r="A34" s="877" t="s">
        <v>51</v>
      </c>
      <c r="B34" s="878"/>
      <c r="C34" s="878"/>
      <c r="D34" s="878"/>
      <c r="E34" s="878"/>
      <c r="F34" s="878"/>
      <c r="G34" s="878"/>
      <c r="H34" s="153">
        <v>3264785.7500000014</v>
      </c>
      <c r="I34" s="879"/>
      <c r="J34" s="880">
        <f>H34+I34</f>
        <v>3264785.7500000014</v>
      </c>
      <c r="K34" s="878"/>
      <c r="L34" s="878"/>
      <c r="M34" s="881"/>
      <c r="N34" s="34" t="s">
        <v>22</v>
      </c>
      <c r="O34" s="2"/>
    </row>
    <row r="35" spans="1:15">
      <c r="A35" s="162" t="s">
        <v>52</v>
      </c>
      <c r="B35" s="158"/>
      <c r="C35" s="158"/>
      <c r="D35" s="158"/>
      <c r="E35" s="158"/>
      <c r="F35" s="158"/>
      <c r="G35" s="158"/>
      <c r="H35" s="159">
        <f>H28</f>
        <v>56160873.289999165</v>
      </c>
      <c r="I35" s="159"/>
      <c r="J35" s="160">
        <f>H35+I35</f>
        <v>56160873.289999165</v>
      </c>
      <c r="K35" s="158"/>
      <c r="L35" s="158"/>
      <c r="M35" s="161"/>
      <c r="O35" s="2"/>
    </row>
    <row r="36" spans="1:15" ht="13.5" thickBot="1">
      <c r="A36" s="951" t="s">
        <v>53</v>
      </c>
      <c r="B36" s="1368"/>
      <c r="C36" s="1368"/>
      <c r="D36" s="1368"/>
      <c r="E36" s="1368"/>
      <c r="F36" s="1368"/>
      <c r="G36" s="1368"/>
      <c r="H36" s="1368"/>
      <c r="I36" s="1369"/>
      <c r="J36" s="1410">
        <f>J34/J35</f>
        <v>5.8132745428326117E-2</v>
      </c>
      <c r="K36" s="1368"/>
      <c r="L36" s="1368"/>
      <c r="M36" s="952"/>
    </row>
    <row r="37" spans="1:15">
      <c r="G37" s="123"/>
      <c r="J37" s="123"/>
    </row>
    <row r="38" spans="1:15">
      <c r="A38" s="1428" t="s">
        <v>18</v>
      </c>
      <c r="B38" s="1428"/>
      <c r="C38" s="163"/>
      <c r="D38" s="163"/>
      <c r="E38" s="163"/>
      <c r="F38" s="163"/>
      <c r="G38" s="163"/>
      <c r="H38" s="164"/>
      <c r="I38" s="163"/>
      <c r="J38" s="163"/>
      <c r="K38" s="165"/>
      <c r="L38" s="165"/>
      <c r="M38" s="166"/>
    </row>
    <row r="39" spans="1:15" ht="54.75" customHeight="1">
      <c r="A39" s="1428" t="s">
        <v>54</v>
      </c>
      <c r="B39" s="1428"/>
      <c r="C39" s="1428"/>
      <c r="D39" s="1428"/>
      <c r="E39" s="1428"/>
      <c r="F39" s="1428"/>
      <c r="G39" s="1428"/>
      <c r="H39" s="1428"/>
      <c r="I39" s="1428"/>
      <c r="J39" s="1428"/>
      <c r="K39" s="1428"/>
      <c r="L39" s="1428"/>
      <c r="M39" s="1428"/>
    </row>
    <row r="40" spans="1:15" ht="15.75" customHeight="1">
      <c r="A40" s="1428" t="s">
        <v>55</v>
      </c>
      <c r="B40" s="1428"/>
      <c r="C40" s="1428"/>
      <c r="D40" s="1428"/>
      <c r="E40" s="1428"/>
      <c r="F40" s="1428"/>
      <c r="G40" s="1428"/>
      <c r="H40" s="1428"/>
      <c r="I40" s="1428"/>
      <c r="J40" s="1428"/>
      <c r="K40" s="1428"/>
      <c r="L40" s="1428"/>
      <c r="M40" s="1428"/>
    </row>
    <row r="41" spans="1:15">
      <c r="A41" s="1428"/>
      <c r="B41" s="1428"/>
      <c r="C41" s="1428"/>
      <c r="D41" s="1428"/>
      <c r="E41" s="1428"/>
      <c r="F41" s="1428"/>
      <c r="G41" s="1428"/>
      <c r="H41" s="1428"/>
      <c r="I41" s="1428"/>
      <c r="J41" s="1428"/>
      <c r="K41" s="1428"/>
      <c r="L41" s="1428"/>
      <c r="M41" s="1428"/>
    </row>
    <row r="42" spans="1:15" ht="15.75" customHeight="1">
      <c r="A42" s="1428" t="s">
        <v>56</v>
      </c>
      <c r="B42" s="1428"/>
      <c r="C42" s="1428"/>
      <c r="D42" s="1428"/>
      <c r="E42" s="1428"/>
      <c r="F42" s="1428"/>
      <c r="G42" s="1428"/>
      <c r="H42" s="1428"/>
      <c r="I42" s="1428"/>
      <c r="J42" s="1428"/>
      <c r="K42" s="1428"/>
      <c r="L42" s="1428"/>
      <c r="M42" s="1428"/>
    </row>
    <row r="43" spans="1:15">
      <c r="A43" s="1427"/>
      <c r="B43" s="1427"/>
      <c r="C43" s="1427"/>
      <c r="D43" s="1427"/>
      <c r="E43" s="1427"/>
      <c r="F43" s="1427"/>
      <c r="G43" s="1427"/>
      <c r="H43" s="1427"/>
      <c r="I43" s="1427"/>
      <c r="J43" s="1427"/>
      <c r="K43" s="1427"/>
      <c r="L43" s="1427"/>
      <c r="M43" s="1427"/>
    </row>
    <row r="44" spans="1:15" ht="12.75" customHeight="1">
      <c r="A44" s="167"/>
      <c r="B44" s="168"/>
      <c r="C44" s="168"/>
      <c r="D44" s="168"/>
      <c r="E44" s="168"/>
      <c r="F44" s="168"/>
      <c r="G44" s="168"/>
      <c r="H44" s="168"/>
      <c r="I44" s="168"/>
      <c r="J44" s="168"/>
      <c r="K44" s="168"/>
      <c r="L44" s="168"/>
      <c r="M44" s="168"/>
    </row>
    <row r="45" spans="1:15">
      <c r="A45" s="1428"/>
      <c r="B45" s="1428"/>
      <c r="C45" s="1428"/>
      <c r="D45" s="1428"/>
      <c r="E45" s="1428"/>
      <c r="F45" s="1428"/>
      <c r="G45" s="1428"/>
      <c r="H45" s="1428"/>
      <c r="I45" s="1428"/>
      <c r="J45" s="1428"/>
      <c r="K45" s="1428"/>
      <c r="L45" s="1428"/>
      <c r="M45" s="1428"/>
    </row>
    <row r="46" spans="1:15" ht="12.75" customHeight="1">
      <c r="A46" s="1428"/>
      <c r="B46" s="1428"/>
      <c r="C46" s="1428"/>
      <c r="D46" s="1428"/>
      <c r="E46" s="1428"/>
      <c r="F46" s="1428"/>
      <c r="G46" s="1428"/>
      <c r="H46" s="1428"/>
      <c r="I46" s="1428"/>
      <c r="J46" s="1428"/>
      <c r="K46" s="1428"/>
      <c r="L46" s="1428"/>
      <c r="M46" s="1428"/>
    </row>
    <row r="47" spans="1:15">
      <c r="A47" s="129"/>
      <c r="B47" s="129"/>
      <c r="C47" s="129"/>
      <c r="D47" s="129"/>
      <c r="E47" s="129"/>
      <c r="F47" s="129"/>
      <c r="G47" s="129"/>
      <c r="J47" s="75"/>
    </row>
    <row r="48" spans="1:15" ht="13.5" customHeight="1">
      <c r="A48" s="1445"/>
      <c r="B48" s="1445"/>
      <c r="C48" s="1445"/>
      <c r="D48" s="1445"/>
      <c r="E48" s="1445"/>
      <c r="F48" s="1445"/>
      <c r="G48" s="1445"/>
      <c r="H48" s="1445"/>
      <c r="I48" s="1445"/>
      <c r="J48" s="1445"/>
      <c r="K48" s="1445"/>
    </row>
    <row r="50" spans="4:10">
      <c r="D50" s="169"/>
    </row>
    <row r="56" spans="4:10">
      <c r="D56" s="75"/>
    </row>
    <row r="57" spans="4:10">
      <c r="D57" s="75"/>
      <c r="J57" s="75"/>
    </row>
    <row r="59" spans="4:10">
      <c r="D59" s="169"/>
    </row>
  </sheetData>
  <mergeCells count="18">
    <mergeCell ref="A48:K48"/>
    <mergeCell ref="A40:M40"/>
    <mergeCell ref="A41:M41"/>
    <mergeCell ref="A42:M42"/>
    <mergeCell ref="A43:M43"/>
    <mergeCell ref="A45:M45"/>
    <mergeCell ref="A46:M46"/>
    <mergeCell ref="A39:M39"/>
    <mergeCell ref="A1:M1"/>
    <mergeCell ref="A2:M2"/>
    <mergeCell ref="A3:M3"/>
    <mergeCell ref="B4:D4"/>
    <mergeCell ref="E4:G4"/>
    <mergeCell ref="H4:J4"/>
    <mergeCell ref="K4:M4"/>
    <mergeCell ref="A29:M29"/>
    <mergeCell ref="A33:M33"/>
    <mergeCell ref="A38:B38"/>
  </mergeCells>
  <pageMargins left="0.7" right="0.7" top="0.75" bottom="0.75" header="0.3" footer="0.3"/>
  <pageSetup scale="78"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5E2B-6A17-4AFF-A848-6E513B22E4DE}">
  <sheetPr codeName="Sheet36">
    <pageSetUpPr fitToPage="1"/>
  </sheetPr>
  <dimension ref="A1:Q28"/>
  <sheetViews>
    <sheetView view="pageBreakPreview" zoomScale="80" zoomScaleNormal="100" zoomScaleSheetLayoutView="80" workbookViewId="0">
      <selection activeCell="S48" sqref="S48"/>
    </sheetView>
  </sheetViews>
  <sheetFormatPr defaultColWidth="8.54296875" defaultRowHeight="12.5"/>
  <cols>
    <col min="1" max="1" width="15.54296875" customWidth="1"/>
    <col min="2" max="9" width="10.54296875" customWidth="1"/>
    <col min="10" max="10" width="9.453125" bestFit="1" customWidth="1"/>
    <col min="12" max="12" width="10.453125" bestFit="1" customWidth="1"/>
    <col min="13" max="13" width="11.453125" bestFit="1" customWidth="1"/>
  </cols>
  <sheetData>
    <row r="1" spans="1:17" ht="15">
      <c r="A1" s="1429" t="s">
        <v>1181</v>
      </c>
      <c r="B1" s="1429"/>
      <c r="C1" s="1429"/>
      <c r="D1" s="1429"/>
      <c r="E1" s="1429"/>
      <c r="F1" s="1429"/>
      <c r="G1" s="1429"/>
      <c r="H1" s="1429"/>
      <c r="I1" s="1429"/>
      <c r="J1" s="1429"/>
    </row>
    <row r="2" spans="1:17" ht="15">
      <c r="A2" s="1429" t="str" cm="1">
        <f t="array" ref="A2">'ESA Summary'!A2:A2</f>
        <v>Southern California Edison</v>
      </c>
      <c r="B2" s="1429"/>
      <c r="C2" s="1429"/>
      <c r="D2" s="1429"/>
      <c r="E2" s="1429"/>
      <c r="F2" s="1429"/>
      <c r="G2" s="1429"/>
      <c r="H2" s="1429"/>
      <c r="I2" s="1429"/>
      <c r="J2" s="1429"/>
    </row>
    <row r="3" spans="1:17" ht="15.5" thickBot="1">
      <c r="A3" s="1701" t="str" cm="1">
        <f t="array" ref="A3">'ESA Summary'!A3:A3</f>
        <v>Through July 2026</v>
      </c>
      <c r="B3" s="1702"/>
      <c r="C3" s="1702"/>
      <c r="D3" s="1702"/>
      <c r="E3" s="1702"/>
      <c r="F3" s="1702"/>
      <c r="G3" s="1702"/>
      <c r="H3" s="1702"/>
      <c r="I3" s="1702"/>
      <c r="J3" s="1702"/>
    </row>
    <row r="4" spans="1:17" ht="13.5" thickBot="1">
      <c r="A4" s="1703" t="s">
        <v>605</v>
      </c>
      <c r="B4" s="1593" t="s">
        <v>1182</v>
      </c>
      <c r="C4" s="1594"/>
      <c r="D4" s="1595"/>
      <c r="E4" s="1593" t="s">
        <v>1183</v>
      </c>
      <c r="F4" s="1594"/>
      <c r="G4" s="1595"/>
      <c r="H4" s="1593" t="s">
        <v>1025</v>
      </c>
      <c r="I4" s="1594"/>
      <c r="J4" s="1595"/>
    </row>
    <row r="5" spans="1:17" ht="13.5" thickBot="1">
      <c r="A5" s="1704"/>
      <c r="B5" s="326" t="s">
        <v>607</v>
      </c>
      <c r="C5" s="327" t="s">
        <v>1026</v>
      </c>
      <c r="D5" s="328" t="s">
        <v>10</v>
      </c>
      <c r="E5" s="326" t="s">
        <v>607</v>
      </c>
      <c r="F5" s="329" t="s">
        <v>608</v>
      </c>
      <c r="G5" s="328" t="s">
        <v>10</v>
      </c>
      <c r="H5" s="326" t="s">
        <v>607</v>
      </c>
      <c r="I5" s="327" t="s">
        <v>608</v>
      </c>
      <c r="J5" s="328" t="s">
        <v>10</v>
      </c>
    </row>
    <row r="6" spans="1:17" ht="13">
      <c r="A6" s="162" t="s">
        <v>609</v>
      </c>
      <c r="B6" s="331">
        <v>109</v>
      </c>
      <c r="C6" s="331">
        <v>0</v>
      </c>
      <c r="D6" s="331">
        <f t="shared" ref="D6:D21" si="0">SUM(B6:C6)</f>
        <v>109</v>
      </c>
      <c r="E6" s="331">
        <v>0</v>
      </c>
      <c r="F6" s="331">
        <v>0</v>
      </c>
      <c r="G6" s="331">
        <f t="shared" ref="G6:G21" si="1">SUM(E6:F6)</f>
        <v>0</v>
      </c>
      <c r="H6" s="332">
        <f t="shared" ref="H6:H22" si="2">IFERROR(E6/B6,0)</f>
        <v>0</v>
      </c>
      <c r="I6" s="43">
        <f t="shared" ref="I6:I22" si="3">IFERROR(F6/C6,0)</f>
        <v>0</v>
      </c>
      <c r="J6" s="226">
        <f t="shared" ref="J6:J22" si="4">IFERROR(G6/D6,0)</f>
        <v>0</v>
      </c>
    </row>
    <row r="7" spans="1:17" ht="13">
      <c r="A7" s="162" t="s">
        <v>610</v>
      </c>
      <c r="B7" s="331">
        <v>0</v>
      </c>
      <c r="C7" s="331">
        <v>0</v>
      </c>
      <c r="D7" s="331">
        <f t="shared" si="0"/>
        <v>0</v>
      </c>
      <c r="E7" s="331">
        <v>0</v>
      </c>
      <c r="F7" s="331">
        <v>0</v>
      </c>
      <c r="G7" s="331">
        <f t="shared" si="1"/>
        <v>0</v>
      </c>
      <c r="H7" s="332">
        <f t="shared" si="2"/>
        <v>0</v>
      </c>
      <c r="I7" s="43">
        <f t="shared" si="3"/>
        <v>0</v>
      </c>
      <c r="J7" s="226">
        <f t="shared" si="4"/>
        <v>0</v>
      </c>
    </row>
    <row r="8" spans="1:17" ht="13">
      <c r="A8" s="162" t="s">
        <v>611</v>
      </c>
      <c r="B8" s="331">
        <v>2</v>
      </c>
      <c r="C8" s="331">
        <v>417</v>
      </c>
      <c r="D8" s="331">
        <f t="shared" si="0"/>
        <v>419</v>
      </c>
      <c r="E8" s="331">
        <v>1</v>
      </c>
      <c r="F8" s="331">
        <v>44</v>
      </c>
      <c r="G8" s="331">
        <f t="shared" si="1"/>
        <v>45</v>
      </c>
      <c r="H8" s="332">
        <f t="shared" si="2"/>
        <v>0.5</v>
      </c>
      <c r="I8" s="43">
        <f t="shared" si="3"/>
        <v>0.10551558752997602</v>
      </c>
      <c r="J8" s="226">
        <f t="shared" si="4"/>
        <v>0.10739856801909307</v>
      </c>
    </row>
    <row r="9" spans="1:17" ht="12.75" customHeight="1">
      <c r="A9" s="162" t="s">
        <v>612</v>
      </c>
      <c r="B9" s="331">
        <v>3250</v>
      </c>
      <c r="C9" s="331">
        <v>3536</v>
      </c>
      <c r="D9" s="331">
        <f t="shared" si="0"/>
        <v>6786</v>
      </c>
      <c r="E9" s="331">
        <v>419</v>
      </c>
      <c r="F9" s="331">
        <v>408</v>
      </c>
      <c r="G9" s="331">
        <f t="shared" si="1"/>
        <v>827</v>
      </c>
      <c r="H9" s="332">
        <f t="shared" si="2"/>
        <v>0.12892307692307692</v>
      </c>
      <c r="I9" s="43">
        <f t="shared" si="3"/>
        <v>0.11538461538461539</v>
      </c>
      <c r="J9" s="226">
        <f t="shared" si="4"/>
        <v>0.12186855290303567</v>
      </c>
      <c r="P9" s="553"/>
      <c r="Q9" s="553"/>
    </row>
    <row r="10" spans="1:17" ht="13">
      <c r="A10" s="162" t="s">
        <v>613</v>
      </c>
      <c r="B10" s="331">
        <v>0</v>
      </c>
      <c r="C10" s="331">
        <v>2406</v>
      </c>
      <c r="D10" s="331">
        <f t="shared" si="0"/>
        <v>2406</v>
      </c>
      <c r="E10" s="331">
        <v>0</v>
      </c>
      <c r="F10" s="331">
        <v>364</v>
      </c>
      <c r="G10" s="331">
        <f t="shared" si="1"/>
        <v>364</v>
      </c>
      <c r="H10" s="332">
        <f t="shared" si="2"/>
        <v>0</v>
      </c>
      <c r="I10" s="43">
        <f t="shared" si="3"/>
        <v>0.1512884455527847</v>
      </c>
      <c r="J10" s="226">
        <f t="shared" si="4"/>
        <v>0.1512884455527847</v>
      </c>
      <c r="P10" s="553"/>
      <c r="Q10" s="553"/>
    </row>
    <row r="11" spans="1:17" ht="16.5" customHeight="1">
      <c r="A11" s="162" t="s">
        <v>614</v>
      </c>
      <c r="B11" s="331">
        <v>140077</v>
      </c>
      <c r="C11" s="331">
        <v>1796</v>
      </c>
      <c r="D11" s="331">
        <f t="shared" si="0"/>
        <v>141873</v>
      </c>
      <c r="E11" s="331">
        <v>21637</v>
      </c>
      <c r="F11" s="331">
        <v>146</v>
      </c>
      <c r="G11" s="331">
        <f t="shared" si="1"/>
        <v>21783</v>
      </c>
      <c r="H11" s="332">
        <f t="shared" si="2"/>
        <v>0.15446504422567589</v>
      </c>
      <c r="I11" s="43">
        <f t="shared" si="3"/>
        <v>8.1291759465478841E-2</v>
      </c>
      <c r="J11" s="226">
        <f t="shared" si="4"/>
        <v>0.15353872829925355</v>
      </c>
      <c r="P11" s="553"/>
      <c r="Q11" s="553"/>
    </row>
    <row r="12" spans="1:17" ht="13">
      <c r="A12" s="162" t="s">
        <v>615</v>
      </c>
      <c r="B12" s="331">
        <v>0</v>
      </c>
      <c r="C12" s="331">
        <v>0</v>
      </c>
      <c r="D12" s="331">
        <f t="shared" si="0"/>
        <v>0</v>
      </c>
      <c r="E12" s="331">
        <v>0</v>
      </c>
      <c r="F12" s="331">
        <v>0</v>
      </c>
      <c r="G12" s="331">
        <f t="shared" si="1"/>
        <v>0</v>
      </c>
      <c r="H12" s="332">
        <f t="shared" si="2"/>
        <v>0</v>
      </c>
      <c r="I12" s="43">
        <f t="shared" si="3"/>
        <v>0</v>
      </c>
      <c r="J12" s="226">
        <f t="shared" si="4"/>
        <v>0</v>
      </c>
      <c r="P12" s="553"/>
      <c r="Q12" s="553"/>
    </row>
    <row r="13" spans="1:17" ht="13">
      <c r="A13" s="162" t="s">
        <v>616</v>
      </c>
      <c r="B13" s="331">
        <v>0</v>
      </c>
      <c r="C13" s="331">
        <v>0</v>
      </c>
      <c r="D13" s="331">
        <f t="shared" si="0"/>
        <v>0</v>
      </c>
      <c r="E13" s="331">
        <v>0</v>
      </c>
      <c r="F13" s="331">
        <v>0</v>
      </c>
      <c r="G13" s="331">
        <f t="shared" si="1"/>
        <v>0</v>
      </c>
      <c r="H13" s="332">
        <f t="shared" si="2"/>
        <v>0</v>
      </c>
      <c r="I13" s="43">
        <f t="shared" si="3"/>
        <v>0</v>
      </c>
      <c r="J13" s="226">
        <f t="shared" si="4"/>
        <v>0</v>
      </c>
      <c r="P13" s="553"/>
      <c r="Q13" s="553"/>
    </row>
    <row r="14" spans="1:17" ht="13">
      <c r="A14" s="162" t="s">
        <v>617</v>
      </c>
      <c r="B14" s="331">
        <v>0</v>
      </c>
      <c r="C14" s="331">
        <v>695</v>
      </c>
      <c r="D14" s="331">
        <f t="shared" si="0"/>
        <v>695</v>
      </c>
      <c r="E14" s="331">
        <v>0</v>
      </c>
      <c r="F14" s="331">
        <v>58</v>
      </c>
      <c r="G14" s="331">
        <f t="shared" si="1"/>
        <v>58</v>
      </c>
      <c r="H14" s="332">
        <f t="shared" si="2"/>
        <v>0</v>
      </c>
      <c r="I14" s="43">
        <f t="shared" si="3"/>
        <v>8.3453237410071948E-2</v>
      </c>
      <c r="J14" s="226">
        <f t="shared" si="4"/>
        <v>8.3453237410071948E-2</v>
      </c>
      <c r="P14" s="553"/>
      <c r="Q14" s="553"/>
    </row>
    <row r="15" spans="1:17" ht="13">
      <c r="A15" s="162" t="s">
        <v>618</v>
      </c>
      <c r="B15" s="331">
        <v>53973</v>
      </c>
      <c r="C15" s="331">
        <v>0</v>
      </c>
      <c r="D15" s="331">
        <f t="shared" si="0"/>
        <v>53973</v>
      </c>
      <c r="E15" s="331">
        <v>8036</v>
      </c>
      <c r="F15" s="331">
        <v>0</v>
      </c>
      <c r="G15" s="331">
        <f t="shared" si="1"/>
        <v>8036</v>
      </c>
      <c r="H15" s="332">
        <f t="shared" si="2"/>
        <v>0.14888925944453707</v>
      </c>
      <c r="I15" s="43">
        <f t="shared" si="3"/>
        <v>0</v>
      </c>
      <c r="J15" s="226">
        <f t="shared" si="4"/>
        <v>0.14888925944453707</v>
      </c>
      <c r="P15" s="553"/>
      <c r="Q15" s="553"/>
    </row>
    <row r="16" spans="1:17" ht="13">
      <c r="A16" s="162" t="s">
        <v>619</v>
      </c>
      <c r="B16" s="331">
        <v>26151</v>
      </c>
      <c r="C16" s="331">
        <v>26361</v>
      </c>
      <c r="D16" s="331">
        <f t="shared" si="0"/>
        <v>52512</v>
      </c>
      <c r="E16" s="331">
        <v>3858</v>
      </c>
      <c r="F16" s="331">
        <v>4627</v>
      </c>
      <c r="G16" s="331">
        <f t="shared" si="1"/>
        <v>8485</v>
      </c>
      <c r="H16" s="332">
        <f t="shared" si="2"/>
        <v>0.14752781920385455</v>
      </c>
      <c r="I16" s="43">
        <f t="shared" si="3"/>
        <v>0.17552444899662381</v>
      </c>
      <c r="J16" s="226">
        <f t="shared" si="4"/>
        <v>0.16158211456429006</v>
      </c>
      <c r="P16" s="553"/>
      <c r="Q16" s="553"/>
    </row>
    <row r="17" spans="1:17" ht="13">
      <c r="A17" s="162" t="s">
        <v>620</v>
      </c>
      <c r="B17" s="331">
        <v>52411</v>
      </c>
      <c r="C17" s="331">
        <v>8567</v>
      </c>
      <c r="D17" s="331">
        <f t="shared" si="0"/>
        <v>60978</v>
      </c>
      <c r="E17" s="331">
        <v>7476</v>
      </c>
      <c r="F17" s="331">
        <v>1243</v>
      </c>
      <c r="G17" s="331">
        <f t="shared" si="1"/>
        <v>8719</v>
      </c>
      <c r="H17" s="332">
        <f t="shared" si="2"/>
        <v>0.14264181183339375</v>
      </c>
      <c r="I17" s="43">
        <f t="shared" si="3"/>
        <v>0.14509163067584918</v>
      </c>
      <c r="J17" s="226">
        <f t="shared" si="4"/>
        <v>0.142985994948998</v>
      </c>
      <c r="P17" s="553"/>
      <c r="Q17" s="553"/>
    </row>
    <row r="18" spans="1:17" ht="13">
      <c r="A18" s="162" t="s">
        <v>621</v>
      </c>
      <c r="B18" s="331">
        <v>0</v>
      </c>
      <c r="C18" s="331">
        <v>0</v>
      </c>
      <c r="D18" s="331">
        <f t="shared" si="0"/>
        <v>0</v>
      </c>
      <c r="E18" s="331">
        <v>0</v>
      </c>
      <c r="F18" s="331">
        <v>0</v>
      </c>
      <c r="G18" s="331">
        <f t="shared" si="1"/>
        <v>0</v>
      </c>
      <c r="H18" s="332">
        <f t="shared" si="2"/>
        <v>0</v>
      </c>
      <c r="I18" s="43">
        <f t="shared" si="3"/>
        <v>0</v>
      </c>
      <c r="J18" s="226">
        <f t="shared" si="4"/>
        <v>0</v>
      </c>
      <c r="P18" s="553"/>
      <c r="Q18" s="553"/>
    </row>
    <row r="19" spans="1:17" ht="13">
      <c r="A19" s="162" t="s">
        <v>622</v>
      </c>
      <c r="B19" s="331">
        <v>4172</v>
      </c>
      <c r="C19" s="331">
        <v>0</v>
      </c>
      <c r="D19" s="331">
        <f t="shared" si="0"/>
        <v>4172</v>
      </c>
      <c r="E19" s="331">
        <v>369</v>
      </c>
      <c r="F19" s="331">
        <v>0</v>
      </c>
      <c r="G19" s="331">
        <f t="shared" si="1"/>
        <v>369</v>
      </c>
      <c r="H19" s="332">
        <f t="shared" si="2"/>
        <v>8.8446788111217645E-2</v>
      </c>
      <c r="I19" s="43">
        <f t="shared" si="3"/>
        <v>0</v>
      </c>
      <c r="J19" s="226">
        <f t="shared" si="4"/>
        <v>8.8446788111217645E-2</v>
      </c>
      <c r="P19" s="553"/>
      <c r="Q19" s="553"/>
    </row>
    <row r="20" spans="1:17" ht="13">
      <c r="A20" s="162" t="s">
        <v>623</v>
      </c>
      <c r="B20" s="331">
        <v>3278</v>
      </c>
      <c r="C20" s="331">
        <v>10664</v>
      </c>
      <c r="D20" s="331">
        <f t="shared" si="0"/>
        <v>13942</v>
      </c>
      <c r="E20" s="331">
        <v>424</v>
      </c>
      <c r="F20" s="331">
        <v>1310</v>
      </c>
      <c r="G20" s="331">
        <f t="shared" si="1"/>
        <v>1734</v>
      </c>
      <c r="H20" s="332">
        <f t="shared" si="2"/>
        <v>0.12934716290420989</v>
      </c>
      <c r="I20" s="43">
        <f t="shared" si="3"/>
        <v>0.12284321080270068</v>
      </c>
      <c r="J20" s="226">
        <f t="shared" si="4"/>
        <v>0.12437239994261942</v>
      </c>
      <c r="P20" s="553"/>
      <c r="Q20" s="553"/>
    </row>
    <row r="21" spans="1:17" ht="13">
      <c r="A21" s="162" t="s">
        <v>624</v>
      </c>
      <c r="B21" s="331">
        <v>19026</v>
      </c>
      <c r="C21" s="331">
        <v>1005</v>
      </c>
      <c r="D21" s="331">
        <f t="shared" si="0"/>
        <v>20031</v>
      </c>
      <c r="E21" s="331">
        <v>2387</v>
      </c>
      <c r="F21" s="331">
        <v>104</v>
      </c>
      <c r="G21" s="331">
        <f t="shared" si="1"/>
        <v>2491</v>
      </c>
      <c r="H21" s="332">
        <f t="shared" si="2"/>
        <v>0.1254598969830758</v>
      </c>
      <c r="I21" s="43">
        <f t="shared" si="3"/>
        <v>0.10348258706467661</v>
      </c>
      <c r="J21" s="226">
        <f t="shared" si="4"/>
        <v>0.12435724626828416</v>
      </c>
      <c r="P21" s="553"/>
      <c r="Q21" s="553"/>
    </row>
    <row r="22" spans="1:17" ht="13.5" thickBot="1">
      <c r="A22" s="945" t="s">
        <v>10</v>
      </c>
      <c r="B22" s="1403">
        <f>SUM(B6:B21)</f>
        <v>302449</v>
      </c>
      <c r="C22" s="1403">
        <f t="shared" ref="C22:G22" si="5">SUM(C6:C21)</f>
        <v>55447</v>
      </c>
      <c r="D22" s="1403">
        <f t="shared" si="5"/>
        <v>357896</v>
      </c>
      <c r="E22" s="1403">
        <f t="shared" si="5"/>
        <v>44607</v>
      </c>
      <c r="F22" s="1403">
        <f t="shared" si="5"/>
        <v>8304</v>
      </c>
      <c r="G22" s="1403">
        <f t="shared" si="5"/>
        <v>52911</v>
      </c>
      <c r="H22" s="1404">
        <f t="shared" si="2"/>
        <v>0.14748602243684059</v>
      </c>
      <c r="I22" s="1404">
        <f t="shared" si="3"/>
        <v>0.14976464010676863</v>
      </c>
      <c r="J22" s="946">
        <f t="shared" si="4"/>
        <v>0.14783903703869281</v>
      </c>
      <c r="P22" s="553"/>
      <c r="Q22" s="553"/>
    </row>
    <row r="23" spans="1:17" ht="13">
      <c r="A23" s="47"/>
      <c r="B23" s="47"/>
      <c r="C23" s="47"/>
      <c r="D23" s="47"/>
      <c r="E23" s="47"/>
      <c r="F23" s="47"/>
      <c r="G23" s="47"/>
      <c r="H23" s="47"/>
      <c r="I23" s="47"/>
      <c r="J23" s="47"/>
      <c r="P23" s="553"/>
      <c r="Q23" s="553"/>
    </row>
    <row r="24" spans="1:17" ht="15.5">
      <c r="A24" s="1580" t="s">
        <v>1184</v>
      </c>
      <c r="B24" s="1580"/>
      <c r="C24" s="1580"/>
      <c r="D24" s="1580"/>
      <c r="E24" s="1580"/>
      <c r="F24" s="1580"/>
      <c r="G24" s="1580"/>
      <c r="H24" s="1580"/>
      <c r="I24" s="1580"/>
      <c r="J24" s="1580"/>
      <c r="P24" s="553"/>
      <c r="Q24" s="553"/>
    </row>
    <row r="25" spans="1:17" ht="15.5">
      <c r="A25" s="1699" t="s">
        <v>1028</v>
      </c>
      <c r="B25" s="1699"/>
      <c r="C25" s="1699"/>
      <c r="D25" s="1699"/>
      <c r="E25" s="1699"/>
      <c r="F25" s="1699"/>
      <c r="G25" s="1699"/>
      <c r="H25" s="1699"/>
      <c r="I25" s="1699"/>
      <c r="J25" s="1699"/>
    </row>
    <row r="26" spans="1:17" ht="13">
      <c r="A26" s="338"/>
      <c r="B26" s="338"/>
      <c r="C26" s="338"/>
      <c r="D26" s="338"/>
      <c r="E26" s="338"/>
      <c r="F26" s="338"/>
      <c r="G26" s="338"/>
      <c r="H26" s="338"/>
      <c r="I26" s="338"/>
      <c r="J26" s="338"/>
    </row>
    <row r="27" spans="1:17" ht="13">
      <c r="A27" s="1632"/>
      <c r="B27" s="1632"/>
      <c r="C27" s="1632"/>
      <c r="D27" s="1632"/>
      <c r="E27" s="1632"/>
      <c r="F27" s="1632"/>
      <c r="G27" s="1632"/>
      <c r="H27" s="1632"/>
      <c r="I27" s="1632"/>
      <c r="J27" s="1632"/>
    </row>
    <row r="28" spans="1:17" ht="13">
      <c r="A28" s="1700" t="s">
        <v>459</v>
      </c>
      <c r="B28" s="1700"/>
      <c r="C28" s="1700"/>
      <c r="D28" s="1700"/>
      <c r="E28" s="1700"/>
      <c r="F28" s="1700"/>
      <c r="G28" s="1700"/>
      <c r="H28" s="1700"/>
      <c r="I28" s="1700"/>
      <c r="J28" s="1700"/>
    </row>
  </sheetData>
  <mergeCells count="11">
    <mergeCell ref="A24:J24"/>
    <mergeCell ref="A25:J25"/>
    <mergeCell ref="A27:J27"/>
    <mergeCell ref="A28:J28"/>
    <mergeCell ref="A1:J1"/>
    <mergeCell ref="A2:J2"/>
    <mergeCell ref="A3:J3"/>
    <mergeCell ref="A4:A5"/>
    <mergeCell ref="B4:D4"/>
    <mergeCell ref="E4:G4"/>
    <mergeCell ref="H4:J4"/>
  </mergeCells>
  <printOptions horizontalCentered="1"/>
  <pageMargins left="0.25" right="0.25" top="0.5" bottom="0.5" header="0.5" footer="0.5"/>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16A7-2D2A-4BAD-B5D5-7EE4250CED17}">
  <sheetPr codeName="Sheet37">
    <pageSetUpPr fitToPage="1"/>
  </sheetPr>
  <dimension ref="A1:K25"/>
  <sheetViews>
    <sheetView tabSelected="1" view="pageBreakPreview" zoomScale="80" zoomScaleNormal="100" zoomScaleSheetLayoutView="80" workbookViewId="0">
      <selection activeCell="B10" sqref="B10:B11"/>
    </sheetView>
  </sheetViews>
  <sheetFormatPr defaultColWidth="8.54296875" defaultRowHeight="12.5"/>
  <cols>
    <col min="1" max="1" width="15.54296875" customWidth="1"/>
    <col min="2" max="2" width="16.453125" customWidth="1"/>
    <col min="3" max="4" width="16.54296875" customWidth="1"/>
    <col min="5" max="5" width="14.54296875" customWidth="1"/>
    <col min="6" max="6" width="16.453125" customWidth="1"/>
    <col min="7" max="7" width="14.54296875" style="24" customWidth="1"/>
    <col min="8" max="8" width="17.453125" customWidth="1"/>
    <col min="9" max="9" width="12.453125" style="5" bestFit="1" customWidth="1"/>
    <col min="10" max="11" width="8.54296875" style="5"/>
  </cols>
  <sheetData>
    <row r="1" spans="1:11" ht="15">
      <c r="A1" s="1429" t="s">
        <v>1185</v>
      </c>
      <c r="B1" s="1429"/>
      <c r="C1" s="1429"/>
      <c r="D1" s="1429"/>
      <c r="E1" s="1429"/>
      <c r="F1" s="1429"/>
      <c r="G1" s="1429"/>
      <c r="H1" s="1429"/>
    </row>
    <row r="2" spans="1:11" ht="15">
      <c r="A2" s="1429" t="str" cm="1">
        <f t="array" ref="A2">'ESA Summary'!A2:A2</f>
        <v>Southern California Edison</v>
      </c>
      <c r="B2" s="1429"/>
      <c r="C2" s="1429"/>
      <c r="D2" s="1429"/>
      <c r="E2" s="1429"/>
      <c r="F2" s="1429"/>
      <c r="G2" s="1429"/>
      <c r="H2" s="1429"/>
    </row>
    <row r="3" spans="1:11" ht="15.5" thickBot="1">
      <c r="A3" s="1500" t="str" cm="1">
        <f t="array" ref="A3">'ESA Summary'!A3:A3</f>
        <v>Through July 2026</v>
      </c>
      <c r="B3" s="1429"/>
      <c r="C3" s="1429"/>
      <c r="D3" s="1429"/>
      <c r="E3" s="1429"/>
      <c r="F3" s="1429"/>
      <c r="G3" s="1429"/>
      <c r="H3" s="1429"/>
    </row>
    <row r="4" spans="1:11" ht="41">
      <c r="A4" s="339" t="s">
        <v>639</v>
      </c>
      <c r="B4" s="340" t="s">
        <v>1186</v>
      </c>
      <c r="C4" s="340" t="s">
        <v>1031</v>
      </c>
      <c r="D4" s="340" t="s">
        <v>1032</v>
      </c>
      <c r="E4" s="340" t="s">
        <v>1033</v>
      </c>
      <c r="F4" s="340" t="s">
        <v>1034</v>
      </c>
      <c r="G4" s="340" t="s">
        <v>1035</v>
      </c>
      <c r="H4" s="341" t="s">
        <v>1036</v>
      </c>
      <c r="I4" s="17"/>
      <c r="J4" s="17"/>
    </row>
    <row r="5" spans="1:11" s="5" customFormat="1" ht="13">
      <c r="A5" s="342" t="s">
        <v>647</v>
      </c>
      <c r="B5" s="201">
        <f>'FERA Table 2'!W7</f>
        <v>46794</v>
      </c>
      <c r="C5" s="201">
        <v>260</v>
      </c>
      <c r="D5" s="343">
        <f t="shared" ref="D5:D10" si="0">C5/B5</f>
        <v>5.5562678975937087E-3</v>
      </c>
      <c r="E5" s="201">
        <v>35</v>
      </c>
      <c r="F5" s="201">
        <v>217</v>
      </c>
      <c r="G5" s="343">
        <f t="shared" ref="G5" si="1">IFERROR(E5/C5,0)</f>
        <v>0.13461538461538461</v>
      </c>
      <c r="H5" s="344">
        <f t="shared" ref="H5" si="2">IFERROR(F5/B5,0)</f>
        <v>4.6373466683762871E-3</v>
      </c>
      <c r="I5" s="18"/>
      <c r="J5" s="19"/>
    </row>
    <row r="6" spans="1:11" ht="13">
      <c r="A6" s="342" t="s">
        <v>648</v>
      </c>
      <c r="B6" s="201">
        <f>'FERA Table 2'!W8</f>
        <v>48095</v>
      </c>
      <c r="C6" s="201">
        <v>423</v>
      </c>
      <c r="D6" s="343">
        <f t="shared" si="0"/>
        <v>8.7950930450150736E-3</v>
      </c>
      <c r="E6" s="201">
        <v>58</v>
      </c>
      <c r="F6" s="201">
        <v>245</v>
      </c>
      <c r="G6" s="343">
        <f t="shared" ref="G6" si="3">IFERROR(E6/C6,0)</f>
        <v>0.13711583924349882</v>
      </c>
      <c r="H6" s="344">
        <f t="shared" ref="H6" si="4">IFERROR(F6/B6,0)</f>
        <v>5.0940846241813078E-3</v>
      </c>
      <c r="I6" s="18"/>
      <c r="J6" s="19"/>
    </row>
    <row r="7" spans="1:11" ht="13">
      <c r="A7" s="342" t="s">
        <v>649</v>
      </c>
      <c r="B7" s="201">
        <f>'FERA Table 2'!W9</f>
        <v>49392</v>
      </c>
      <c r="C7" s="201">
        <v>571</v>
      </c>
      <c r="D7" s="343">
        <f t="shared" si="0"/>
        <v>1.1560576611597019E-2</v>
      </c>
      <c r="E7" s="201">
        <v>65</v>
      </c>
      <c r="F7" s="201">
        <v>503</v>
      </c>
      <c r="G7" s="343">
        <f t="shared" ref="G7" si="5">IFERROR(E7/C7,0)</f>
        <v>0.11383537653239929</v>
      </c>
      <c r="H7" s="344">
        <f t="shared" ref="H7" si="6">IFERROR(F7/B7,0)</f>
        <v>1.0183835438937481E-2</v>
      </c>
      <c r="I7" s="20"/>
      <c r="J7" s="19"/>
    </row>
    <row r="8" spans="1:11" ht="13">
      <c r="A8" s="342" t="s">
        <v>650</v>
      </c>
      <c r="B8" s="201">
        <f>'FERA Table 2'!W10</f>
        <v>50301</v>
      </c>
      <c r="C8" s="201">
        <v>834</v>
      </c>
      <c r="D8" s="343">
        <f t="shared" si="0"/>
        <v>1.6580187272618833E-2</v>
      </c>
      <c r="E8" s="201">
        <v>65</v>
      </c>
      <c r="F8" s="201">
        <v>528</v>
      </c>
      <c r="G8" s="343">
        <f t="shared" ref="G8:G9" si="7">IFERROR(E8/C8,0)</f>
        <v>7.7937649880095924E-2</v>
      </c>
      <c r="H8" s="344">
        <f t="shared" ref="H8:H9" si="8">IFERROR(F8/B8,0)</f>
        <v>1.0496809208564443E-2</v>
      </c>
      <c r="I8" s="20"/>
      <c r="J8" s="19"/>
    </row>
    <row r="9" spans="1:11" ht="13">
      <c r="A9" s="342" t="s">
        <v>651</v>
      </c>
      <c r="B9" s="201">
        <f>'FERA Table 2'!W11</f>
        <v>51159</v>
      </c>
      <c r="C9" s="201">
        <v>962</v>
      </c>
      <c r="D9" s="343">
        <f t="shared" si="0"/>
        <v>1.8804120487108819E-2</v>
      </c>
      <c r="E9" s="201">
        <v>48</v>
      </c>
      <c r="F9" s="201">
        <v>190</v>
      </c>
      <c r="G9" s="343">
        <f t="shared" si="7"/>
        <v>4.9896049896049899E-2</v>
      </c>
      <c r="H9" s="344">
        <f t="shared" si="8"/>
        <v>3.7139115307179577E-3</v>
      </c>
      <c r="I9" s="20"/>
    </row>
    <row r="10" spans="1:11" ht="13">
      <c r="A10" s="342" t="s">
        <v>652</v>
      </c>
      <c r="B10" s="201">
        <f>'FERA Table 2'!W12</f>
        <v>52062</v>
      </c>
      <c r="C10" s="201">
        <v>1365</v>
      </c>
      <c r="D10" s="343">
        <f t="shared" si="0"/>
        <v>2.6218739195574506E-2</v>
      </c>
      <c r="E10" s="201">
        <v>49</v>
      </c>
      <c r="F10" s="201">
        <v>1</v>
      </c>
      <c r="G10" s="343">
        <f t="shared" ref="G10" si="9">IFERROR(E10/C10,0)</f>
        <v>3.5897435897435895E-2</v>
      </c>
      <c r="H10" s="344">
        <f t="shared" ref="H10" si="10">IFERROR(F10/B10,0)</f>
        <v>1.9207867542545425E-5</v>
      </c>
      <c r="I10" s="20"/>
    </row>
    <row r="11" spans="1:11" ht="13">
      <c r="A11" s="342" t="s">
        <v>653</v>
      </c>
      <c r="B11" s="201">
        <f>'FERA Table 2'!W13</f>
        <v>52911</v>
      </c>
      <c r="C11" s="201">
        <v>1144</v>
      </c>
      <c r="D11" s="343">
        <f>C11/B11</f>
        <v>2.1621212980287654E-2</v>
      </c>
      <c r="E11" s="201">
        <v>37</v>
      </c>
      <c r="F11" s="201">
        <v>0</v>
      </c>
      <c r="G11" s="343">
        <f>IFERROR(E11/C11,0)</f>
        <v>3.2342657342657344E-2</v>
      </c>
      <c r="H11" s="344">
        <f>IFERROR(F11/B11,0)</f>
        <v>0</v>
      </c>
      <c r="I11" s="20"/>
    </row>
    <row r="12" spans="1:11" ht="13">
      <c r="A12" s="342" t="s">
        <v>654</v>
      </c>
      <c r="B12" s="201"/>
      <c r="C12" s="201"/>
      <c r="D12" s="343"/>
      <c r="E12" s="201"/>
      <c r="F12" s="201"/>
      <c r="G12" s="343"/>
      <c r="H12" s="344"/>
      <c r="I12" s="20"/>
      <c r="J12" s="21"/>
    </row>
    <row r="13" spans="1:11" ht="13">
      <c r="A13" s="342" t="s">
        <v>655</v>
      </c>
      <c r="B13" s="201"/>
      <c r="C13" s="201"/>
      <c r="D13" s="343"/>
      <c r="E13" s="201"/>
      <c r="F13" s="201"/>
      <c r="G13" s="343"/>
      <c r="H13" s="345"/>
      <c r="I13" s="22"/>
      <c r="J13" s="21"/>
      <c r="K13" s="21"/>
    </row>
    <row r="14" spans="1:11" ht="13">
      <c r="A14" s="342" t="s">
        <v>656</v>
      </c>
      <c r="B14" s="201"/>
      <c r="C14" s="201"/>
      <c r="D14" s="343"/>
      <c r="E14" s="201"/>
      <c r="F14" s="201"/>
      <c r="G14" s="343"/>
      <c r="H14" s="345"/>
      <c r="I14" s="23"/>
    </row>
    <row r="15" spans="1:11" ht="13">
      <c r="A15" s="342" t="s">
        <v>657</v>
      </c>
      <c r="B15" s="201"/>
      <c r="C15" s="201"/>
      <c r="D15" s="343"/>
      <c r="E15" s="201"/>
      <c r="F15" s="201"/>
      <c r="G15" s="343"/>
      <c r="H15" s="345"/>
      <c r="I15" s="23"/>
    </row>
    <row r="16" spans="1:11" ht="13.5" thickBot="1">
      <c r="A16" s="346" t="s">
        <v>658</v>
      </c>
      <c r="B16" s="201"/>
      <c r="C16" s="347"/>
      <c r="D16" s="343"/>
      <c r="E16" s="347"/>
      <c r="F16" s="347"/>
      <c r="G16" s="343"/>
      <c r="H16" s="345"/>
      <c r="I16" s="23"/>
    </row>
    <row r="17" spans="1:9" ht="13.5" thickBot="1">
      <c r="A17" s="348" t="s">
        <v>659</v>
      </c>
      <c r="B17" s="349">
        <f>_xlfn.IFS(B16&lt;&gt;0,B16,B15&lt;&gt;0,B15,B14&lt;&gt;0,B14,B13&lt;&gt;0,B13,B12&lt;&gt;0,B12,B11&lt;&gt;0,B11,B10&lt;&gt;0,B10,B9&lt;&gt;0,B9,B8&lt;&gt;0,B8,B7&lt;&gt;0,B7,B6&lt;&gt;0,B6,B5&lt;&gt;0,B5)</f>
        <v>52911</v>
      </c>
      <c r="C17" s="349">
        <f>SUM(C5:C16)</f>
        <v>5559</v>
      </c>
      <c r="D17" s="350">
        <f>C17/B17</f>
        <v>0.1050632193683733</v>
      </c>
      <c r="E17" s="349">
        <f>SUM(E5:E16)</f>
        <v>357</v>
      </c>
      <c r="F17" s="349">
        <f>SUM(F5:F16)</f>
        <v>1684</v>
      </c>
      <c r="G17" s="999">
        <f>IF(C17=0,0,E17/C17)</f>
        <v>6.4220183486238536E-2</v>
      </c>
      <c r="H17" s="1000">
        <f>IF(B17=0,0,F17/B17)</f>
        <v>3.1827030296157702E-2</v>
      </c>
      <c r="I17" s="20"/>
    </row>
    <row r="18" spans="1:9" ht="13">
      <c r="A18" s="47"/>
      <c r="B18" s="47"/>
      <c r="C18" s="47"/>
      <c r="D18" s="47"/>
      <c r="E18" s="47"/>
      <c r="F18" s="47"/>
      <c r="G18" s="351"/>
      <c r="H18" s="47"/>
    </row>
    <row r="19" spans="1:9" ht="13">
      <c r="A19" s="1574" t="s">
        <v>1037</v>
      </c>
      <c r="B19" s="1574"/>
      <c r="C19" s="1574"/>
      <c r="D19" s="1574"/>
      <c r="E19" s="1574"/>
      <c r="F19" s="1642"/>
      <c r="G19" s="1642"/>
      <c r="H19" s="1642"/>
    </row>
    <row r="20" spans="1:9" ht="29.25" customHeight="1">
      <c r="A20" s="1574" t="s">
        <v>1038</v>
      </c>
      <c r="B20" s="1574"/>
      <c r="C20" s="1574"/>
      <c r="D20" s="1574"/>
      <c r="E20" s="1574"/>
      <c r="F20" s="1642"/>
      <c r="G20" s="1642"/>
      <c r="H20" s="1642"/>
    </row>
    <row r="21" spans="1:9" ht="29.25" customHeight="1">
      <c r="A21" s="1574" t="s">
        <v>1039</v>
      </c>
      <c r="B21" s="1574"/>
      <c r="C21" s="1574"/>
      <c r="D21" s="1574"/>
      <c r="E21" s="1574"/>
      <c r="F21" s="1642"/>
      <c r="G21" s="1642"/>
      <c r="H21" s="1642"/>
    </row>
    <row r="22" spans="1:9" ht="15.5">
      <c r="A22" s="1640" t="s">
        <v>1040</v>
      </c>
      <c r="B22" s="1640"/>
      <c r="C22" s="1640"/>
      <c r="D22" s="1640"/>
      <c r="E22" s="1640"/>
      <c r="F22" s="1641"/>
      <c r="G22" s="1641"/>
      <c r="H22" s="1641"/>
    </row>
    <row r="23" spans="1:9" ht="40" customHeight="1">
      <c r="A23" s="1629" t="s">
        <v>1041</v>
      </c>
      <c r="B23" s="1629"/>
      <c r="C23" s="1629"/>
      <c r="D23" s="1629"/>
      <c r="E23" s="1629"/>
      <c r="F23" s="1629"/>
      <c r="G23" s="1629"/>
      <c r="H23" s="1629"/>
    </row>
    <row r="24" spans="1:9" ht="13">
      <c r="A24" s="1640"/>
      <c r="B24" s="1640"/>
      <c r="C24" s="1640"/>
      <c r="D24" s="1640"/>
      <c r="E24" s="1640"/>
      <c r="F24" s="1640"/>
      <c r="G24" s="1640"/>
      <c r="H24" s="1640"/>
    </row>
    <row r="25" spans="1:9" ht="13">
      <c r="A25" s="1573" t="s">
        <v>1187</v>
      </c>
      <c r="B25" s="1573"/>
      <c r="C25" s="1573"/>
      <c r="D25" s="1573"/>
      <c r="E25" s="1573"/>
      <c r="F25" s="1573"/>
      <c r="G25" s="1573"/>
      <c r="H25" s="1573"/>
    </row>
  </sheetData>
  <mergeCells count="10">
    <mergeCell ref="A24:H24"/>
    <mergeCell ref="A25:H25"/>
    <mergeCell ref="A20:H20"/>
    <mergeCell ref="A21:H21"/>
    <mergeCell ref="A22:H22"/>
    <mergeCell ref="A1:H1"/>
    <mergeCell ref="A2:H2"/>
    <mergeCell ref="A3:H3"/>
    <mergeCell ref="A19:H19"/>
    <mergeCell ref="A23:H23"/>
  </mergeCells>
  <hyperlinks>
    <hyperlink ref="A2" r:id="rId1" display="=@'ESA Summary'!A2:A2" xr:uid="{635DB81B-DB73-4F25-9191-E5EA9FBCFF8F}"/>
    <hyperlink ref="A3" r:id="rId2" display="=@'ESA Summary'!A2:A2" xr:uid="{705F545E-3E26-42B6-8C25-E3CA5BC3CB71}"/>
  </hyperlinks>
  <printOptions horizontalCentered="1"/>
  <pageMargins left="0.25" right="0.25" top="0.5" bottom="0.5" header="0.5" footer="0.5"/>
  <pageSetup scale="96"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DA4E-74E3-4290-B5CE-DCDEA62FC1B9}">
  <sheetPr codeName="Sheet38"/>
  <dimension ref="A1:K79"/>
  <sheetViews>
    <sheetView topLeftCell="A35" zoomScale="81" zoomScaleNormal="81" zoomScaleSheetLayoutView="90" workbookViewId="0">
      <selection activeCell="S77" sqref="S77"/>
    </sheetView>
  </sheetViews>
  <sheetFormatPr defaultColWidth="9.453125" defaultRowHeight="12.5"/>
  <cols>
    <col min="1" max="1" width="48.54296875" customWidth="1"/>
    <col min="2" max="6" width="9.54296875" customWidth="1"/>
    <col min="7" max="7" width="9.453125" customWidth="1"/>
  </cols>
  <sheetData>
    <row r="1" spans="1:7" ht="18">
      <c r="A1" s="1429" t="s">
        <v>1188</v>
      </c>
      <c r="B1" s="1429"/>
      <c r="C1" s="1429"/>
      <c r="D1" s="1429"/>
      <c r="E1" s="1429"/>
      <c r="F1" s="1429"/>
      <c r="G1" s="1455"/>
    </row>
    <row r="2" spans="1:7" ht="15">
      <c r="A2" s="1429" t="str" cm="1">
        <f t="array" ref="A2">'ESA Summary'!A2:A2</f>
        <v>Southern California Edison</v>
      </c>
      <c r="B2" s="1429"/>
      <c r="C2" s="1429"/>
      <c r="D2" s="1429"/>
      <c r="E2" s="1429"/>
      <c r="F2" s="1429"/>
      <c r="G2" s="1455"/>
    </row>
    <row r="3" spans="1:7" ht="15">
      <c r="A3" s="1500" t="str" cm="1">
        <f t="array" ref="A3">'ESA Summary'!A3:A3</f>
        <v>Through July 2026</v>
      </c>
      <c r="B3" s="1429"/>
      <c r="C3" s="1429"/>
      <c r="D3" s="1429"/>
      <c r="E3" s="1429"/>
      <c r="F3" s="1429"/>
      <c r="G3" s="1455"/>
    </row>
    <row r="4" spans="1:7" ht="13.5" customHeight="1" thickBot="1">
      <c r="A4" s="325"/>
      <c r="B4" s="82"/>
      <c r="C4" s="82"/>
      <c r="D4" s="82"/>
      <c r="E4" s="82"/>
      <c r="F4" s="82"/>
      <c r="G4" s="47"/>
    </row>
    <row r="5" spans="1:7" ht="13.5" customHeight="1">
      <c r="A5" s="1611" t="s">
        <v>1044</v>
      </c>
      <c r="B5" s="1644" t="s">
        <v>1045</v>
      </c>
      <c r="C5" s="1600"/>
      <c r="D5" s="1600"/>
      <c r="E5" s="1645"/>
      <c r="F5" s="1644" t="s">
        <v>1046</v>
      </c>
      <c r="G5" s="1706"/>
    </row>
    <row r="6" spans="1:7" ht="13">
      <c r="A6" s="1646"/>
      <c r="B6" s="1650" t="s">
        <v>1047</v>
      </c>
      <c r="C6" s="1622"/>
      <c r="D6" s="1622"/>
      <c r="E6" s="1651"/>
      <c r="F6" s="1707"/>
      <c r="G6" s="1708"/>
    </row>
    <row r="7" spans="1:7" ht="26">
      <c r="A7" s="1646"/>
      <c r="B7" s="352" t="s">
        <v>1048</v>
      </c>
      <c r="C7" s="352" t="s">
        <v>1049</v>
      </c>
      <c r="D7" s="352" t="s">
        <v>1050</v>
      </c>
      <c r="E7" s="352" t="s">
        <v>1051</v>
      </c>
      <c r="F7" s="353" t="s">
        <v>1052</v>
      </c>
      <c r="G7" s="354" t="s">
        <v>1053</v>
      </c>
    </row>
    <row r="8" spans="1:7" ht="13">
      <c r="A8" s="355" t="s">
        <v>1054</v>
      </c>
      <c r="B8" s="356"/>
      <c r="C8" s="356" t="s">
        <v>74</v>
      </c>
      <c r="D8" s="357"/>
      <c r="E8" s="358"/>
      <c r="F8" s="359">
        <v>0</v>
      </c>
      <c r="G8" s="360">
        <v>1</v>
      </c>
    </row>
    <row r="9" spans="1:7" ht="13">
      <c r="A9" s="355" t="s">
        <v>1055</v>
      </c>
      <c r="B9" s="356"/>
      <c r="C9" s="356" t="s">
        <v>74</v>
      </c>
      <c r="D9" s="357"/>
      <c r="E9" s="358"/>
      <c r="F9" s="359">
        <v>0</v>
      </c>
      <c r="G9" s="360">
        <v>0</v>
      </c>
    </row>
    <row r="10" spans="1:7" ht="13">
      <c r="A10" s="355" t="s">
        <v>1056</v>
      </c>
      <c r="B10" s="356" t="s">
        <v>74</v>
      </c>
      <c r="C10" s="356"/>
      <c r="D10" s="357"/>
      <c r="E10" s="358"/>
      <c r="F10" s="359">
        <v>0</v>
      </c>
      <c r="G10" s="360">
        <v>0</v>
      </c>
    </row>
    <row r="11" spans="1:7" ht="13">
      <c r="A11" s="355" t="s">
        <v>1057</v>
      </c>
      <c r="B11" s="356" t="s">
        <v>74</v>
      </c>
      <c r="C11" s="356"/>
      <c r="D11" s="357"/>
      <c r="E11" s="358"/>
      <c r="F11" s="359">
        <v>0</v>
      </c>
      <c r="G11" s="360">
        <v>0</v>
      </c>
    </row>
    <row r="12" spans="1:7" ht="13">
      <c r="A12" s="355" t="s">
        <v>1058</v>
      </c>
      <c r="B12" s="356" t="s">
        <v>74</v>
      </c>
      <c r="C12" s="356"/>
      <c r="D12" s="357"/>
      <c r="E12" s="358"/>
      <c r="F12" s="359">
        <v>0</v>
      </c>
      <c r="G12" s="360">
        <v>0</v>
      </c>
    </row>
    <row r="13" spans="1:7" ht="13">
      <c r="A13" s="355" t="s">
        <v>1059</v>
      </c>
      <c r="B13" s="356" t="s">
        <v>74</v>
      </c>
      <c r="C13" s="356"/>
      <c r="D13" s="357" t="s">
        <v>74</v>
      </c>
      <c r="E13" s="358"/>
      <c r="F13" s="359">
        <v>0</v>
      </c>
      <c r="G13" s="360">
        <v>0</v>
      </c>
    </row>
    <row r="14" spans="1:7" ht="13">
      <c r="A14" s="355" t="s">
        <v>1060</v>
      </c>
      <c r="B14" s="356" t="s">
        <v>74</v>
      </c>
      <c r="C14" s="356"/>
      <c r="D14" s="357"/>
      <c r="E14" s="358"/>
      <c r="F14" s="359">
        <v>0</v>
      </c>
      <c r="G14" s="360">
        <v>0</v>
      </c>
    </row>
    <row r="15" spans="1:7" ht="13">
      <c r="A15" s="355" t="s">
        <v>1061</v>
      </c>
      <c r="B15" s="356" t="s">
        <v>74</v>
      </c>
      <c r="C15" s="356"/>
      <c r="D15" s="357"/>
      <c r="E15" s="358"/>
      <c r="F15" s="359">
        <v>0</v>
      </c>
      <c r="G15" s="360">
        <v>0</v>
      </c>
    </row>
    <row r="16" spans="1:7" ht="13">
      <c r="A16" s="355" t="s">
        <v>1062</v>
      </c>
      <c r="B16" s="356" t="s">
        <v>74</v>
      </c>
      <c r="C16" s="356"/>
      <c r="D16" s="357"/>
      <c r="E16" s="358"/>
      <c r="F16" s="359">
        <v>0</v>
      </c>
      <c r="G16" s="360">
        <v>0</v>
      </c>
    </row>
    <row r="17" spans="1:11" ht="13">
      <c r="A17" s="355" t="s">
        <v>1063</v>
      </c>
      <c r="B17" s="356" t="s">
        <v>74</v>
      </c>
      <c r="C17" s="356"/>
      <c r="D17" s="357"/>
      <c r="E17" s="358"/>
      <c r="F17" s="359">
        <v>0</v>
      </c>
      <c r="G17" s="360">
        <v>0</v>
      </c>
    </row>
    <row r="18" spans="1:11" ht="13">
      <c r="A18" s="355" t="s">
        <v>1064</v>
      </c>
      <c r="B18" s="356" t="s">
        <v>74</v>
      </c>
      <c r="C18" s="356"/>
      <c r="D18" s="357"/>
      <c r="E18" s="358"/>
      <c r="F18" s="359">
        <v>0</v>
      </c>
      <c r="G18" s="360">
        <v>0</v>
      </c>
    </row>
    <row r="19" spans="1:11" ht="13">
      <c r="A19" s="355" t="s">
        <v>1065</v>
      </c>
      <c r="B19" s="356"/>
      <c r="C19" s="356" t="s">
        <v>74</v>
      </c>
      <c r="D19" s="357"/>
      <c r="E19" s="358"/>
      <c r="F19" s="359">
        <v>0</v>
      </c>
      <c r="G19" s="360">
        <v>0</v>
      </c>
    </row>
    <row r="20" spans="1:11" ht="13">
      <c r="A20" s="355" t="s">
        <v>1066</v>
      </c>
      <c r="B20" s="356" t="s">
        <v>74</v>
      </c>
      <c r="C20" s="356"/>
      <c r="D20" s="357"/>
      <c r="E20" s="358"/>
      <c r="F20" s="359">
        <v>0</v>
      </c>
      <c r="G20" s="360">
        <v>0</v>
      </c>
    </row>
    <row r="21" spans="1:11" ht="13">
      <c r="A21" s="355" t="s">
        <v>1067</v>
      </c>
      <c r="B21" s="356"/>
      <c r="C21" s="356" t="s">
        <v>74</v>
      </c>
      <c r="D21" s="357"/>
      <c r="E21" s="358"/>
      <c r="F21" s="359">
        <v>0</v>
      </c>
      <c r="G21" s="360">
        <v>0</v>
      </c>
    </row>
    <row r="22" spans="1:11" ht="13">
      <c r="A22" s="355" t="s">
        <v>1068</v>
      </c>
      <c r="B22" s="356"/>
      <c r="C22" s="356" t="s">
        <v>74</v>
      </c>
      <c r="D22" s="357"/>
      <c r="E22" s="358"/>
      <c r="F22" s="359">
        <v>0</v>
      </c>
      <c r="G22" s="360">
        <v>0</v>
      </c>
    </row>
    <row r="23" spans="1:11" ht="13">
      <c r="A23" s="355" t="s">
        <v>1069</v>
      </c>
      <c r="B23" s="356" t="s">
        <v>74</v>
      </c>
      <c r="C23" s="356"/>
      <c r="D23" s="357"/>
      <c r="E23" s="358"/>
      <c r="F23" s="359">
        <v>0</v>
      </c>
      <c r="G23" s="360">
        <v>0</v>
      </c>
    </row>
    <row r="24" spans="1:11" ht="13">
      <c r="A24" s="355" t="s">
        <v>1070</v>
      </c>
      <c r="B24" s="356"/>
      <c r="C24" s="356" t="s">
        <v>74</v>
      </c>
      <c r="D24" s="357" t="s">
        <v>74</v>
      </c>
      <c r="E24" s="358"/>
      <c r="F24" s="359">
        <v>0</v>
      </c>
      <c r="G24" s="360">
        <v>0</v>
      </c>
    </row>
    <row r="25" spans="1:11" ht="13">
      <c r="A25" s="355" t="s">
        <v>1071</v>
      </c>
      <c r="B25" s="356"/>
      <c r="C25" s="356" t="s">
        <v>74</v>
      </c>
      <c r="D25" s="357"/>
      <c r="E25" s="358"/>
      <c r="F25" s="359">
        <v>0</v>
      </c>
      <c r="G25" s="360">
        <v>0</v>
      </c>
    </row>
    <row r="26" spans="1:11" ht="13">
      <c r="A26" s="355" t="s">
        <v>1072</v>
      </c>
      <c r="B26" s="356" t="s">
        <v>74</v>
      </c>
      <c r="C26" s="356"/>
      <c r="D26" s="357"/>
      <c r="E26" s="358"/>
      <c r="F26" s="359">
        <v>0</v>
      </c>
      <c r="G26" s="360">
        <v>0</v>
      </c>
    </row>
    <row r="27" spans="1:11" ht="13">
      <c r="A27" s="355" t="s">
        <v>1073</v>
      </c>
      <c r="B27" s="356"/>
      <c r="C27" s="356" t="s">
        <v>74</v>
      </c>
      <c r="D27" s="357"/>
      <c r="E27" s="358"/>
      <c r="F27" s="359">
        <v>0</v>
      </c>
      <c r="G27" s="360">
        <v>0</v>
      </c>
    </row>
    <row r="28" spans="1:11" ht="13">
      <c r="A28" s="355" t="s">
        <v>1074</v>
      </c>
      <c r="B28" s="356" t="s">
        <v>74</v>
      </c>
      <c r="C28" s="356"/>
      <c r="D28" s="357"/>
      <c r="E28" s="358"/>
      <c r="F28" s="359">
        <v>0</v>
      </c>
      <c r="G28" s="360">
        <v>0</v>
      </c>
    </row>
    <row r="29" spans="1:11" ht="13">
      <c r="A29" s="355" t="s">
        <v>1075</v>
      </c>
      <c r="B29" s="356"/>
      <c r="C29" s="356" t="s">
        <v>74</v>
      </c>
      <c r="D29" s="357"/>
      <c r="E29" s="358"/>
      <c r="F29" s="359">
        <v>0</v>
      </c>
      <c r="G29" s="360">
        <v>0</v>
      </c>
    </row>
    <row r="30" spans="1:11" ht="13">
      <c r="A30" s="355" t="s">
        <v>1076</v>
      </c>
      <c r="B30" s="356"/>
      <c r="C30" s="356" t="s">
        <v>74</v>
      </c>
      <c r="D30" s="357" t="s">
        <v>74</v>
      </c>
      <c r="E30" s="358"/>
      <c r="F30" s="359">
        <v>0</v>
      </c>
      <c r="G30" s="360">
        <v>0</v>
      </c>
      <c r="H30" s="14"/>
      <c r="I30" s="14"/>
      <c r="J30" s="14"/>
      <c r="K30" s="14"/>
    </row>
    <row r="31" spans="1:11" ht="13">
      <c r="A31" s="355" t="s">
        <v>1077</v>
      </c>
      <c r="B31" s="356" t="s">
        <v>74</v>
      </c>
      <c r="C31" s="356"/>
      <c r="D31" s="357" t="s">
        <v>74</v>
      </c>
      <c r="E31" s="358"/>
      <c r="F31" s="359">
        <v>0</v>
      </c>
      <c r="G31" s="360">
        <v>0</v>
      </c>
    </row>
    <row r="32" spans="1:11" ht="13">
      <c r="A32" s="355" t="s">
        <v>1078</v>
      </c>
      <c r="B32" s="356" t="s">
        <v>74</v>
      </c>
      <c r="C32" s="356"/>
      <c r="D32" s="357"/>
      <c r="E32" s="358"/>
      <c r="F32" s="359">
        <v>0</v>
      </c>
      <c r="G32" s="360">
        <v>0</v>
      </c>
    </row>
    <row r="33" spans="1:7" ht="13">
      <c r="A33" s="355" t="s">
        <v>1079</v>
      </c>
      <c r="B33" s="356" t="s">
        <v>74</v>
      </c>
      <c r="C33" s="356"/>
      <c r="D33" s="357"/>
      <c r="E33" s="358"/>
      <c r="F33" s="359">
        <v>0</v>
      </c>
      <c r="G33" s="360">
        <v>0</v>
      </c>
    </row>
    <row r="34" spans="1:7" ht="13">
      <c r="A34" s="355" t="s">
        <v>1080</v>
      </c>
      <c r="B34" s="356"/>
      <c r="C34" s="356" t="s">
        <v>74</v>
      </c>
      <c r="D34" s="357"/>
      <c r="E34" s="358"/>
      <c r="F34" s="359">
        <v>0</v>
      </c>
      <c r="G34" s="360">
        <v>0</v>
      </c>
    </row>
    <row r="35" spans="1:7" ht="13">
      <c r="A35" s="355" t="s">
        <v>1081</v>
      </c>
      <c r="B35" s="356"/>
      <c r="C35" s="356"/>
      <c r="D35" s="357" t="s">
        <v>74</v>
      </c>
      <c r="E35" s="358"/>
      <c r="F35" s="359">
        <v>0</v>
      </c>
      <c r="G35" s="360">
        <v>1</v>
      </c>
    </row>
    <row r="36" spans="1:7" ht="13">
      <c r="A36" s="355" t="s">
        <v>1082</v>
      </c>
      <c r="B36" s="356" t="s">
        <v>74</v>
      </c>
      <c r="C36" s="356"/>
      <c r="D36" s="357"/>
      <c r="E36" s="358"/>
      <c r="F36" s="359">
        <v>0</v>
      </c>
      <c r="G36" s="360">
        <v>0</v>
      </c>
    </row>
    <row r="37" spans="1:7" ht="13">
      <c r="A37" s="355" t="s">
        <v>1083</v>
      </c>
      <c r="B37" s="356" t="s">
        <v>74</v>
      </c>
      <c r="C37" s="356"/>
      <c r="D37" s="357" t="s">
        <v>74</v>
      </c>
      <c r="E37" s="358"/>
      <c r="F37" s="359">
        <v>0</v>
      </c>
      <c r="G37" s="360">
        <v>0</v>
      </c>
    </row>
    <row r="38" spans="1:7" ht="13">
      <c r="A38" s="355" t="s">
        <v>1084</v>
      </c>
      <c r="B38" s="356" t="s">
        <v>74</v>
      </c>
      <c r="C38" s="356" t="s">
        <v>74</v>
      </c>
      <c r="D38" s="357"/>
      <c r="E38" s="358"/>
      <c r="F38" s="359">
        <v>0</v>
      </c>
      <c r="G38" s="360">
        <v>2</v>
      </c>
    </row>
    <row r="39" spans="1:7" ht="13">
      <c r="A39" s="355" t="s">
        <v>1085</v>
      </c>
      <c r="B39" s="356" t="s">
        <v>74</v>
      </c>
      <c r="C39" s="356"/>
      <c r="D39" s="357"/>
      <c r="E39" s="358"/>
      <c r="F39" s="359">
        <v>0</v>
      </c>
      <c r="G39" s="360">
        <v>0</v>
      </c>
    </row>
    <row r="40" spans="1:7" ht="13">
      <c r="A40" s="355" t="s">
        <v>1086</v>
      </c>
      <c r="B40" s="356" t="s">
        <v>74</v>
      </c>
      <c r="C40" s="356"/>
      <c r="D40" s="357"/>
      <c r="E40" s="358"/>
      <c r="F40" s="359">
        <v>0</v>
      </c>
      <c r="G40" s="360">
        <v>0</v>
      </c>
    </row>
    <row r="41" spans="1:7" ht="13">
      <c r="A41" s="355" t="s">
        <v>1087</v>
      </c>
      <c r="B41" s="356" t="s">
        <v>74</v>
      </c>
      <c r="C41" s="356"/>
      <c r="D41" s="357"/>
      <c r="E41" s="358"/>
      <c r="F41" s="359">
        <v>0</v>
      </c>
      <c r="G41" s="360">
        <v>0</v>
      </c>
    </row>
    <row r="42" spans="1:7" ht="13">
      <c r="A42" s="355" t="s">
        <v>1088</v>
      </c>
      <c r="B42" s="356"/>
      <c r="C42" s="356" t="s">
        <v>74</v>
      </c>
      <c r="D42" s="357"/>
      <c r="E42" s="358"/>
      <c r="F42" s="359">
        <v>0</v>
      </c>
      <c r="G42" s="360">
        <v>0</v>
      </c>
    </row>
    <row r="43" spans="1:7" ht="13">
      <c r="A43" s="355" t="s">
        <v>1089</v>
      </c>
      <c r="B43" s="356" t="s">
        <v>74</v>
      </c>
      <c r="C43" s="356"/>
      <c r="D43" s="357"/>
      <c r="E43" s="358"/>
      <c r="F43" s="359">
        <v>0</v>
      </c>
      <c r="G43" s="360">
        <v>0</v>
      </c>
    </row>
    <row r="44" spans="1:7" ht="13">
      <c r="A44" s="355" t="s">
        <v>1090</v>
      </c>
      <c r="B44" s="356" t="s">
        <v>74</v>
      </c>
      <c r="C44" s="356"/>
      <c r="D44" s="357"/>
      <c r="E44" s="358"/>
      <c r="F44" s="359">
        <v>0</v>
      </c>
      <c r="G44" s="360">
        <v>0</v>
      </c>
    </row>
    <row r="45" spans="1:7" ht="13">
      <c r="A45" s="355" t="s">
        <v>1091</v>
      </c>
      <c r="B45" s="356" t="s">
        <v>74</v>
      </c>
      <c r="C45" s="356"/>
      <c r="D45" s="357"/>
      <c r="E45" s="358"/>
      <c r="F45" s="359">
        <v>0</v>
      </c>
      <c r="G45" s="360">
        <v>0</v>
      </c>
    </row>
    <row r="46" spans="1:7" ht="13">
      <c r="A46" s="355" t="s">
        <v>1092</v>
      </c>
      <c r="B46" s="356"/>
      <c r="C46" s="356" t="s">
        <v>74</v>
      </c>
      <c r="D46" s="357"/>
      <c r="E46" s="358"/>
      <c r="F46" s="359">
        <v>0</v>
      </c>
      <c r="G46" s="360">
        <v>0</v>
      </c>
    </row>
    <row r="47" spans="1:7" ht="13">
      <c r="A47" s="355" t="s">
        <v>1093</v>
      </c>
      <c r="B47" s="356"/>
      <c r="C47" s="356" t="s">
        <v>74</v>
      </c>
      <c r="D47" s="357" t="s">
        <v>74</v>
      </c>
      <c r="E47" s="358"/>
      <c r="F47" s="359">
        <v>0</v>
      </c>
      <c r="G47" s="360">
        <v>0</v>
      </c>
    </row>
    <row r="48" spans="1:7" ht="13">
      <c r="A48" s="355" t="s">
        <v>1094</v>
      </c>
      <c r="B48" s="356" t="s">
        <v>74</v>
      </c>
      <c r="C48" s="356"/>
      <c r="D48" s="357"/>
      <c r="E48" s="358"/>
      <c r="F48" s="359">
        <v>0</v>
      </c>
      <c r="G48" s="360">
        <v>0</v>
      </c>
    </row>
    <row r="49" spans="1:7" ht="13">
      <c r="A49" s="355" t="s">
        <v>1095</v>
      </c>
      <c r="B49" s="356" t="s">
        <v>74</v>
      </c>
      <c r="C49" s="356"/>
      <c r="D49" s="357"/>
      <c r="E49" s="358"/>
      <c r="F49" s="359">
        <v>0</v>
      </c>
      <c r="G49" s="360">
        <v>0</v>
      </c>
    </row>
    <row r="50" spans="1:7" ht="13">
      <c r="A50" s="355" t="s">
        <v>1096</v>
      </c>
      <c r="B50" s="356" t="s">
        <v>74</v>
      </c>
      <c r="C50" s="356"/>
      <c r="D50" s="357"/>
      <c r="E50" s="358"/>
      <c r="F50" s="359">
        <v>0</v>
      </c>
      <c r="G50" s="360">
        <v>0</v>
      </c>
    </row>
    <row r="51" spans="1:7" ht="13">
      <c r="A51" s="355" t="s">
        <v>1097</v>
      </c>
      <c r="B51" s="356"/>
      <c r="C51" s="356" t="s">
        <v>74</v>
      </c>
      <c r="D51" s="357"/>
      <c r="E51" s="358"/>
      <c r="F51" s="359">
        <v>0</v>
      </c>
      <c r="G51" s="360">
        <v>0</v>
      </c>
    </row>
    <row r="52" spans="1:7" ht="13">
      <c r="A52" s="355" t="s">
        <v>1098</v>
      </c>
      <c r="B52" s="356" t="s">
        <v>74</v>
      </c>
      <c r="C52" s="356"/>
      <c r="D52" s="357"/>
      <c r="E52" s="358"/>
      <c r="F52" s="359">
        <v>0</v>
      </c>
      <c r="G52" s="360">
        <v>0</v>
      </c>
    </row>
    <row r="53" spans="1:7" ht="13">
      <c r="A53" s="355" t="s">
        <v>1099</v>
      </c>
      <c r="B53" s="356" t="s">
        <v>74</v>
      </c>
      <c r="C53" s="356"/>
      <c r="D53" s="357"/>
      <c r="E53" s="358"/>
      <c r="F53" s="359">
        <v>0</v>
      </c>
      <c r="G53" s="360">
        <v>0</v>
      </c>
    </row>
    <row r="54" spans="1:7" ht="13">
      <c r="A54" s="355" t="s">
        <v>1100</v>
      </c>
      <c r="B54" s="356" t="s">
        <v>74</v>
      </c>
      <c r="C54" s="356"/>
      <c r="D54" s="357"/>
      <c r="E54" s="358"/>
      <c r="F54" s="359">
        <v>0</v>
      </c>
      <c r="G54" s="360">
        <v>0</v>
      </c>
    </row>
    <row r="55" spans="1:7" ht="13">
      <c r="A55" s="355" t="s">
        <v>1101</v>
      </c>
      <c r="B55" s="356" t="s">
        <v>74</v>
      </c>
      <c r="C55" s="356"/>
      <c r="D55" s="357"/>
      <c r="E55" s="358"/>
      <c r="F55" s="359">
        <v>0</v>
      </c>
      <c r="G55" s="360">
        <v>0</v>
      </c>
    </row>
    <row r="56" spans="1:7" ht="13">
      <c r="A56" s="355" t="s">
        <v>1102</v>
      </c>
      <c r="B56" s="356" t="s">
        <v>74</v>
      </c>
      <c r="C56" s="356"/>
      <c r="D56" s="357"/>
      <c r="E56" s="358"/>
      <c r="F56" s="359">
        <v>0</v>
      </c>
      <c r="G56" s="360">
        <v>0</v>
      </c>
    </row>
    <row r="57" spans="1:7" ht="13">
      <c r="A57" s="355" t="s">
        <v>1103</v>
      </c>
      <c r="B57" s="356" t="s">
        <v>74</v>
      </c>
      <c r="C57" s="356" t="s">
        <v>74</v>
      </c>
      <c r="D57" s="357" t="s">
        <v>74</v>
      </c>
      <c r="E57" s="358"/>
      <c r="F57" s="359">
        <v>0</v>
      </c>
      <c r="G57" s="360">
        <v>0</v>
      </c>
    </row>
    <row r="58" spans="1:7" ht="13">
      <c r="A58" s="355" t="s">
        <v>1104</v>
      </c>
      <c r="B58" s="356"/>
      <c r="C58" s="356" t="s">
        <v>74</v>
      </c>
      <c r="D58" s="357" t="s">
        <v>74</v>
      </c>
      <c r="E58" s="357" t="s">
        <v>74</v>
      </c>
      <c r="F58" s="359">
        <v>0</v>
      </c>
      <c r="G58" s="360">
        <v>0</v>
      </c>
    </row>
    <row r="59" spans="1:7" ht="13">
      <c r="A59" s="355" t="s">
        <v>1105</v>
      </c>
      <c r="B59" s="356" t="s">
        <v>74</v>
      </c>
      <c r="C59" s="356"/>
      <c r="D59" s="357"/>
      <c r="E59" s="357"/>
      <c r="F59" s="359">
        <v>0</v>
      </c>
      <c r="G59" s="360">
        <v>0</v>
      </c>
    </row>
    <row r="60" spans="1:7" ht="13">
      <c r="A60" s="355" t="s">
        <v>1106</v>
      </c>
      <c r="B60" s="356" t="s">
        <v>74</v>
      </c>
      <c r="C60" s="356"/>
      <c r="D60" s="357"/>
      <c r="E60" s="358"/>
      <c r="F60" s="359">
        <v>0</v>
      </c>
      <c r="G60" s="360">
        <v>0</v>
      </c>
    </row>
    <row r="61" spans="1:7" ht="13">
      <c r="A61" s="355" t="s">
        <v>1107</v>
      </c>
      <c r="B61" s="356" t="s">
        <v>74</v>
      </c>
      <c r="C61" s="356"/>
      <c r="D61" s="357"/>
      <c r="E61" s="358"/>
      <c r="F61" s="359">
        <v>0</v>
      </c>
      <c r="G61" s="360">
        <v>0</v>
      </c>
    </row>
    <row r="62" spans="1:7" ht="13">
      <c r="A62" s="355" t="s">
        <v>1108</v>
      </c>
      <c r="B62" s="356" t="s">
        <v>74</v>
      </c>
      <c r="C62" s="356"/>
      <c r="D62" s="357"/>
      <c r="E62" s="358"/>
      <c r="F62" s="359">
        <v>0</v>
      </c>
      <c r="G62" s="360">
        <v>0</v>
      </c>
    </row>
    <row r="63" spans="1:7" ht="13">
      <c r="A63" s="355" t="s">
        <v>1109</v>
      </c>
      <c r="B63" s="356" t="s">
        <v>74</v>
      </c>
      <c r="C63" s="356"/>
      <c r="D63" s="357"/>
      <c r="E63" s="358"/>
      <c r="F63" s="359">
        <v>0</v>
      </c>
      <c r="G63" s="360">
        <v>0</v>
      </c>
    </row>
    <row r="64" spans="1:7" ht="13">
      <c r="A64" s="355" t="s">
        <v>1110</v>
      </c>
      <c r="B64" s="356" t="s">
        <v>74</v>
      </c>
      <c r="C64" s="356" t="s">
        <v>74</v>
      </c>
      <c r="D64" s="357"/>
      <c r="E64" s="358"/>
      <c r="F64" s="359">
        <v>0</v>
      </c>
      <c r="G64" s="360">
        <v>0</v>
      </c>
    </row>
    <row r="65" spans="1:7" ht="13">
      <c r="A65" s="355" t="s">
        <v>1111</v>
      </c>
      <c r="B65" s="356" t="s">
        <v>74</v>
      </c>
      <c r="C65" s="356"/>
      <c r="D65" s="357"/>
      <c r="E65" s="358"/>
      <c r="F65" s="359">
        <v>0</v>
      </c>
      <c r="G65" s="360">
        <v>0</v>
      </c>
    </row>
    <row r="66" spans="1:7" ht="13">
      <c r="A66" s="355" t="s">
        <v>1112</v>
      </c>
      <c r="B66" s="356"/>
      <c r="C66" s="356" t="s">
        <v>74</v>
      </c>
      <c r="D66" s="357"/>
      <c r="E66" s="358"/>
      <c r="F66" s="359">
        <v>0</v>
      </c>
      <c r="G66" s="360">
        <v>0</v>
      </c>
    </row>
    <row r="67" spans="1:7" ht="13">
      <c r="A67" s="355" t="s">
        <v>1113</v>
      </c>
      <c r="B67" s="356" t="s">
        <v>74</v>
      </c>
      <c r="C67" s="356"/>
      <c r="D67" s="357"/>
      <c r="E67" s="358"/>
      <c r="F67" s="359">
        <v>0</v>
      </c>
      <c r="G67" s="360">
        <v>0</v>
      </c>
    </row>
    <row r="68" spans="1:7" ht="13">
      <c r="A68" s="355" t="s">
        <v>1114</v>
      </c>
      <c r="B68" s="356"/>
      <c r="C68" s="356" t="s">
        <v>74</v>
      </c>
      <c r="D68" s="357"/>
      <c r="E68" s="358"/>
      <c r="F68" s="359">
        <v>0</v>
      </c>
      <c r="G68" s="360">
        <v>0</v>
      </c>
    </row>
    <row r="69" spans="1:7" ht="13">
      <c r="A69" s="355" t="s">
        <v>1115</v>
      </c>
      <c r="B69" s="356" t="s">
        <v>74</v>
      </c>
      <c r="C69" s="356"/>
      <c r="D69" s="357"/>
      <c r="E69" s="358"/>
      <c r="F69" s="359">
        <v>0</v>
      </c>
      <c r="G69" s="360">
        <v>0</v>
      </c>
    </row>
    <row r="70" spans="1:7" ht="13">
      <c r="A70" s="355" t="s">
        <v>1116</v>
      </c>
      <c r="B70" s="356"/>
      <c r="C70" s="356" t="s">
        <v>74</v>
      </c>
      <c r="D70" s="357"/>
      <c r="E70" s="358"/>
      <c r="F70" s="359">
        <v>0</v>
      </c>
      <c r="G70" s="360">
        <v>0</v>
      </c>
    </row>
    <row r="71" spans="1:7" ht="13">
      <c r="A71" s="355" t="s">
        <v>1117</v>
      </c>
      <c r="B71" s="356" t="s">
        <v>74</v>
      </c>
      <c r="C71" s="356"/>
      <c r="D71" s="357"/>
      <c r="E71" s="358"/>
      <c r="F71" s="359">
        <v>0</v>
      </c>
      <c r="G71" s="360">
        <v>0</v>
      </c>
    </row>
    <row r="72" spans="1:7" ht="13">
      <c r="A72" s="355" t="s">
        <v>1118</v>
      </c>
      <c r="B72" s="356" t="s">
        <v>74</v>
      </c>
      <c r="C72" s="356"/>
      <c r="D72" s="357"/>
      <c r="E72" s="358"/>
      <c r="F72" s="359">
        <v>0</v>
      </c>
      <c r="G72" s="360">
        <v>0</v>
      </c>
    </row>
    <row r="73" spans="1:7" ht="13">
      <c r="A73" s="355" t="s">
        <v>1119</v>
      </c>
      <c r="B73" s="356" t="s">
        <v>74</v>
      </c>
      <c r="C73" s="356"/>
      <c r="D73" s="357" t="s">
        <v>74</v>
      </c>
      <c r="E73" s="358"/>
      <c r="F73" s="359">
        <v>0</v>
      </c>
      <c r="G73" s="360">
        <v>0</v>
      </c>
    </row>
    <row r="74" spans="1:7" ht="13">
      <c r="A74" s="361" t="s">
        <v>1120</v>
      </c>
      <c r="B74" s="362"/>
      <c r="C74" s="362" t="s">
        <v>74</v>
      </c>
      <c r="D74" s="363"/>
      <c r="E74" s="364"/>
      <c r="F74" s="359">
        <v>0</v>
      </c>
      <c r="G74" s="360">
        <v>0</v>
      </c>
    </row>
    <row r="75" spans="1:7" ht="13.5" thickBot="1">
      <c r="A75" s="366" t="s">
        <v>1121</v>
      </c>
      <c r="B75" s="367"/>
      <c r="C75" s="368"/>
      <c r="D75" s="368"/>
      <c r="E75" s="368"/>
      <c r="F75" s="369">
        <f>SUM(F8:F74)</f>
        <v>0</v>
      </c>
      <c r="G75" s="489">
        <f>SUM(G8:G74)</f>
        <v>4</v>
      </c>
    </row>
    <row r="76" spans="1:7" ht="13">
      <c r="A76" s="370"/>
      <c r="B76" s="371"/>
      <c r="C76" s="371"/>
      <c r="D76" s="371"/>
      <c r="E76" s="371"/>
      <c r="F76" s="372"/>
      <c r="G76" s="372"/>
    </row>
    <row r="77" spans="1:7" ht="13">
      <c r="A77" s="1705" t="s">
        <v>1122</v>
      </c>
      <c r="B77" s="1705"/>
      <c r="C77" s="1705"/>
      <c r="D77" s="1705"/>
      <c r="E77" s="1705"/>
      <c r="F77" s="1705"/>
      <c r="G77" s="1705"/>
    </row>
    <row r="78" spans="1:7" ht="13">
      <c r="A78" s="373"/>
      <c r="B78" s="373"/>
      <c r="C78" s="373"/>
      <c r="D78" s="373"/>
      <c r="E78" s="373"/>
      <c r="F78" s="373"/>
      <c r="G78" s="373"/>
    </row>
    <row r="79" spans="1:7" ht="24" customHeight="1">
      <c r="A79" s="1467" t="s">
        <v>459</v>
      </c>
      <c r="B79" s="1467"/>
      <c r="C79" s="1467"/>
      <c r="D79" s="1467"/>
      <c r="E79" s="1467"/>
      <c r="F79" s="1467"/>
      <c r="G79" s="1467"/>
    </row>
  </sheetData>
  <mergeCells count="9">
    <mergeCell ref="A77:G77"/>
    <mergeCell ref="A79:G79"/>
    <mergeCell ref="A1:G1"/>
    <mergeCell ref="A2:G2"/>
    <mergeCell ref="A3:G3"/>
    <mergeCell ref="B5:E5"/>
    <mergeCell ref="A5:A7"/>
    <mergeCell ref="F5:G6"/>
    <mergeCell ref="B6:E6"/>
  </mergeCells>
  <printOptions horizontalCentered="1"/>
  <pageMargins left="0.25" right="0.25" top="0.5" bottom="0.5" header="0.5" footer="0.5"/>
  <pageSetup paperSize="3"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B276E-0338-4853-B897-86376F2BBB4A}">
  <sheetPr codeName="Sheet4">
    <tabColor theme="0" tint="-0.14999847407452621"/>
    <pageSetUpPr fitToPage="1"/>
  </sheetPr>
  <dimension ref="A1:S127"/>
  <sheetViews>
    <sheetView topLeftCell="A49" zoomScaleNormal="100" zoomScaleSheetLayoutView="70" workbookViewId="0">
      <selection sqref="A1:H1"/>
    </sheetView>
  </sheetViews>
  <sheetFormatPr defaultColWidth="9.453125" defaultRowHeight="13"/>
  <cols>
    <col min="1" max="1" width="49.54296875" style="47" bestFit="1" customWidth="1"/>
    <col min="2" max="2" width="7.54296875" style="47" customWidth="1"/>
    <col min="3" max="3" width="6.453125" style="47" customWidth="1"/>
    <col min="4" max="4" width="13.453125" style="178" customWidth="1"/>
    <col min="5" max="5" width="8" style="47" bestFit="1" customWidth="1"/>
    <col min="6" max="6" width="12.453125" style="47" customWidth="1"/>
    <col min="7" max="7" width="11.453125" style="47" customWidth="1"/>
    <col min="8" max="8" width="11" style="47" customWidth="1"/>
    <col min="9" max="9" width="12.453125" style="47" customWidth="1"/>
    <col min="10" max="10" width="11.54296875" style="47" customWidth="1"/>
    <col min="11" max="11" width="10.453125" style="47" bestFit="1" customWidth="1"/>
    <col min="12" max="13" width="9.453125" style="47"/>
    <col min="14" max="14" width="19.54296875" style="47" customWidth="1"/>
    <col min="15" max="16384" width="9.453125" style="47"/>
  </cols>
  <sheetData>
    <row r="1" spans="1:16" ht="15">
      <c r="A1" s="1429" t="s">
        <v>57</v>
      </c>
      <c r="B1" s="1429"/>
      <c r="C1" s="1429"/>
      <c r="D1" s="1429"/>
      <c r="E1" s="1429"/>
      <c r="F1" s="1429"/>
      <c r="G1" s="1429"/>
      <c r="H1" s="1429"/>
    </row>
    <row r="2" spans="1:16" ht="15.75" customHeight="1">
      <c r="A2" s="1429" t="str" cm="1">
        <f t="array" ref="A2">'ESA Summary'!A2:A2</f>
        <v>Southern California Edison</v>
      </c>
      <c r="B2" s="1429"/>
      <c r="C2" s="1429"/>
      <c r="D2" s="1429"/>
      <c r="E2" s="1429"/>
      <c r="F2" s="1429"/>
      <c r="G2" s="1429"/>
      <c r="H2" s="1429"/>
    </row>
    <row r="3" spans="1:16" ht="15.75" customHeight="1">
      <c r="A3" s="1429" t="str" cm="1">
        <f t="array" ref="A3">'ESA Summary'!A3:A3</f>
        <v>Through July 2026</v>
      </c>
      <c r="B3" s="1429"/>
      <c r="C3" s="1429"/>
      <c r="D3" s="1429"/>
      <c r="E3" s="1429"/>
      <c r="F3" s="1429"/>
      <c r="G3" s="1429"/>
      <c r="H3" s="1429"/>
    </row>
    <row r="4" spans="1:16" ht="15.75" customHeight="1">
      <c r="A4" s="619"/>
      <c r="B4" s="619"/>
      <c r="C4" s="178"/>
      <c r="E4" s="178"/>
      <c r="F4" s="178"/>
      <c r="G4" s="178"/>
      <c r="H4" s="67"/>
      <c r="J4" s="67"/>
    </row>
    <row r="5" spans="1:16" ht="15.75" customHeight="1" thickBot="1">
      <c r="A5" s="998"/>
      <c r="B5" s="179"/>
      <c r="C5" s="179"/>
      <c r="D5" s="1447" t="s">
        <v>58</v>
      </c>
      <c r="E5" s="1448"/>
      <c r="F5" s="1448"/>
      <c r="G5" s="1448"/>
      <c r="H5" s="1448"/>
      <c r="I5" s="1448"/>
      <c r="J5" s="1449"/>
      <c r="K5" s="104"/>
    </row>
    <row r="6" spans="1:16" ht="12.75" customHeight="1" thickBot="1">
      <c r="A6" s="761"/>
      <c r="B6" s="803"/>
      <c r="C6" s="803"/>
      <c r="D6" s="846"/>
      <c r="E6" s="1450" t="s">
        <v>59</v>
      </c>
      <c r="F6" s="1450"/>
      <c r="G6" s="1450"/>
      <c r="H6" s="1450"/>
      <c r="I6" s="1450"/>
      <c r="J6" s="1451"/>
      <c r="K6" s="104"/>
    </row>
    <row r="7" spans="1:16" ht="26">
      <c r="A7" s="620" t="s">
        <v>60</v>
      </c>
      <c r="B7" s="621" t="s">
        <v>61</v>
      </c>
      <c r="C7" s="621" t="s">
        <v>62</v>
      </c>
      <c r="D7" s="622" t="s">
        <v>63</v>
      </c>
      <c r="E7" s="763" t="s">
        <v>64</v>
      </c>
      <c r="F7" s="763" t="s">
        <v>65</v>
      </c>
      <c r="G7" s="763" t="s">
        <v>66</v>
      </c>
      <c r="H7" s="763" t="s">
        <v>67</v>
      </c>
      <c r="I7" s="764" t="s">
        <v>68</v>
      </c>
      <c r="J7" s="763" t="s">
        <v>69</v>
      </c>
      <c r="K7" s="104"/>
      <c r="L7" s="1446"/>
      <c r="M7" s="1446"/>
      <c r="N7" s="1446"/>
      <c r="O7" s="1446"/>
      <c r="P7" s="1446"/>
    </row>
    <row r="8" spans="1:16" ht="12.75" customHeight="1">
      <c r="A8" s="628" t="s">
        <v>26</v>
      </c>
      <c r="B8" s="629"/>
      <c r="C8" s="630"/>
      <c r="D8" s="625"/>
      <c r="E8" s="631"/>
      <c r="F8" s="631"/>
      <c r="G8" s="631"/>
      <c r="H8" s="631"/>
      <c r="I8" s="631"/>
      <c r="J8" s="632"/>
      <c r="K8" s="67"/>
    </row>
    <row r="9" spans="1:16">
      <c r="A9" s="87" t="s">
        <v>70</v>
      </c>
      <c r="B9" s="626" t="s">
        <v>71</v>
      </c>
      <c r="C9" s="626" t="s">
        <v>71</v>
      </c>
      <c r="D9" s="626" t="s">
        <v>72</v>
      </c>
      <c r="E9" s="627">
        <v>0</v>
      </c>
      <c r="F9" s="627">
        <v>0</v>
      </c>
      <c r="G9" s="627">
        <v>0</v>
      </c>
      <c r="H9" s="627">
        <v>0</v>
      </c>
      <c r="I9" s="627">
        <v>0</v>
      </c>
      <c r="J9" s="148">
        <f t="shared" ref="J9:J15" si="0">IFERROR(I9/$I$97,0)</f>
        <v>0</v>
      </c>
      <c r="K9" s="867"/>
      <c r="L9" s="1305"/>
      <c r="N9" s="104"/>
    </row>
    <row r="10" spans="1:16">
      <c r="A10" s="87" t="s">
        <v>73</v>
      </c>
      <c r="B10" s="626" t="s">
        <v>74</v>
      </c>
      <c r="C10" s="626"/>
      <c r="D10" s="626" t="s">
        <v>72</v>
      </c>
      <c r="E10" s="627">
        <v>40</v>
      </c>
      <c r="F10" s="627">
        <v>2242.3999999999996</v>
      </c>
      <c r="G10" s="627">
        <v>-0.10550249999999996</v>
      </c>
      <c r="H10" s="627">
        <v>0</v>
      </c>
      <c r="I10" s="627">
        <v>36711.139999999985</v>
      </c>
      <c r="J10" s="116">
        <f t="shared" si="0"/>
        <v>7.4953505401702844E-4</v>
      </c>
      <c r="K10" s="867"/>
      <c r="L10" s="1305"/>
    </row>
    <row r="11" spans="1:16">
      <c r="A11" s="87" t="s">
        <v>75</v>
      </c>
      <c r="B11" s="626" t="s">
        <v>74</v>
      </c>
      <c r="C11" s="626"/>
      <c r="D11" s="626" t="s">
        <v>72</v>
      </c>
      <c r="E11" s="627">
        <v>1612</v>
      </c>
      <c r="F11" s="627">
        <v>1366976</v>
      </c>
      <c r="G11" s="627">
        <v>164.42400000000288</v>
      </c>
      <c r="H11" s="627">
        <v>0</v>
      </c>
      <c r="I11" s="627">
        <v>2065307.9900000195</v>
      </c>
      <c r="J11" s="116">
        <f t="shared" si="0"/>
        <v>4.216760187361291E-2</v>
      </c>
      <c r="K11" s="867"/>
      <c r="L11" s="1305"/>
    </row>
    <row r="12" spans="1:16">
      <c r="A12" s="87" t="s">
        <v>76</v>
      </c>
      <c r="B12" s="626" t="s">
        <v>74</v>
      </c>
      <c r="C12" s="626"/>
      <c r="D12" s="626" t="s">
        <v>77</v>
      </c>
      <c r="E12" s="627">
        <v>63</v>
      </c>
      <c r="F12" s="627">
        <v>5878.5000000000055</v>
      </c>
      <c r="G12" s="627">
        <v>0.99990000000000001</v>
      </c>
      <c r="H12" s="627">
        <v>0</v>
      </c>
      <c r="I12" s="627">
        <v>77961.819999999949</v>
      </c>
      <c r="J12" s="116">
        <f t="shared" si="0"/>
        <v>1.5917543548079913E-3</v>
      </c>
      <c r="K12" s="867"/>
      <c r="L12" s="1305"/>
    </row>
    <row r="13" spans="1:16">
      <c r="A13" s="743" t="s">
        <v>78</v>
      </c>
      <c r="B13" s="637" t="s">
        <v>71</v>
      </c>
      <c r="C13" s="637" t="s">
        <v>71</v>
      </c>
      <c r="D13" s="637" t="s">
        <v>72</v>
      </c>
      <c r="E13" s="627">
        <v>0</v>
      </c>
      <c r="F13" s="627">
        <v>0</v>
      </c>
      <c r="G13" s="627">
        <v>0</v>
      </c>
      <c r="H13" s="627">
        <v>0</v>
      </c>
      <c r="I13" s="627">
        <v>0</v>
      </c>
      <c r="J13" s="116">
        <f t="shared" si="0"/>
        <v>0</v>
      </c>
      <c r="K13" s="867"/>
      <c r="L13" s="1305"/>
    </row>
    <row r="14" spans="1:16" ht="12.75" customHeight="1">
      <c r="A14" s="87" t="s">
        <v>79</v>
      </c>
      <c r="B14" s="626" t="s">
        <v>71</v>
      </c>
      <c r="C14" s="626" t="s">
        <v>71</v>
      </c>
      <c r="D14" s="626" t="s">
        <v>72</v>
      </c>
      <c r="E14" s="627">
        <v>0</v>
      </c>
      <c r="F14" s="627">
        <v>0</v>
      </c>
      <c r="G14" s="627">
        <v>0</v>
      </c>
      <c r="H14" s="627">
        <v>0</v>
      </c>
      <c r="I14" s="627">
        <v>0</v>
      </c>
      <c r="J14" s="116">
        <f t="shared" si="0"/>
        <v>0</v>
      </c>
      <c r="K14" s="867"/>
      <c r="L14" s="1305"/>
    </row>
    <row r="15" spans="1:16" ht="12.75" customHeight="1">
      <c r="A15" s="87" t="s">
        <v>80</v>
      </c>
      <c r="B15" s="626" t="s">
        <v>74</v>
      </c>
      <c r="C15" s="626"/>
      <c r="D15" s="626" t="s">
        <v>77</v>
      </c>
      <c r="E15" s="627">
        <v>7397</v>
      </c>
      <c r="F15" s="627">
        <v>3889362</v>
      </c>
      <c r="G15" s="627">
        <v>466.99259999992449</v>
      </c>
      <c r="H15" s="627">
        <v>0</v>
      </c>
      <c r="I15" s="627">
        <v>9538990.5999996848</v>
      </c>
      <c r="J15" s="116">
        <f t="shared" si="0"/>
        <v>0.19475853472920465</v>
      </c>
      <c r="K15" s="867"/>
      <c r="L15" s="1305"/>
    </row>
    <row r="16" spans="1:16" ht="13.5" customHeight="1">
      <c r="A16" s="628" t="s">
        <v>27</v>
      </c>
      <c r="B16" s="629"/>
      <c r="C16" s="630"/>
      <c r="D16" s="625"/>
      <c r="E16" s="631"/>
      <c r="F16" s="631"/>
      <c r="G16" s="631"/>
      <c r="H16" s="631"/>
      <c r="I16" s="631"/>
      <c r="J16" s="632"/>
      <c r="L16" s="1305"/>
    </row>
    <row r="17" spans="1:12">
      <c r="A17" s="87" t="s">
        <v>81</v>
      </c>
      <c r="B17" s="633" t="s">
        <v>74</v>
      </c>
      <c r="C17" s="634"/>
      <c r="D17" s="626" t="s">
        <v>72</v>
      </c>
      <c r="E17" s="627">
        <v>89</v>
      </c>
      <c r="F17" s="627">
        <v>390.80000000000007</v>
      </c>
      <c r="G17" s="627">
        <v>7.4779999999999999E-2</v>
      </c>
      <c r="H17" s="627">
        <v>0</v>
      </c>
      <c r="I17" s="627">
        <v>4815.47</v>
      </c>
      <c r="J17" s="116">
        <f t="shared" ref="J17:J32" si="1">IFERROR(I17/$I$97,0)</f>
        <v>9.8317937458966995E-5</v>
      </c>
      <c r="K17" s="867"/>
      <c r="L17" s="1305"/>
    </row>
    <row r="18" spans="1:12">
      <c r="A18" s="87" t="s">
        <v>82</v>
      </c>
      <c r="B18" s="633" t="s">
        <v>71</v>
      </c>
      <c r="C18" s="634" t="s">
        <v>71</v>
      </c>
      <c r="D18" s="626" t="s">
        <v>77</v>
      </c>
      <c r="E18" s="627">
        <v>0</v>
      </c>
      <c r="F18" s="627">
        <v>0</v>
      </c>
      <c r="G18" s="627">
        <v>0</v>
      </c>
      <c r="H18" s="627">
        <v>0</v>
      </c>
      <c r="I18" s="627">
        <v>0</v>
      </c>
      <c r="J18" s="116">
        <f t="shared" si="1"/>
        <v>0</v>
      </c>
      <c r="K18" s="867"/>
      <c r="L18" s="1305"/>
    </row>
    <row r="19" spans="1:12">
      <c r="A19" s="87" t="s">
        <v>83</v>
      </c>
      <c r="B19" s="633" t="s">
        <v>71</v>
      </c>
      <c r="C19" s="634" t="s">
        <v>71</v>
      </c>
      <c r="D19" s="626" t="s">
        <v>72</v>
      </c>
      <c r="E19" s="627">
        <v>0</v>
      </c>
      <c r="F19" s="627">
        <v>0</v>
      </c>
      <c r="G19" s="627">
        <v>0</v>
      </c>
      <c r="H19" s="627">
        <v>0</v>
      </c>
      <c r="I19" s="627">
        <v>0</v>
      </c>
      <c r="J19" s="148">
        <f t="shared" si="1"/>
        <v>0</v>
      </c>
      <c r="K19" s="867"/>
      <c r="L19" s="1305"/>
    </row>
    <row r="20" spans="1:12">
      <c r="A20" s="87" t="s">
        <v>84</v>
      </c>
      <c r="B20" s="633" t="s">
        <v>74</v>
      </c>
      <c r="C20" s="634"/>
      <c r="D20" s="626" t="s">
        <v>72</v>
      </c>
      <c r="E20" s="627">
        <v>845</v>
      </c>
      <c r="F20" s="627">
        <v>1390620.2556250058</v>
      </c>
      <c r="G20" s="627">
        <v>172.76078465000001</v>
      </c>
      <c r="H20" s="627">
        <v>0</v>
      </c>
      <c r="I20" s="627">
        <v>5976031.2899999991</v>
      </c>
      <c r="J20" s="116">
        <f t="shared" si="1"/>
        <v>0.12201323455925378</v>
      </c>
      <c r="K20" s="867"/>
      <c r="L20" s="1305"/>
    </row>
    <row r="21" spans="1:12" ht="13.5" customHeight="1">
      <c r="A21" s="87" t="s">
        <v>85</v>
      </c>
      <c r="B21" s="633" t="s">
        <v>74</v>
      </c>
      <c r="C21" s="634"/>
      <c r="D21" s="626" t="s">
        <v>72</v>
      </c>
      <c r="E21" s="627">
        <v>442</v>
      </c>
      <c r="F21" s="627">
        <v>-687252.82930100115</v>
      </c>
      <c r="G21" s="627">
        <v>-41.414098159999924</v>
      </c>
      <c r="H21" s="627">
        <v>82273.644652599498</v>
      </c>
      <c r="I21" s="627">
        <v>3502910.4899999946</v>
      </c>
      <c r="J21" s="116">
        <f t="shared" si="1"/>
        <v>7.1519277345758345E-2</v>
      </c>
      <c r="K21" s="867"/>
      <c r="L21" s="1305"/>
    </row>
    <row r="22" spans="1:12" ht="13.5" customHeight="1">
      <c r="A22" s="87" t="s">
        <v>86</v>
      </c>
      <c r="B22" s="633" t="s">
        <v>74</v>
      </c>
      <c r="C22" s="634"/>
      <c r="D22" s="626" t="s">
        <v>72</v>
      </c>
      <c r="E22" s="627">
        <v>1</v>
      </c>
      <c r="F22" s="627">
        <v>-1492.721256</v>
      </c>
      <c r="G22" s="627">
        <v>-9.310765E-2</v>
      </c>
      <c r="H22" s="627">
        <v>0</v>
      </c>
      <c r="I22" s="627">
        <v>6993.3799999999992</v>
      </c>
      <c r="J22" s="116">
        <f t="shared" si="1"/>
        <v>1.4278454594604276E-4</v>
      </c>
      <c r="K22" s="867"/>
      <c r="L22" s="1305"/>
    </row>
    <row r="23" spans="1:12" ht="13.5" customHeight="1">
      <c r="A23" s="87" t="s">
        <v>87</v>
      </c>
      <c r="B23" s="633" t="s">
        <v>71</v>
      </c>
      <c r="C23" s="634" t="s">
        <v>71</v>
      </c>
      <c r="D23" s="626" t="s">
        <v>77</v>
      </c>
      <c r="E23" s="627">
        <v>0</v>
      </c>
      <c r="F23" s="627">
        <v>0</v>
      </c>
      <c r="G23" s="627">
        <v>0</v>
      </c>
      <c r="H23" s="627">
        <v>0</v>
      </c>
      <c r="I23" s="627">
        <v>0</v>
      </c>
      <c r="J23" s="116">
        <f t="shared" si="1"/>
        <v>0</v>
      </c>
      <c r="K23" s="867"/>
      <c r="L23" s="1305"/>
    </row>
    <row r="24" spans="1:12" ht="13.5" customHeight="1">
      <c r="A24" s="87" t="s">
        <v>88</v>
      </c>
      <c r="B24" s="633" t="s">
        <v>71</v>
      </c>
      <c r="C24" s="634" t="s">
        <v>71</v>
      </c>
      <c r="D24" s="626" t="s">
        <v>77</v>
      </c>
      <c r="E24" s="627">
        <v>0</v>
      </c>
      <c r="F24" s="627">
        <v>0</v>
      </c>
      <c r="G24" s="627">
        <v>0</v>
      </c>
      <c r="H24" s="627">
        <v>0</v>
      </c>
      <c r="I24" s="627">
        <v>0</v>
      </c>
      <c r="J24" s="116">
        <f t="shared" si="1"/>
        <v>0</v>
      </c>
      <c r="K24" s="867"/>
      <c r="L24" s="1305"/>
    </row>
    <row r="25" spans="1:12" ht="13.5" customHeight="1">
      <c r="A25" s="87" t="s">
        <v>89</v>
      </c>
      <c r="B25" s="633" t="s">
        <v>74</v>
      </c>
      <c r="C25" s="634"/>
      <c r="D25" s="635" t="s">
        <v>77</v>
      </c>
      <c r="E25" s="627">
        <v>36</v>
      </c>
      <c r="F25" s="627">
        <v>0</v>
      </c>
      <c r="G25" s="627">
        <v>0</v>
      </c>
      <c r="H25" s="627">
        <v>0</v>
      </c>
      <c r="I25" s="627">
        <v>348.99</v>
      </c>
      <c r="J25" s="116">
        <f t="shared" si="1"/>
        <v>7.1253640857081226E-6</v>
      </c>
      <c r="K25" s="867"/>
      <c r="L25" s="1305"/>
    </row>
    <row r="26" spans="1:12">
      <c r="A26" s="743" t="s">
        <v>90</v>
      </c>
      <c r="B26" s="857" t="s">
        <v>71</v>
      </c>
      <c r="C26" s="858" t="s">
        <v>71</v>
      </c>
      <c r="D26" s="637" t="s">
        <v>72</v>
      </c>
      <c r="E26" s="627">
        <v>0</v>
      </c>
      <c r="F26" s="627">
        <v>0</v>
      </c>
      <c r="G26" s="627">
        <v>0</v>
      </c>
      <c r="H26" s="627">
        <v>0</v>
      </c>
      <c r="I26" s="627">
        <v>0</v>
      </c>
      <c r="J26" s="116">
        <f t="shared" si="1"/>
        <v>0</v>
      </c>
      <c r="K26" s="867"/>
      <c r="L26" s="1305"/>
    </row>
    <row r="27" spans="1:12">
      <c r="A27" s="87" t="s">
        <v>91</v>
      </c>
      <c r="B27" s="633" t="s">
        <v>74</v>
      </c>
      <c r="C27" s="634"/>
      <c r="D27" s="637" t="s">
        <v>72</v>
      </c>
      <c r="E27" s="627">
        <v>11</v>
      </c>
      <c r="F27" s="627">
        <v>542.4</v>
      </c>
      <c r="G27" s="627">
        <v>0.1099</v>
      </c>
      <c r="H27" s="627">
        <v>0</v>
      </c>
      <c r="I27" s="627">
        <v>663.45999999999992</v>
      </c>
      <c r="J27" s="116">
        <f t="shared" si="1"/>
        <v>1.3545929844132813E-5</v>
      </c>
      <c r="K27" s="867"/>
      <c r="L27" s="1305"/>
    </row>
    <row r="28" spans="1:12">
      <c r="A28" s="87" t="s">
        <v>92</v>
      </c>
      <c r="B28" s="633" t="s">
        <v>71</v>
      </c>
      <c r="C28" s="634" t="s">
        <v>71</v>
      </c>
      <c r="D28" s="626" t="s">
        <v>72</v>
      </c>
      <c r="E28" s="627">
        <v>0</v>
      </c>
      <c r="F28" s="627">
        <v>0</v>
      </c>
      <c r="G28" s="627">
        <v>0</v>
      </c>
      <c r="H28" s="627">
        <v>0</v>
      </c>
      <c r="I28" s="627">
        <v>0</v>
      </c>
      <c r="J28" s="116">
        <f t="shared" si="1"/>
        <v>0</v>
      </c>
      <c r="K28" s="867"/>
      <c r="L28" s="1305"/>
    </row>
    <row r="29" spans="1:12">
      <c r="A29" s="87" t="s">
        <v>93</v>
      </c>
      <c r="B29" s="633" t="s">
        <v>71</v>
      </c>
      <c r="C29" s="634" t="s">
        <v>71</v>
      </c>
      <c r="D29" s="626" t="s">
        <v>72</v>
      </c>
      <c r="E29" s="627">
        <v>0</v>
      </c>
      <c r="F29" s="627">
        <v>0</v>
      </c>
      <c r="G29" s="627">
        <v>0</v>
      </c>
      <c r="H29" s="627">
        <v>0</v>
      </c>
      <c r="I29" s="627">
        <v>0</v>
      </c>
      <c r="J29" s="116">
        <f t="shared" si="1"/>
        <v>0</v>
      </c>
      <c r="K29" s="867"/>
      <c r="L29" s="1305"/>
    </row>
    <row r="30" spans="1:12">
      <c r="A30" s="87" t="s">
        <v>94</v>
      </c>
      <c r="B30" s="633" t="s">
        <v>71</v>
      </c>
      <c r="C30" s="634" t="s">
        <v>71</v>
      </c>
      <c r="D30" s="626" t="s">
        <v>72</v>
      </c>
      <c r="E30" s="627">
        <v>0</v>
      </c>
      <c r="F30" s="627">
        <v>0</v>
      </c>
      <c r="G30" s="627">
        <v>0</v>
      </c>
      <c r="H30" s="627">
        <v>0</v>
      </c>
      <c r="I30" s="627">
        <v>0</v>
      </c>
      <c r="J30" s="116">
        <f t="shared" si="1"/>
        <v>0</v>
      </c>
      <c r="K30" s="867"/>
      <c r="L30" s="1305"/>
    </row>
    <row r="31" spans="1:12">
      <c r="A31" s="87" t="s">
        <v>95</v>
      </c>
      <c r="B31" s="633" t="s">
        <v>71</v>
      </c>
      <c r="C31" s="634" t="s">
        <v>71</v>
      </c>
      <c r="D31" s="626" t="s">
        <v>72</v>
      </c>
      <c r="E31" s="627">
        <v>0</v>
      </c>
      <c r="F31" s="627">
        <v>0</v>
      </c>
      <c r="G31" s="627">
        <v>0</v>
      </c>
      <c r="H31" s="627">
        <v>0</v>
      </c>
      <c r="I31" s="627">
        <v>0</v>
      </c>
      <c r="J31" s="116">
        <f t="shared" si="1"/>
        <v>0</v>
      </c>
      <c r="K31" s="867"/>
      <c r="L31" s="1305"/>
    </row>
    <row r="32" spans="1:12">
      <c r="A32" s="636" t="s">
        <v>96</v>
      </c>
      <c r="B32" s="633" t="s">
        <v>74</v>
      </c>
      <c r="C32" s="634"/>
      <c r="D32" s="626" t="s">
        <v>77</v>
      </c>
      <c r="E32" s="627">
        <v>17</v>
      </c>
      <c r="F32" s="627">
        <v>0</v>
      </c>
      <c r="G32" s="627">
        <v>0</v>
      </c>
      <c r="H32" s="627">
        <v>0</v>
      </c>
      <c r="I32" s="627">
        <v>1202.96</v>
      </c>
      <c r="J32" s="116">
        <f t="shared" si="1"/>
        <v>2.456095584556418E-5</v>
      </c>
      <c r="K32" s="867"/>
      <c r="L32" s="1305"/>
    </row>
    <row r="33" spans="1:19" ht="13.5" customHeight="1">
      <c r="A33" s="628" t="s">
        <v>28</v>
      </c>
      <c r="B33" s="629"/>
      <c r="C33" s="630"/>
      <c r="D33" s="625"/>
      <c r="E33" s="631"/>
      <c r="F33" s="631"/>
      <c r="G33" s="631"/>
      <c r="H33" s="631"/>
      <c r="I33" s="631"/>
      <c r="J33" s="632"/>
      <c r="L33" s="1305"/>
    </row>
    <row r="34" spans="1:19">
      <c r="A34" s="87" t="s">
        <v>97</v>
      </c>
      <c r="B34" s="626" t="s">
        <v>74</v>
      </c>
      <c r="C34" s="626"/>
      <c r="D34" s="626" t="s">
        <v>77</v>
      </c>
      <c r="E34" s="627">
        <v>177</v>
      </c>
      <c r="F34" s="627">
        <v>1421</v>
      </c>
      <c r="G34" s="627">
        <v>0.17051999999999992</v>
      </c>
      <c r="H34" s="627">
        <v>0</v>
      </c>
      <c r="I34" s="627">
        <v>6067.48</v>
      </c>
      <c r="J34" s="116">
        <f t="shared" ref="J34:J40" si="2">IFERROR(I34/$I$97,0)</f>
        <v>1.2388035210966593E-4</v>
      </c>
      <c r="K34" s="867"/>
      <c r="L34" s="1305"/>
    </row>
    <row r="35" spans="1:19">
      <c r="A35" s="87" t="s">
        <v>98</v>
      </c>
      <c r="B35" s="626" t="s">
        <v>74</v>
      </c>
      <c r="C35" s="626"/>
      <c r="D35" s="626" t="s">
        <v>77</v>
      </c>
      <c r="E35" s="627">
        <v>7243</v>
      </c>
      <c r="F35" s="627">
        <v>1290</v>
      </c>
      <c r="G35" s="627">
        <v>0.15479999999999999</v>
      </c>
      <c r="H35" s="627">
        <v>0</v>
      </c>
      <c r="I35" s="627">
        <v>25686</v>
      </c>
      <c r="J35" s="116">
        <f t="shared" si="2"/>
        <v>5.244336568540612E-4</v>
      </c>
      <c r="K35" s="867"/>
      <c r="L35" s="1305"/>
    </row>
    <row r="36" spans="1:19">
      <c r="A36" s="87" t="s">
        <v>99</v>
      </c>
      <c r="B36" s="626" t="s">
        <v>74</v>
      </c>
      <c r="C36" s="626"/>
      <c r="D36" s="637" t="s">
        <v>77</v>
      </c>
      <c r="E36" s="627">
        <v>0</v>
      </c>
      <c r="F36" s="627">
        <v>0</v>
      </c>
      <c r="G36" s="627">
        <v>0</v>
      </c>
      <c r="H36" s="627">
        <v>0</v>
      </c>
      <c r="I36" s="627">
        <v>0</v>
      </c>
      <c r="J36" s="116">
        <f t="shared" si="2"/>
        <v>0</v>
      </c>
      <c r="K36" s="867"/>
      <c r="L36" s="1305"/>
    </row>
    <row r="37" spans="1:19" s="638" customFormat="1">
      <c r="A37" s="87" t="s">
        <v>100</v>
      </c>
      <c r="B37" s="637" t="s">
        <v>74</v>
      </c>
      <c r="C37" s="637"/>
      <c r="D37" s="637" t="s">
        <v>77</v>
      </c>
      <c r="E37" s="627">
        <v>13</v>
      </c>
      <c r="F37" s="627">
        <v>245</v>
      </c>
      <c r="G37" s="627">
        <v>2.9399999999999999E-2</v>
      </c>
      <c r="H37" s="627">
        <v>0</v>
      </c>
      <c r="I37" s="627">
        <v>183.53</v>
      </c>
      <c r="J37" s="116">
        <f t="shared" si="2"/>
        <v>3.7471505505888758E-6</v>
      </c>
      <c r="K37" s="867"/>
      <c r="L37" s="1305"/>
      <c r="M37" s="47"/>
      <c r="N37" s="47"/>
      <c r="O37" s="47"/>
      <c r="P37" s="47"/>
      <c r="Q37" s="47"/>
      <c r="R37" s="47"/>
      <c r="S37" s="47"/>
    </row>
    <row r="38" spans="1:19" s="638" customFormat="1">
      <c r="A38" s="87" t="s">
        <v>101</v>
      </c>
      <c r="B38" s="626" t="s">
        <v>71</v>
      </c>
      <c r="C38" s="626" t="s">
        <v>71</v>
      </c>
      <c r="D38" s="637" t="s">
        <v>77</v>
      </c>
      <c r="E38" s="627">
        <v>0</v>
      </c>
      <c r="F38" s="627">
        <v>0</v>
      </c>
      <c r="G38" s="627">
        <v>0</v>
      </c>
      <c r="H38" s="627">
        <v>0</v>
      </c>
      <c r="I38" s="627">
        <v>0</v>
      </c>
      <c r="J38" s="116">
        <f t="shared" si="2"/>
        <v>0</v>
      </c>
      <c r="K38" s="867"/>
      <c r="L38" s="1305"/>
      <c r="M38" s="47"/>
      <c r="N38" s="47"/>
      <c r="O38" s="47"/>
      <c r="P38" s="47"/>
      <c r="Q38" s="47"/>
      <c r="R38" s="47"/>
      <c r="S38" s="47"/>
    </row>
    <row r="39" spans="1:19" s="638" customFormat="1">
      <c r="A39" s="87" t="s">
        <v>102</v>
      </c>
      <c r="B39" s="633" t="s">
        <v>71</v>
      </c>
      <c r="C39" s="634" t="s">
        <v>71</v>
      </c>
      <c r="D39" s="637" t="s">
        <v>77</v>
      </c>
      <c r="E39" s="627">
        <v>0</v>
      </c>
      <c r="F39" s="627">
        <v>0</v>
      </c>
      <c r="G39" s="627">
        <v>0</v>
      </c>
      <c r="H39" s="627">
        <v>0</v>
      </c>
      <c r="I39" s="627">
        <v>0</v>
      </c>
      <c r="J39" s="116">
        <f t="shared" si="2"/>
        <v>0</v>
      </c>
      <c r="K39" s="867"/>
      <c r="L39" s="1305"/>
      <c r="M39" s="47"/>
      <c r="N39" s="47"/>
      <c r="O39" s="47"/>
      <c r="P39" s="47"/>
      <c r="Q39" s="47"/>
      <c r="R39" s="47"/>
      <c r="S39" s="47"/>
    </row>
    <row r="40" spans="1:19" s="638" customFormat="1">
      <c r="A40" s="743" t="s">
        <v>103</v>
      </c>
      <c r="B40" s="857" t="s">
        <v>71</v>
      </c>
      <c r="C40" s="858" t="s">
        <v>71</v>
      </c>
      <c r="D40" s="637" t="s">
        <v>77</v>
      </c>
      <c r="E40" s="627">
        <v>0</v>
      </c>
      <c r="F40" s="627">
        <v>0</v>
      </c>
      <c r="G40" s="627">
        <v>0</v>
      </c>
      <c r="H40" s="627">
        <v>0</v>
      </c>
      <c r="I40" s="627">
        <v>0</v>
      </c>
      <c r="J40" s="116">
        <f t="shared" si="2"/>
        <v>0</v>
      </c>
      <c r="K40" s="867"/>
      <c r="L40" s="1305"/>
      <c r="M40" s="47"/>
      <c r="N40" s="47"/>
      <c r="O40" s="47"/>
      <c r="P40" s="47"/>
      <c r="Q40" s="47"/>
      <c r="R40" s="47"/>
      <c r="S40" s="47"/>
    </row>
    <row r="41" spans="1:19">
      <c r="A41" s="628" t="s">
        <v>29</v>
      </c>
      <c r="B41" s="629"/>
      <c r="C41" s="630"/>
      <c r="D41" s="625"/>
      <c r="E41" s="631"/>
      <c r="F41" s="631"/>
      <c r="G41" s="631"/>
      <c r="H41" s="631"/>
      <c r="I41" s="631"/>
      <c r="J41" s="632"/>
      <c r="L41" s="1305"/>
    </row>
    <row r="42" spans="1:19">
      <c r="A42" s="87" t="s">
        <v>104</v>
      </c>
      <c r="B42" s="633"/>
      <c r="C42" s="634" t="s">
        <v>74</v>
      </c>
      <c r="D42" s="626" t="s">
        <v>77</v>
      </c>
      <c r="E42" s="627">
        <v>2079</v>
      </c>
      <c r="F42" s="627">
        <v>391852</v>
      </c>
      <c r="G42" s="627">
        <v>58.777800000001641</v>
      </c>
      <c r="H42" s="627">
        <v>0</v>
      </c>
      <c r="I42" s="627">
        <v>8880616.0700000226</v>
      </c>
      <c r="J42" s="116">
        <f t="shared" ref="J42:J62" si="3">IFERROR(I42/$I$97,0)</f>
        <v>0.18131643543981366</v>
      </c>
      <c r="K42" s="867"/>
      <c r="L42" s="1305"/>
    </row>
    <row r="43" spans="1:19">
      <c r="A43" s="87" t="s">
        <v>105</v>
      </c>
      <c r="B43" s="633" t="s">
        <v>71</v>
      </c>
      <c r="C43" s="634" t="s">
        <v>71</v>
      </c>
      <c r="D43" s="626" t="s">
        <v>72</v>
      </c>
      <c r="E43" s="627">
        <v>0</v>
      </c>
      <c r="F43" s="627">
        <v>0</v>
      </c>
      <c r="G43" s="627">
        <v>0</v>
      </c>
      <c r="H43" s="627">
        <v>0</v>
      </c>
      <c r="I43" s="627">
        <v>0</v>
      </c>
      <c r="J43" s="148">
        <f t="shared" si="3"/>
        <v>0</v>
      </c>
      <c r="K43" s="867"/>
      <c r="L43" s="1305"/>
    </row>
    <row r="44" spans="1:19">
      <c r="A44" s="87" t="s">
        <v>106</v>
      </c>
      <c r="B44" s="857" t="s">
        <v>74</v>
      </c>
      <c r="C44" s="858"/>
      <c r="D44" s="626" t="s">
        <v>77</v>
      </c>
      <c r="E44" s="627">
        <v>2819</v>
      </c>
      <c r="F44" s="627">
        <v>0</v>
      </c>
      <c r="G44" s="627">
        <v>0</v>
      </c>
      <c r="H44" s="627">
        <v>0</v>
      </c>
      <c r="I44" s="627">
        <v>733468.3000000061</v>
      </c>
      <c r="J44" s="116">
        <f t="shared" si="3"/>
        <v>1.4975296377619515E-2</v>
      </c>
      <c r="K44" s="867"/>
      <c r="L44" s="1305"/>
    </row>
    <row r="45" spans="1:19">
      <c r="A45" s="87" t="s">
        <v>107</v>
      </c>
      <c r="B45" s="633"/>
      <c r="C45" s="634" t="s">
        <v>74</v>
      </c>
      <c r="D45" s="626" t="s">
        <v>77</v>
      </c>
      <c r="E45" s="627">
        <v>3</v>
      </c>
      <c r="F45" s="627">
        <v>344</v>
      </c>
      <c r="G45" s="627">
        <v>0.19662034999999997</v>
      </c>
      <c r="H45" s="627">
        <v>0</v>
      </c>
      <c r="I45" s="627">
        <v>958.19</v>
      </c>
      <c r="J45" s="116">
        <f t="shared" si="3"/>
        <v>1.9563462028380946E-5</v>
      </c>
      <c r="K45" s="867"/>
      <c r="L45" s="1305"/>
    </row>
    <row r="46" spans="1:19">
      <c r="A46" s="87" t="s">
        <v>108</v>
      </c>
      <c r="B46" s="633"/>
      <c r="C46" s="634" t="s">
        <v>74</v>
      </c>
      <c r="D46" s="626" t="s">
        <v>77</v>
      </c>
      <c r="E46" s="627">
        <v>2446</v>
      </c>
      <c r="F46" s="627">
        <v>1355376</v>
      </c>
      <c r="G46" s="627">
        <v>203.30639999999053</v>
      </c>
      <c r="H46" s="627">
        <v>0</v>
      </c>
      <c r="I46" s="627">
        <v>2737719.1100000134</v>
      </c>
      <c r="J46" s="116">
        <f t="shared" si="3"/>
        <v>5.589628763904668E-2</v>
      </c>
      <c r="K46" s="867"/>
      <c r="L46" s="1305"/>
    </row>
    <row r="47" spans="1:19">
      <c r="A47" s="87" t="s">
        <v>109</v>
      </c>
      <c r="B47" s="633"/>
      <c r="C47" s="634" t="s">
        <v>74</v>
      </c>
      <c r="D47" s="626" t="s">
        <v>77</v>
      </c>
      <c r="E47" s="627">
        <v>0</v>
      </c>
      <c r="F47" s="627">
        <v>0</v>
      </c>
      <c r="G47" s="627">
        <v>0</v>
      </c>
      <c r="H47" s="627">
        <v>0</v>
      </c>
      <c r="I47" s="627">
        <v>0</v>
      </c>
      <c r="J47" s="116">
        <f t="shared" si="3"/>
        <v>0</v>
      </c>
      <c r="K47" s="867"/>
      <c r="L47" s="1305"/>
    </row>
    <row r="48" spans="1:19">
      <c r="A48" s="87" t="s">
        <v>110</v>
      </c>
      <c r="B48" s="633" t="s">
        <v>71</v>
      </c>
      <c r="C48" s="634" t="s">
        <v>71</v>
      </c>
      <c r="D48" s="626" t="s">
        <v>77</v>
      </c>
      <c r="E48" s="627">
        <v>0</v>
      </c>
      <c r="F48" s="627">
        <v>0</v>
      </c>
      <c r="G48" s="627">
        <v>0</v>
      </c>
      <c r="H48" s="627">
        <v>0</v>
      </c>
      <c r="I48" s="627">
        <v>0</v>
      </c>
      <c r="J48" s="116">
        <f t="shared" si="3"/>
        <v>0</v>
      </c>
      <c r="K48" s="867"/>
      <c r="L48" s="1305"/>
    </row>
    <row r="49" spans="1:18">
      <c r="A49" s="87" t="s">
        <v>111</v>
      </c>
      <c r="B49" s="633" t="s">
        <v>71</v>
      </c>
      <c r="C49" s="634" t="s">
        <v>71</v>
      </c>
      <c r="D49" s="626" t="s">
        <v>77</v>
      </c>
      <c r="E49" s="627">
        <v>0</v>
      </c>
      <c r="F49" s="627">
        <v>0</v>
      </c>
      <c r="G49" s="627">
        <v>0</v>
      </c>
      <c r="H49" s="627">
        <v>0</v>
      </c>
      <c r="I49" s="627">
        <v>0</v>
      </c>
      <c r="J49" s="116">
        <f t="shared" si="3"/>
        <v>0</v>
      </c>
      <c r="K49" s="867"/>
      <c r="L49" s="1305"/>
    </row>
    <row r="50" spans="1:18">
      <c r="A50" s="87" t="s">
        <v>112</v>
      </c>
      <c r="B50" s="633"/>
      <c r="C50" s="634" t="s">
        <v>74</v>
      </c>
      <c r="D50" s="626" t="s">
        <v>77</v>
      </c>
      <c r="E50" s="627">
        <v>409</v>
      </c>
      <c r="F50" s="627">
        <v>290968</v>
      </c>
      <c r="G50" s="627">
        <v>130.83780000000078</v>
      </c>
      <c r="H50" s="627">
        <v>0</v>
      </c>
      <c r="I50" s="627">
        <v>2036288.42</v>
      </c>
      <c r="J50" s="116">
        <f t="shared" si="3"/>
        <v>4.1575106381304155E-2</v>
      </c>
      <c r="K50" s="867"/>
      <c r="L50" s="1305"/>
    </row>
    <row r="51" spans="1:18">
      <c r="A51" s="87" t="s">
        <v>113</v>
      </c>
      <c r="B51" s="626"/>
      <c r="C51" s="642" t="s">
        <v>74</v>
      </c>
      <c r="D51" s="626" t="s">
        <v>72</v>
      </c>
      <c r="E51" s="627">
        <v>30</v>
      </c>
      <c r="F51" s="627">
        <v>-15592.848603799999</v>
      </c>
      <c r="G51" s="627">
        <v>15.26937</v>
      </c>
      <c r="H51" s="627">
        <v>4106.9288000000006</v>
      </c>
      <c r="I51" s="627">
        <v>174151.16000000003</v>
      </c>
      <c r="J51" s="116">
        <f t="shared" si="3"/>
        <v>3.5556618268386174E-3</v>
      </c>
      <c r="K51" s="867"/>
      <c r="L51" s="1305"/>
    </row>
    <row r="52" spans="1:18">
      <c r="A52" s="87" t="s">
        <v>114</v>
      </c>
      <c r="B52" s="633"/>
      <c r="C52" s="634" t="s">
        <v>74</v>
      </c>
      <c r="D52" s="626" t="s">
        <v>72</v>
      </c>
      <c r="E52" s="627">
        <v>5</v>
      </c>
      <c r="F52" s="627">
        <v>-3521.8399999999997</v>
      </c>
      <c r="G52" s="627">
        <v>2.19638782</v>
      </c>
      <c r="H52" s="627">
        <v>0</v>
      </c>
      <c r="I52" s="627">
        <v>27206.82</v>
      </c>
      <c r="J52" s="116">
        <f t="shared" si="3"/>
        <v>5.5548439243051503E-4</v>
      </c>
      <c r="K52" s="867"/>
      <c r="L52" s="1305"/>
    </row>
    <row r="53" spans="1:18">
      <c r="A53" s="87" t="s">
        <v>115</v>
      </c>
      <c r="B53" s="633" t="s">
        <v>71</v>
      </c>
      <c r="C53" s="634" t="s">
        <v>71</v>
      </c>
      <c r="D53" s="626" t="s">
        <v>77</v>
      </c>
      <c r="E53" s="627">
        <v>0</v>
      </c>
      <c r="F53" s="627">
        <v>0</v>
      </c>
      <c r="G53" s="627">
        <v>0</v>
      </c>
      <c r="H53" s="627">
        <v>0</v>
      </c>
      <c r="I53" s="627">
        <v>0</v>
      </c>
      <c r="J53" s="116">
        <f t="shared" si="3"/>
        <v>0</v>
      </c>
      <c r="K53" s="867"/>
      <c r="L53" s="1305"/>
    </row>
    <row r="54" spans="1:18">
      <c r="A54" s="87" t="s">
        <v>116</v>
      </c>
      <c r="B54" s="633" t="s">
        <v>71</v>
      </c>
      <c r="C54" s="634" t="s">
        <v>71</v>
      </c>
      <c r="D54" s="626" t="s">
        <v>77</v>
      </c>
      <c r="E54" s="627">
        <v>0</v>
      </c>
      <c r="F54" s="627">
        <v>0</v>
      </c>
      <c r="G54" s="627">
        <v>0</v>
      </c>
      <c r="H54" s="627">
        <v>0</v>
      </c>
      <c r="I54" s="627">
        <v>0</v>
      </c>
      <c r="J54" s="116">
        <f t="shared" si="3"/>
        <v>0</v>
      </c>
      <c r="K54" s="867"/>
      <c r="L54" s="1305"/>
    </row>
    <row r="55" spans="1:18">
      <c r="A55" s="87" t="s">
        <v>117</v>
      </c>
      <c r="B55" s="633" t="s">
        <v>71</v>
      </c>
      <c r="C55" s="634" t="s">
        <v>71</v>
      </c>
      <c r="D55" s="626" t="s">
        <v>77</v>
      </c>
      <c r="E55" s="627">
        <v>0</v>
      </c>
      <c r="F55" s="627">
        <v>0</v>
      </c>
      <c r="G55" s="627">
        <v>0</v>
      </c>
      <c r="H55" s="627">
        <v>0</v>
      </c>
      <c r="I55" s="627">
        <v>0</v>
      </c>
      <c r="J55" s="116">
        <f t="shared" si="3"/>
        <v>0</v>
      </c>
      <c r="K55" s="867"/>
      <c r="L55" s="1305"/>
    </row>
    <row r="56" spans="1:18">
      <c r="A56" s="87" t="s">
        <v>118</v>
      </c>
      <c r="B56" s="633"/>
      <c r="C56" s="634" t="s">
        <v>74</v>
      </c>
      <c r="D56" s="626" t="s">
        <v>72</v>
      </c>
      <c r="E56" s="627">
        <v>8</v>
      </c>
      <c r="F56" s="627">
        <v>-6888</v>
      </c>
      <c r="G56" s="627">
        <v>-8.0905418400000002</v>
      </c>
      <c r="H56" s="627">
        <v>0</v>
      </c>
      <c r="I56" s="627">
        <v>8068.2999999999993</v>
      </c>
      <c r="J56" s="116">
        <f t="shared" si="3"/>
        <v>1.6473129617673526E-4</v>
      </c>
      <c r="K56" s="867"/>
    </row>
    <row r="57" spans="1:18">
      <c r="A57" s="87" t="s">
        <v>119</v>
      </c>
      <c r="B57" s="633" t="s">
        <v>71</v>
      </c>
      <c r="C57" s="634" t="s">
        <v>71</v>
      </c>
      <c r="D57" s="626" t="s">
        <v>77</v>
      </c>
      <c r="E57" s="627">
        <v>0</v>
      </c>
      <c r="F57" s="627">
        <v>0</v>
      </c>
      <c r="G57" s="627">
        <v>0</v>
      </c>
      <c r="H57" s="627">
        <v>0</v>
      </c>
      <c r="I57" s="627">
        <v>0</v>
      </c>
      <c r="J57" s="116">
        <f t="shared" si="3"/>
        <v>0</v>
      </c>
      <c r="K57" s="867"/>
    </row>
    <row r="58" spans="1:18">
      <c r="A58" s="87" t="s">
        <v>120</v>
      </c>
      <c r="B58" s="633" t="s">
        <v>71</v>
      </c>
      <c r="C58" s="634" t="s">
        <v>71</v>
      </c>
      <c r="D58" s="626" t="s">
        <v>77</v>
      </c>
      <c r="E58" s="627">
        <v>0</v>
      </c>
      <c r="F58" s="627">
        <v>0</v>
      </c>
      <c r="G58" s="627">
        <v>0</v>
      </c>
      <c r="H58" s="627">
        <v>0</v>
      </c>
      <c r="I58" s="627">
        <v>0</v>
      </c>
      <c r="J58" s="116">
        <f t="shared" si="3"/>
        <v>0</v>
      </c>
      <c r="K58" s="867"/>
    </row>
    <row r="59" spans="1:18">
      <c r="A59" s="743" t="s">
        <v>121</v>
      </c>
      <c r="B59" s="639" t="s">
        <v>71</v>
      </c>
      <c r="C59" s="640" t="s">
        <v>71</v>
      </c>
      <c r="D59" s="859" t="s">
        <v>72</v>
      </c>
      <c r="E59" s="627">
        <v>0</v>
      </c>
      <c r="F59" s="627">
        <v>0</v>
      </c>
      <c r="G59" s="627">
        <v>0</v>
      </c>
      <c r="H59" s="627">
        <v>0</v>
      </c>
      <c r="I59" s="627">
        <v>0</v>
      </c>
      <c r="J59" s="116">
        <f t="shared" si="3"/>
        <v>0</v>
      </c>
      <c r="K59" s="867"/>
    </row>
    <row r="60" spans="1:18">
      <c r="A60" s="87" t="s">
        <v>122</v>
      </c>
      <c r="B60" s="633"/>
      <c r="C60" s="634" t="s">
        <v>74</v>
      </c>
      <c r="D60" s="626" t="s">
        <v>77</v>
      </c>
      <c r="E60" s="627">
        <v>59</v>
      </c>
      <c r="F60" s="627">
        <v>-6800</v>
      </c>
      <c r="G60" s="627">
        <v>-1.0199999999999996</v>
      </c>
      <c r="H60" s="627">
        <v>0</v>
      </c>
      <c r="I60" s="627">
        <v>54440.179999999993</v>
      </c>
      <c r="J60" s="116">
        <f t="shared" si="3"/>
        <v>1.1115106547221569E-3</v>
      </c>
      <c r="K60" s="867"/>
    </row>
    <row r="61" spans="1:18">
      <c r="A61" s="87" t="s">
        <v>123</v>
      </c>
      <c r="B61" s="633" t="s">
        <v>74</v>
      </c>
      <c r="C61" s="634"/>
      <c r="D61" s="626" t="s">
        <v>77</v>
      </c>
      <c r="E61" s="627">
        <v>1511</v>
      </c>
      <c r="F61" s="627">
        <v>446791.94530306582</v>
      </c>
      <c r="G61" s="627">
        <v>0</v>
      </c>
      <c r="H61" s="627">
        <v>0</v>
      </c>
      <c r="I61" s="627">
        <v>519240.64999999973</v>
      </c>
      <c r="J61" s="116">
        <f t="shared" si="3"/>
        <v>1.0601388805838961E-2</v>
      </c>
      <c r="K61" s="867"/>
    </row>
    <row r="62" spans="1:18">
      <c r="A62" s="87" t="s">
        <v>124</v>
      </c>
      <c r="B62" s="633" t="s">
        <v>71</v>
      </c>
      <c r="C62" s="634" t="s">
        <v>71</v>
      </c>
      <c r="D62" s="635" t="s">
        <v>72</v>
      </c>
      <c r="E62" s="627">
        <v>0</v>
      </c>
      <c r="F62" s="627">
        <v>0</v>
      </c>
      <c r="G62" s="627">
        <v>0</v>
      </c>
      <c r="H62" s="627">
        <v>0</v>
      </c>
      <c r="I62" s="627">
        <v>0</v>
      </c>
      <c r="J62" s="116">
        <f t="shared" si="3"/>
        <v>0</v>
      </c>
      <c r="K62" s="867"/>
    </row>
    <row r="63" spans="1:18">
      <c r="A63" s="628" t="s">
        <v>30</v>
      </c>
      <c r="B63" s="629"/>
      <c r="C63" s="630"/>
      <c r="D63" s="625"/>
      <c r="E63" s="631"/>
      <c r="F63" s="631"/>
      <c r="G63" s="631"/>
      <c r="H63" s="631"/>
      <c r="I63" s="631"/>
      <c r="J63" s="632"/>
      <c r="K63" s="74"/>
      <c r="L63" s="74"/>
      <c r="M63" s="74"/>
      <c r="N63" s="74"/>
      <c r="O63" s="74"/>
      <c r="P63" s="74"/>
      <c r="Q63" s="74"/>
      <c r="R63" s="74"/>
    </row>
    <row r="64" spans="1:18">
      <c r="A64" s="87" t="s">
        <v>125</v>
      </c>
      <c r="B64" s="633"/>
      <c r="C64" s="634" t="s">
        <v>74</v>
      </c>
      <c r="D64" s="626" t="s">
        <v>77</v>
      </c>
      <c r="E64" s="627">
        <v>221</v>
      </c>
      <c r="F64" s="627">
        <v>34756.44922900002</v>
      </c>
      <c r="G64" s="627">
        <v>22.313265049999984</v>
      </c>
      <c r="H64" s="627">
        <v>-5.6200525500000076</v>
      </c>
      <c r="I64" s="627">
        <v>36217.42</v>
      </c>
      <c r="J64" s="116">
        <f t="shared" ref="J64:J74" si="4">IFERROR(I64/$I$97,0)</f>
        <v>7.394547229003899E-4</v>
      </c>
      <c r="K64" s="867"/>
      <c r="L64" s="74"/>
      <c r="M64" s="74"/>
      <c r="N64" s="74"/>
      <c r="O64" s="74"/>
      <c r="P64" s="74"/>
      <c r="Q64" s="74"/>
      <c r="R64" s="74"/>
    </row>
    <row r="65" spans="1:18">
      <c r="A65" s="87" t="s">
        <v>126</v>
      </c>
      <c r="B65" s="633" t="s">
        <v>71</v>
      </c>
      <c r="C65" s="634" t="s">
        <v>71</v>
      </c>
      <c r="D65" s="626" t="s">
        <v>77</v>
      </c>
      <c r="E65" s="627">
        <v>0</v>
      </c>
      <c r="F65" s="627">
        <v>0</v>
      </c>
      <c r="G65" s="627">
        <v>0</v>
      </c>
      <c r="H65" s="627">
        <v>0</v>
      </c>
      <c r="I65" s="627">
        <v>0</v>
      </c>
      <c r="J65" s="116">
        <f t="shared" si="4"/>
        <v>0</v>
      </c>
      <c r="K65" s="867"/>
      <c r="L65" s="74"/>
      <c r="M65" s="74"/>
      <c r="N65" s="74"/>
      <c r="O65" s="74"/>
      <c r="P65" s="74"/>
      <c r="Q65" s="74"/>
      <c r="R65" s="74"/>
    </row>
    <row r="66" spans="1:18">
      <c r="A66" s="87" t="s">
        <v>127</v>
      </c>
      <c r="B66" s="633"/>
      <c r="C66" s="634" t="s">
        <v>74</v>
      </c>
      <c r="D66" s="626" t="s">
        <v>72</v>
      </c>
      <c r="E66" s="627">
        <v>547</v>
      </c>
      <c r="F66" s="627">
        <v>5312.9220782799703</v>
      </c>
      <c r="G66" s="627">
        <v>2.1891921699999779</v>
      </c>
      <c r="H66" s="627">
        <v>0</v>
      </c>
      <c r="I66" s="627">
        <v>38031.800000000017</v>
      </c>
      <c r="J66" s="116">
        <f t="shared" si="4"/>
        <v>7.7649910265289632E-4</v>
      </c>
      <c r="K66" s="867"/>
      <c r="L66" s="74"/>
      <c r="M66" s="74"/>
      <c r="N66" s="74"/>
      <c r="O66" s="74"/>
      <c r="P66" s="74"/>
      <c r="Q66" s="74"/>
      <c r="R66" s="74"/>
    </row>
    <row r="67" spans="1:18">
      <c r="A67" s="87" t="s">
        <v>128</v>
      </c>
      <c r="B67" s="626"/>
      <c r="C67" s="642" t="s">
        <v>74</v>
      </c>
      <c r="D67" s="626" t="s">
        <v>72</v>
      </c>
      <c r="E67" s="627">
        <v>0</v>
      </c>
      <c r="F67" s="627">
        <v>0</v>
      </c>
      <c r="G67" s="627">
        <v>0</v>
      </c>
      <c r="H67" s="627">
        <v>0</v>
      </c>
      <c r="I67" s="627">
        <v>0</v>
      </c>
      <c r="J67" s="116">
        <f t="shared" si="4"/>
        <v>0</v>
      </c>
      <c r="K67" s="867"/>
      <c r="L67" s="74"/>
      <c r="M67" s="74"/>
      <c r="N67" s="74"/>
      <c r="O67" s="74"/>
      <c r="P67" s="74"/>
      <c r="Q67" s="74"/>
      <c r="R67" s="74"/>
    </row>
    <row r="68" spans="1:18">
      <c r="A68" s="87" t="s">
        <v>129</v>
      </c>
      <c r="B68" s="626"/>
      <c r="C68" s="642" t="s">
        <v>74</v>
      </c>
      <c r="D68" s="626" t="s">
        <v>72</v>
      </c>
      <c r="E68" s="627">
        <v>56</v>
      </c>
      <c r="F68" s="627">
        <v>0</v>
      </c>
      <c r="G68" s="627">
        <v>0</v>
      </c>
      <c r="H68" s="627">
        <v>0</v>
      </c>
      <c r="I68" s="627">
        <v>16144.130000000003</v>
      </c>
      <c r="J68" s="116">
        <f t="shared" si="4"/>
        <v>3.2961633312416716E-4</v>
      </c>
      <c r="K68" s="867"/>
      <c r="L68" s="74"/>
      <c r="M68" s="74"/>
      <c r="N68" s="74"/>
      <c r="O68" s="74"/>
      <c r="P68" s="74"/>
      <c r="Q68" s="74"/>
      <c r="R68" s="74"/>
    </row>
    <row r="69" spans="1:18">
      <c r="A69" s="87" t="s">
        <v>130</v>
      </c>
      <c r="B69" s="626"/>
      <c r="C69" s="642" t="s">
        <v>74</v>
      </c>
      <c r="D69" s="626" t="s">
        <v>72</v>
      </c>
      <c r="E69" s="627">
        <v>46</v>
      </c>
      <c r="F69" s="627">
        <v>0</v>
      </c>
      <c r="G69" s="627">
        <v>0</v>
      </c>
      <c r="H69" s="627">
        <v>0</v>
      </c>
      <c r="I69" s="627">
        <v>23720.980000000003</v>
      </c>
      <c r="J69" s="116">
        <f t="shared" si="4"/>
        <v>4.8431364500358369E-4</v>
      </c>
      <c r="K69" s="867"/>
      <c r="L69" s="74"/>
      <c r="M69" s="74"/>
      <c r="N69" s="74"/>
      <c r="O69" s="74"/>
      <c r="P69" s="74"/>
      <c r="Q69" s="74"/>
      <c r="R69" s="74"/>
    </row>
    <row r="70" spans="1:18">
      <c r="A70" s="87" t="s">
        <v>131</v>
      </c>
      <c r="B70" s="626"/>
      <c r="C70" s="642" t="s">
        <v>74</v>
      </c>
      <c r="D70" s="626" t="s">
        <v>77</v>
      </c>
      <c r="E70" s="627">
        <v>0</v>
      </c>
      <c r="F70" s="627">
        <v>0</v>
      </c>
      <c r="G70" s="627">
        <v>0</v>
      </c>
      <c r="H70" s="627">
        <v>0</v>
      </c>
      <c r="I70" s="627">
        <v>0</v>
      </c>
      <c r="J70" s="116">
        <f t="shared" si="4"/>
        <v>0</v>
      </c>
      <c r="K70" s="867"/>
      <c r="L70" s="74"/>
      <c r="M70" s="74"/>
      <c r="N70" s="74"/>
      <c r="O70" s="74"/>
      <c r="P70" s="74"/>
      <c r="Q70" s="74"/>
      <c r="R70" s="74"/>
    </row>
    <row r="71" spans="1:18">
      <c r="A71" s="87" t="s">
        <v>132</v>
      </c>
      <c r="B71" s="626"/>
      <c r="C71" s="642" t="s">
        <v>74</v>
      </c>
      <c r="D71" s="626" t="s">
        <v>72</v>
      </c>
      <c r="E71" s="627">
        <v>0</v>
      </c>
      <c r="F71" s="627">
        <v>0</v>
      </c>
      <c r="G71" s="627">
        <v>0</v>
      </c>
      <c r="H71" s="627">
        <v>0</v>
      </c>
      <c r="I71" s="627">
        <v>0</v>
      </c>
      <c r="J71" s="116">
        <f t="shared" si="4"/>
        <v>0</v>
      </c>
      <c r="K71" s="867"/>
      <c r="L71" s="74"/>
      <c r="M71" s="74"/>
      <c r="N71" s="74"/>
      <c r="O71" s="74"/>
      <c r="P71" s="74"/>
      <c r="Q71" s="74"/>
      <c r="R71" s="74"/>
    </row>
    <row r="72" spans="1:18">
      <c r="A72" s="87" t="s">
        <v>133</v>
      </c>
      <c r="B72" s="626"/>
      <c r="C72" s="642" t="s">
        <v>74</v>
      </c>
      <c r="D72" s="626" t="s">
        <v>72</v>
      </c>
      <c r="E72" s="627">
        <v>0</v>
      </c>
      <c r="F72" s="627">
        <v>0</v>
      </c>
      <c r="G72" s="627">
        <v>0</v>
      </c>
      <c r="H72" s="627">
        <v>0</v>
      </c>
      <c r="I72" s="627">
        <v>0</v>
      </c>
      <c r="J72" s="116">
        <f t="shared" si="4"/>
        <v>0</v>
      </c>
      <c r="K72" s="867"/>
      <c r="L72" s="74"/>
      <c r="M72" s="74"/>
      <c r="N72" s="74"/>
      <c r="O72" s="74"/>
      <c r="P72" s="74"/>
      <c r="Q72" s="74"/>
      <c r="R72" s="74"/>
    </row>
    <row r="73" spans="1:18">
      <c r="A73" s="743" t="s">
        <v>134</v>
      </c>
      <c r="B73" s="857" t="s">
        <v>71</v>
      </c>
      <c r="C73" s="858" t="s">
        <v>71</v>
      </c>
      <c r="D73" s="637" t="s">
        <v>77</v>
      </c>
      <c r="E73" s="627">
        <v>0</v>
      </c>
      <c r="F73" s="627">
        <v>0</v>
      </c>
      <c r="G73" s="627">
        <v>0</v>
      </c>
      <c r="H73" s="627">
        <v>0</v>
      </c>
      <c r="I73" s="627">
        <v>0</v>
      </c>
      <c r="J73" s="116">
        <f t="shared" si="4"/>
        <v>0</v>
      </c>
      <c r="K73" s="867"/>
    </row>
    <row r="74" spans="1:18">
      <c r="A74" s="87" t="s">
        <v>135</v>
      </c>
      <c r="B74" s="626"/>
      <c r="C74" s="642" t="s">
        <v>74</v>
      </c>
      <c r="D74" s="626" t="s">
        <v>72</v>
      </c>
      <c r="E74" s="627">
        <v>0</v>
      </c>
      <c r="F74" s="627">
        <v>0</v>
      </c>
      <c r="G74" s="627">
        <v>0</v>
      </c>
      <c r="H74" s="627">
        <v>0</v>
      </c>
      <c r="I74" s="627">
        <v>0</v>
      </c>
      <c r="J74" s="116">
        <f t="shared" si="4"/>
        <v>0</v>
      </c>
      <c r="K74" s="867"/>
    </row>
    <row r="75" spans="1:18">
      <c r="A75" s="628" t="s">
        <v>136</v>
      </c>
      <c r="B75" s="629"/>
      <c r="C75" s="630"/>
      <c r="D75" s="625"/>
      <c r="E75" s="631"/>
      <c r="F75" s="631"/>
      <c r="G75" s="631"/>
      <c r="H75" s="631"/>
      <c r="I75" s="631"/>
      <c r="J75" s="632"/>
      <c r="K75" s="74"/>
    </row>
    <row r="76" spans="1:18">
      <c r="A76" s="87" t="s">
        <v>137</v>
      </c>
      <c r="B76" s="633" t="s">
        <v>74</v>
      </c>
      <c r="C76" s="634"/>
      <c r="D76" s="626" t="s">
        <v>72</v>
      </c>
      <c r="E76" s="627">
        <v>1840</v>
      </c>
      <c r="F76" s="627">
        <v>26872.647999999786</v>
      </c>
      <c r="G76" s="627">
        <v>0</v>
      </c>
      <c r="H76" s="627">
        <v>0</v>
      </c>
      <c r="I76" s="627">
        <v>195338.00000000093</v>
      </c>
      <c r="J76" s="116">
        <f t="shared" ref="J76:J82" si="5">IFERROR(I76/$I$97,0)</f>
        <v>3.9882356794580355E-3</v>
      </c>
      <c r="K76" s="867"/>
    </row>
    <row r="77" spans="1:18">
      <c r="A77" s="636" t="s">
        <v>138</v>
      </c>
      <c r="B77" s="633" t="s">
        <v>74</v>
      </c>
      <c r="C77" s="634"/>
      <c r="D77" s="626" t="s">
        <v>72</v>
      </c>
      <c r="E77" s="627">
        <v>157169</v>
      </c>
      <c r="F77" s="627">
        <v>3152969.5543060689</v>
      </c>
      <c r="G77" s="627">
        <v>380.41158517990874</v>
      </c>
      <c r="H77" s="627">
        <v>-54198.768074519285</v>
      </c>
      <c r="I77" s="627">
        <v>1526671.1100000709</v>
      </c>
      <c r="J77" s="116">
        <f t="shared" si="5"/>
        <v>3.1170198280416801E-2</v>
      </c>
      <c r="K77" s="867"/>
    </row>
    <row r="78" spans="1:18">
      <c r="A78" s="636" t="s">
        <v>139</v>
      </c>
      <c r="B78" s="633" t="s">
        <v>74</v>
      </c>
      <c r="C78" s="634"/>
      <c r="D78" s="626" t="s">
        <v>72</v>
      </c>
      <c r="E78" s="627">
        <v>732</v>
      </c>
      <c r="F78" s="627">
        <v>10348.600732000008</v>
      </c>
      <c r="G78" s="627">
        <v>1.2528364600000004</v>
      </c>
      <c r="H78" s="627">
        <v>-192.65565929999997</v>
      </c>
      <c r="I78" s="627">
        <v>7724.72</v>
      </c>
      <c r="J78" s="116">
        <f t="shared" si="5"/>
        <v>1.577163886075568E-4</v>
      </c>
      <c r="K78" s="867"/>
    </row>
    <row r="79" spans="1:18">
      <c r="A79" s="87" t="s">
        <v>140</v>
      </c>
      <c r="B79" s="626" t="s">
        <v>71</v>
      </c>
      <c r="C79" s="642" t="s">
        <v>71</v>
      </c>
      <c r="D79" s="626" t="s">
        <v>72</v>
      </c>
      <c r="E79" s="627">
        <v>0</v>
      </c>
      <c r="F79" s="627">
        <v>0</v>
      </c>
      <c r="G79" s="627">
        <v>0</v>
      </c>
      <c r="H79" s="627">
        <v>0</v>
      </c>
      <c r="I79" s="627">
        <v>0</v>
      </c>
      <c r="J79" s="116">
        <f t="shared" si="5"/>
        <v>0</v>
      </c>
      <c r="K79" s="867"/>
    </row>
    <row r="80" spans="1:18">
      <c r="A80" s="87" t="s">
        <v>141</v>
      </c>
      <c r="B80" s="626" t="s">
        <v>71</v>
      </c>
      <c r="C80" s="642" t="s">
        <v>71</v>
      </c>
      <c r="D80" s="626" t="s">
        <v>72</v>
      </c>
      <c r="E80" s="627">
        <v>0</v>
      </c>
      <c r="F80" s="627">
        <v>0</v>
      </c>
      <c r="G80" s="627">
        <v>0</v>
      </c>
      <c r="H80" s="627">
        <v>0</v>
      </c>
      <c r="I80" s="627">
        <v>0</v>
      </c>
      <c r="J80" s="116">
        <f t="shared" si="5"/>
        <v>0</v>
      </c>
      <c r="K80" s="867"/>
    </row>
    <row r="81" spans="1:14">
      <c r="A81" s="87" t="s">
        <v>142</v>
      </c>
      <c r="B81" s="626" t="s">
        <v>71</v>
      </c>
      <c r="C81" s="642" t="s">
        <v>71</v>
      </c>
      <c r="D81" s="626" t="s">
        <v>72</v>
      </c>
      <c r="E81" s="627">
        <v>0</v>
      </c>
      <c r="F81" s="627">
        <v>0</v>
      </c>
      <c r="G81" s="627">
        <v>0</v>
      </c>
      <c r="H81" s="627">
        <v>0</v>
      </c>
      <c r="I81" s="627">
        <v>0</v>
      </c>
      <c r="J81" s="116">
        <f t="shared" si="5"/>
        <v>0</v>
      </c>
      <c r="K81" s="867"/>
    </row>
    <row r="82" spans="1:14">
      <c r="A82" s="87" t="s">
        <v>143</v>
      </c>
      <c r="B82" s="626" t="s">
        <v>71</v>
      </c>
      <c r="C82" s="642" t="s">
        <v>71</v>
      </c>
      <c r="D82" s="626" t="s">
        <v>72</v>
      </c>
      <c r="E82" s="627">
        <v>0</v>
      </c>
      <c r="F82" s="627">
        <v>0</v>
      </c>
      <c r="G82" s="627">
        <v>0</v>
      </c>
      <c r="H82" s="627">
        <v>0</v>
      </c>
      <c r="I82" s="627">
        <v>0</v>
      </c>
      <c r="J82" s="116">
        <f t="shared" si="5"/>
        <v>0</v>
      </c>
      <c r="K82" s="867"/>
    </row>
    <row r="83" spans="1:14">
      <c r="A83" s="628" t="s">
        <v>32</v>
      </c>
      <c r="B83" s="629"/>
      <c r="C83" s="630"/>
      <c r="D83" s="625"/>
      <c r="E83" s="631"/>
      <c r="F83" s="631"/>
      <c r="G83" s="631"/>
      <c r="H83" s="631"/>
      <c r="I83" s="631"/>
      <c r="J83" s="632"/>
    </row>
    <row r="84" spans="1:14">
      <c r="A84" s="87" t="s">
        <v>144</v>
      </c>
      <c r="B84" s="626" t="s">
        <v>71</v>
      </c>
      <c r="C84" s="626" t="s">
        <v>71</v>
      </c>
      <c r="D84" s="626" t="s">
        <v>77</v>
      </c>
      <c r="E84" s="627">
        <v>0</v>
      </c>
      <c r="F84" s="627">
        <v>0</v>
      </c>
      <c r="G84" s="627">
        <v>0</v>
      </c>
      <c r="H84" s="627">
        <v>0</v>
      </c>
      <c r="I84" s="627">
        <v>0</v>
      </c>
      <c r="J84" s="116">
        <f t="shared" ref="J84:J90" si="6">IFERROR(I84/$I$97,0)</f>
        <v>0</v>
      </c>
      <c r="K84" s="867"/>
    </row>
    <row r="85" spans="1:14">
      <c r="A85" s="87" t="s">
        <v>145</v>
      </c>
      <c r="B85" s="626" t="s">
        <v>71</v>
      </c>
      <c r="C85" s="626" t="s">
        <v>71</v>
      </c>
      <c r="D85" s="626" t="s">
        <v>72</v>
      </c>
      <c r="E85" s="627">
        <v>0</v>
      </c>
      <c r="F85" s="627">
        <v>0</v>
      </c>
      <c r="G85" s="627">
        <v>0</v>
      </c>
      <c r="H85" s="627">
        <v>0</v>
      </c>
      <c r="I85" s="627">
        <v>0</v>
      </c>
      <c r="J85" s="116">
        <f t="shared" si="6"/>
        <v>0</v>
      </c>
      <c r="K85" s="867"/>
    </row>
    <row r="86" spans="1:14">
      <c r="A86" s="87" t="s">
        <v>146</v>
      </c>
      <c r="B86" s="626" t="s">
        <v>71</v>
      </c>
      <c r="C86" s="626" t="s">
        <v>71</v>
      </c>
      <c r="D86" s="626" t="s">
        <v>72</v>
      </c>
      <c r="E86" s="627">
        <v>0</v>
      </c>
      <c r="F86" s="627">
        <v>0</v>
      </c>
      <c r="G86" s="627">
        <v>0</v>
      </c>
      <c r="H86" s="627">
        <v>0</v>
      </c>
      <c r="I86" s="627">
        <v>0</v>
      </c>
      <c r="J86" s="116">
        <f t="shared" si="6"/>
        <v>0</v>
      </c>
      <c r="K86" s="867"/>
    </row>
    <row r="87" spans="1:14">
      <c r="A87" s="87" t="s">
        <v>147</v>
      </c>
      <c r="B87" s="626" t="s">
        <v>71</v>
      </c>
      <c r="C87" s="626" t="s">
        <v>71</v>
      </c>
      <c r="D87" s="626" t="s">
        <v>77</v>
      </c>
      <c r="E87" s="627">
        <v>0</v>
      </c>
      <c r="F87" s="627">
        <v>0</v>
      </c>
      <c r="G87" s="627">
        <v>0</v>
      </c>
      <c r="H87" s="627">
        <v>0</v>
      </c>
      <c r="I87" s="627">
        <v>0</v>
      </c>
      <c r="J87" s="116">
        <f t="shared" si="6"/>
        <v>0</v>
      </c>
      <c r="K87" s="867"/>
    </row>
    <row r="88" spans="1:14">
      <c r="A88" s="87" t="s">
        <v>148</v>
      </c>
      <c r="B88" s="626" t="s">
        <v>74</v>
      </c>
      <c r="C88" s="626"/>
      <c r="D88" s="626" t="s">
        <v>77</v>
      </c>
      <c r="E88" s="627">
        <v>335</v>
      </c>
      <c r="F88" s="627">
        <v>309309</v>
      </c>
      <c r="G88" s="627">
        <v>95.885790000000284</v>
      </c>
      <c r="H88" s="627">
        <v>0</v>
      </c>
      <c r="I88" s="627">
        <v>448300.08000000013</v>
      </c>
      <c r="J88" s="116">
        <f t="shared" si="6"/>
        <v>9.1529880215825074E-3</v>
      </c>
      <c r="K88" s="867"/>
    </row>
    <row r="89" spans="1:14">
      <c r="A89" s="87" t="s">
        <v>149</v>
      </c>
      <c r="B89" s="626" t="s">
        <v>71</v>
      </c>
      <c r="C89" s="626" t="s">
        <v>71</v>
      </c>
      <c r="D89" s="626" t="s">
        <v>77</v>
      </c>
      <c r="E89" s="627">
        <v>0</v>
      </c>
      <c r="F89" s="627">
        <v>0</v>
      </c>
      <c r="G89" s="627">
        <v>0</v>
      </c>
      <c r="H89" s="627">
        <v>0</v>
      </c>
      <c r="I89" s="627">
        <v>0</v>
      </c>
      <c r="J89" s="116">
        <f t="shared" si="6"/>
        <v>0</v>
      </c>
      <c r="K89" s="867"/>
    </row>
    <row r="90" spans="1:14">
      <c r="A90" s="87" t="s">
        <v>150</v>
      </c>
      <c r="B90" s="626" t="s">
        <v>74</v>
      </c>
      <c r="C90" s="626"/>
      <c r="D90" s="626" t="s">
        <v>72</v>
      </c>
      <c r="E90" s="627">
        <v>43508</v>
      </c>
      <c r="F90" s="627">
        <v>6025055.399999761</v>
      </c>
      <c r="G90" s="627">
        <v>1176.2404200000947</v>
      </c>
      <c r="H90" s="627">
        <v>-98893.958800007982</v>
      </c>
      <c r="I90" s="627">
        <v>2384185.8300001491</v>
      </c>
      <c r="J90" s="116">
        <f t="shared" si="6"/>
        <v>4.8678162946609566E-2</v>
      </c>
      <c r="K90" s="867"/>
    </row>
    <row r="91" spans="1:14">
      <c r="A91" s="628" t="s">
        <v>151</v>
      </c>
      <c r="B91" s="629"/>
      <c r="C91" s="630"/>
      <c r="D91" s="625"/>
      <c r="E91" s="631"/>
      <c r="F91" s="631"/>
      <c r="G91" s="631"/>
      <c r="H91" s="631"/>
      <c r="I91" s="631"/>
      <c r="J91" s="632"/>
    </row>
    <row r="92" spans="1:14">
      <c r="A92" s="87"/>
      <c r="B92" s="626"/>
      <c r="C92" s="642"/>
      <c r="D92" s="626"/>
      <c r="E92" s="627"/>
      <c r="F92" s="643"/>
      <c r="G92" s="643"/>
      <c r="H92" s="643"/>
      <c r="I92" s="643"/>
      <c r="J92" s="116">
        <f>IFERROR(I92/$I$97,0)</f>
        <v>0</v>
      </c>
    </row>
    <row r="93" spans="1:14">
      <c r="A93" s="628" t="s">
        <v>33</v>
      </c>
      <c r="B93" s="629"/>
      <c r="C93" s="630"/>
      <c r="D93" s="625"/>
      <c r="E93" s="631"/>
      <c r="F93" s="631"/>
      <c r="G93" s="631"/>
      <c r="H93" s="631"/>
      <c r="I93" s="631"/>
      <c r="J93" s="632"/>
    </row>
    <row r="94" spans="1:14">
      <c r="A94" s="87" t="s">
        <v>152</v>
      </c>
      <c r="B94" s="626"/>
      <c r="C94" s="642"/>
      <c r="D94" s="626" t="s">
        <v>77</v>
      </c>
      <c r="E94" s="627">
        <v>39073</v>
      </c>
      <c r="F94" s="644"/>
      <c r="G94" s="644"/>
      <c r="H94" s="644"/>
      <c r="I94" s="645">
        <v>6706268.8099998413</v>
      </c>
      <c r="J94" s="116">
        <f>IFERROR(I94/$I$97,0)</f>
        <v>0.13692256777522971</v>
      </c>
    </row>
    <row r="95" spans="1:14">
      <c r="A95" s="87" t="s">
        <v>153</v>
      </c>
      <c r="B95" s="626"/>
      <c r="C95" s="642"/>
      <c r="D95" s="626" t="s">
        <v>77</v>
      </c>
      <c r="E95" s="627">
        <v>38949</v>
      </c>
      <c r="F95" s="644"/>
      <c r="G95" s="644"/>
      <c r="H95" s="644"/>
      <c r="I95" s="645">
        <v>1179915.1600000248</v>
      </c>
      <c r="J95" s="116">
        <f>IFERROR(I95/$I$97,0)</f>
        <v>2.4090447019246196E-2</v>
      </c>
    </row>
    <row r="96" spans="1:14">
      <c r="A96" s="631"/>
      <c r="B96" s="625"/>
      <c r="C96" s="646"/>
      <c r="D96" s="625"/>
      <c r="E96" s="631"/>
      <c r="F96" s="631"/>
      <c r="G96" s="644"/>
      <c r="H96" s="631"/>
      <c r="I96" s="631"/>
      <c r="J96" s="631"/>
      <c r="N96" s="104"/>
    </row>
    <row r="97" spans="1:14">
      <c r="A97" s="100" t="s">
        <v>154</v>
      </c>
      <c r="B97" s="647"/>
      <c r="C97" s="648"/>
      <c r="D97" s="626"/>
      <c r="E97" s="87"/>
      <c r="F97" s="842">
        <f>SUM(F9:F95)</f>
        <v>17987376.636112381</v>
      </c>
      <c r="G97" s="842">
        <f>SUM(G9:G95)</f>
        <v>2843.8709015299241</v>
      </c>
      <c r="H97" s="842">
        <f>SUM(H9:H95)</f>
        <v>-66910.429133777769</v>
      </c>
      <c r="I97" s="843">
        <f>SUM(I9:I95)</f>
        <v>48978549.839999817</v>
      </c>
      <c r="J97" s="844">
        <f>SUM(J9:J95)</f>
        <v>0.99999999999999989</v>
      </c>
    </row>
    <row r="98" spans="1:14">
      <c r="A98" s="587"/>
      <c r="B98" s="624"/>
      <c r="C98" s="649"/>
      <c r="D98" s="624"/>
      <c r="E98" s="587"/>
      <c r="F98" s="587"/>
      <c r="G98" s="587"/>
      <c r="H98" s="587"/>
      <c r="I98" s="587"/>
      <c r="J98" s="587"/>
      <c r="N98" s="104"/>
    </row>
    <row r="99" spans="1:14" ht="16" thickBot="1">
      <c r="A99" s="953" t="s">
        <v>155</v>
      </c>
      <c r="B99" s="954"/>
      <c r="C99" s="954"/>
      <c r="D99" s="926"/>
      <c r="E99" s="927">
        <v>37</v>
      </c>
      <c r="F99" s="1321"/>
      <c r="G99" s="1321"/>
      <c r="H99" s="1321"/>
      <c r="I99" s="1321"/>
      <c r="J99" s="1322"/>
    </row>
    <row r="100" spans="1:14" customFormat="1" ht="15" customHeight="1" thickBot="1">
      <c r="A100" s="47"/>
      <c r="B100" s="47"/>
      <c r="C100" s="47"/>
      <c r="D100" s="47"/>
      <c r="E100" s="47"/>
      <c r="F100" s="1364"/>
      <c r="G100" s="47"/>
      <c r="H100" s="47"/>
      <c r="I100" s="1004"/>
      <c r="J100" s="47"/>
    </row>
    <row r="101" spans="1:14" ht="16" thickBot="1">
      <c r="A101" s="711" t="s">
        <v>156</v>
      </c>
      <c r="B101" s="845"/>
      <c r="C101" s="727"/>
      <c r="D101" s="835" t="s">
        <v>157</v>
      </c>
      <c r="E101" s="710"/>
      <c r="F101" s="614"/>
      <c r="G101" s="1011"/>
      <c r="H101" s="1408"/>
      <c r="I101" s="1005"/>
      <c r="J101"/>
    </row>
    <row r="102" spans="1:14">
      <c r="A102" s="227" t="s">
        <v>158</v>
      </c>
      <c r="B102" s="623"/>
      <c r="C102" s="623"/>
      <c r="D102" s="626" t="s">
        <v>77</v>
      </c>
      <c r="E102" s="811">
        <v>33738</v>
      </c>
      <c r="F102" s="8"/>
      <c r="G102" s="8"/>
      <c r="H102" s="31"/>
      <c r="I102"/>
      <c r="J102"/>
    </row>
    <row r="103" spans="1:14">
      <c r="A103" s="227" t="s">
        <v>159</v>
      </c>
      <c r="B103" s="629"/>
      <c r="C103" s="629"/>
      <c r="D103" s="626" t="s">
        <v>77</v>
      </c>
      <c r="E103" s="811">
        <v>3622</v>
      </c>
      <c r="F103"/>
      <c r="G103"/>
      <c r="H103"/>
      <c r="I103"/>
      <c r="J103"/>
    </row>
    <row r="104" spans="1:14" ht="15.5">
      <c r="A104" s="650" t="s">
        <v>160</v>
      </c>
      <c r="B104" s="629"/>
      <c r="C104" s="629"/>
      <c r="D104" s="626" t="s">
        <v>77</v>
      </c>
      <c r="E104" s="812">
        <f>SUM(E102:E103)</f>
        <v>37360</v>
      </c>
      <c r="F104" s="1363"/>
      <c r="G104" s="614"/>
      <c r="H104"/>
      <c r="I104"/>
      <c r="J104"/>
    </row>
    <row r="105" spans="1:14" ht="15">
      <c r="A105" s="650" t="s">
        <v>161</v>
      </c>
      <c r="B105" s="629"/>
      <c r="C105" s="629"/>
      <c r="D105" s="626" t="s">
        <v>77</v>
      </c>
      <c r="E105" s="813">
        <v>56806.44</v>
      </c>
      <c r="F105"/>
      <c r="G105"/>
      <c r="H105"/>
      <c r="I105" s="177"/>
      <c r="J105"/>
    </row>
    <row r="106" spans="1:14">
      <c r="A106" s="650" t="s">
        <v>162</v>
      </c>
      <c r="B106" s="629"/>
      <c r="C106" s="629"/>
      <c r="D106" s="626" t="s">
        <v>163</v>
      </c>
      <c r="E106" s="814">
        <f>E104/E105</f>
        <v>0.65767191184661455</v>
      </c>
      <c r="F106"/>
      <c r="G106"/>
      <c r="H106"/>
      <c r="I106" s="177"/>
      <c r="J106"/>
    </row>
    <row r="107" spans="1:14" ht="13.5" thickBot="1">
      <c r="A107" s="953" t="s">
        <v>164</v>
      </c>
      <c r="B107" s="928"/>
      <c r="C107" s="928"/>
      <c r="D107" s="926" t="s">
        <v>77</v>
      </c>
      <c r="E107" s="929">
        <v>1573</v>
      </c>
      <c r="F107"/>
      <c r="G107"/>
      <c r="H107"/>
      <c r="I107"/>
      <c r="J107"/>
    </row>
    <row r="108" spans="1:14" ht="18" customHeight="1" thickBot="1">
      <c r="A108" s="1456"/>
      <c r="B108" s="1456"/>
      <c r="C108" s="1456"/>
      <c r="D108" s="1456"/>
      <c r="E108" s="1456"/>
      <c r="F108" s="1456"/>
      <c r="G108" s="1456"/>
      <c r="H108" s="1456"/>
      <c r="I108" s="1456"/>
      <c r="J108" s="1456"/>
    </row>
    <row r="109" spans="1:14" ht="18" customHeight="1">
      <c r="A109" s="600"/>
      <c r="B109" s="695"/>
      <c r="C109" s="695"/>
      <c r="D109" s="1452" t="s">
        <v>5</v>
      </c>
      <c r="E109" s="1453"/>
      <c r="F109" s="1454"/>
      <c r="G109" s="167"/>
      <c r="H109" s="167"/>
      <c r="I109" s="167"/>
      <c r="J109" s="167"/>
    </row>
    <row r="110" spans="1:14" ht="18" customHeight="1" thickBot="1">
      <c r="A110" s="1323" t="s">
        <v>165</v>
      </c>
      <c r="B110" s="694"/>
      <c r="C110" s="694"/>
      <c r="D110" s="955" t="s">
        <v>8</v>
      </c>
      <c r="E110" s="1371" t="s">
        <v>9</v>
      </c>
      <c r="F110" s="956" t="s">
        <v>10</v>
      </c>
      <c r="G110" s="74"/>
      <c r="H110" s="167"/>
      <c r="I110" s="167"/>
      <c r="J110" s="167"/>
    </row>
    <row r="111" spans="1:14">
      <c r="A111" s="693" t="s">
        <v>166</v>
      </c>
      <c r="B111" s="696"/>
      <c r="C111" s="1413"/>
      <c r="D111" s="651">
        <f>'ESA Table 1'!J27</f>
        <v>7182323.4499999965</v>
      </c>
      <c r="E111" s="73"/>
      <c r="F111" s="692">
        <f>SUM(D111:E111)</f>
        <v>7182323.4499999965</v>
      </c>
      <c r="G111" s="167"/>
      <c r="H111" s="167"/>
      <c r="I111" s="167"/>
      <c r="J111" s="167"/>
    </row>
    <row r="112" spans="1:14">
      <c r="A112" s="1411" t="s">
        <v>167</v>
      </c>
      <c r="B112" s="1412"/>
      <c r="C112" s="1412"/>
      <c r="D112" s="651">
        <v>0</v>
      </c>
      <c r="E112" s="73"/>
      <c r="F112" s="847">
        <f t="shared" ref="F112:F113" si="7">SUM(D112:E112)</f>
        <v>0</v>
      </c>
      <c r="G112" s="167"/>
      <c r="H112" s="167"/>
      <c r="I112" s="167"/>
      <c r="J112" s="167"/>
    </row>
    <row r="113" spans="1:10" ht="18" customHeight="1" thickBot="1">
      <c r="A113" s="957" t="s">
        <v>168</v>
      </c>
      <c r="B113" s="1294"/>
      <c r="C113" s="1294"/>
      <c r="D113" s="651">
        <f>I97</f>
        <v>48978549.839999817</v>
      </c>
      <c r="E113" s="73"/>
      <c r="F113" s="958">
        <f t="shared" si="7"/>
        <v>48978549.839999817</v>
      </c>
      <c r="G113" s="655" t="s">
        <v>169</v>
      </c>
      <c r="H113" s="167"/>
      <c r="I113" s="167"/>
      <c r="J113" s="167"/>
    </row>
    <row r="114" spans="1:10" ht="18" customHeight="1" thickBot="1">
      <c r="A114" s="656"/>
      <c r="B114" s="697"/>
      <c r="C114" s="697"/>
      <c r="D114" s="657"/>
      <c r="E114" s="815"/>
      <c r="F114" s="658"/>
      <c r="G114" s="167"/>
      <c r="H114" s="167"/>
      <c r="I114" s="167"/>
      <c r="J114" s="167"/>
    </row>
    <row r="115" spans="1:10" ht="18" customHeight="1" thickBot="1">
      <c r="A115" s="106" t="s">
        <v>170</v>
      </c>
      <c r="B115" s="108"/>
      <c r="C115" s="108"/>
      <c r="D115" s="876">
        <f>SUM(D111:D113)</f>
        <v>56160873.289999813</v>
      </c>
      <c r="E115" s="816">
        <f>SUM(E111:E113)</f>
        <v>0</v>
      </c>
      <c r="F115" s="659">
        <f>SUM(F111:F113)</f>
        <v>56160873.289999813</v>
      </c>
      <c r="G115" s="167"/>
      <c r="H115" s="167"/>
      <c r="I115" s="167"/>
      <c r="J115" s="167"/>
    </row>
    <row r="116" spans="1:10" ht="18" customHeight="1">
      <c r="A116" s="167"/>
      <c r="B116" s="167"/>
      <c r="C116" s="167"/>
      <c r="D116" s="474"/>
      <c r="E116" s="167"/>
      <c r="F116" s="167"/>
      <c r="G116" s="167"/>
      <c r="H116" s="167"/>
      <c r="I116" s="167"/>
      <c r="J116" s="167"/>
    </row>
    <row r="117" spans="1:10" customFormat="1" ht="22.5" customHeight="1">
      <c r="A117" s="1457" t="s">
        <v>171</v>
      </c>
      <c r="B117" s="1457"/>
      <c r="C117" s="1457"/>
      <c r="D117" s="1457"/>
      <c r="E117" s="1457"/>
      <c r="F117" s="1457"/>
      <c r="G117" s="1457"/>
      <c r="H117" s="1457"/>
      <c r="I117" s="1457"/>
      <c r="J117" s="1457"/>
    </row>
    <row r="118" spans="1:10" customFormat="1" ht="15.5">
      <c r="A118" s="47" t="s">
        <v>172</v>
      </c>
      <c r="B118" s="178"/>
      <c r="C118" s="178"/>
      <c r="D118" s="178"/>
      <c r="E118" s="47"/>
      <c r="F118" s="47"/>
      <c r="G118" s="47"/>
      <c r="H118" s="47"/>
      <c r="I118" s="47"/>
      <c r="J118" s="47"/>
    </row>
    <row r="119" spans="1:10" customFormat="1" ht="27" customHeight="1">
      <c r="A119" s="1427" t="s">
        <v>173</v>
      </c>
      <c r="B119" s="1427"/>
      <c r="C119" s="1427"/>
      <c r="D119" s="1427"/>
      <c r="E119" s="1427"/>
      <c r="F119" s="1427"/>
      <c r="G119" s="1427"/>
      <c r="H119" s="1427"/>
      <c r="I119" s="1427"/>
      <c r="J119" s="1427"/>
    </row>
    <row r="120" spans="1:10" customFormat="1" ht="15.5">
      <c r="A120" s="47" t="s">
        <v>174</v>
      </c>
      <c r="B120" s="47"/>
      <c r="C120" s="47"/>
      <c r="D120" s="47"/>
      <c r="E120" s="47"/>
      <c r="F120" s="47"/>
      <c r="G120" s="47"/>
      <c r="H120" s="47"/>
      <c r="I120" s="47"/>
      <c r="J120" s="47"/>
    </row>
    <row r="121" spans="1:10" customFormat="1" ht="16.5" customHeight="1">
      <c r="A121" s="47" t="s">
        <v>175</v>
      </c>
      <c r="B121" s="47"/>
      <c r="C121" s="47"/>
      <c r="D121" s="47"/>
      <c r="E121" s="47"/>
      <c r="F121" s="47"/>
      <c r="G121" s="47"/>
      <c r="H121" s="47"/>
      <c r="I121" s="47"/>
      <c r="J121" s="47"/>
    </row>
    <row r="122" spans="1:10" customFormat="1" ht="15.5">
      <c r="A122" s="47" t="s">
        <v>176</v>
      </c>
      <c r="B122" s="178"/>
      <c r="C122" s="178"/>
      <c r="D122" s="178"/>
      <c r="E122" s="47"/>
      <c r="F122" s="47"/>
      <c r="G122" s="47"/>
      <c r="H122" s="47"/>
      <c r="I122" s="47"/>
      <c r="J122" s="47"/>
    </row>
    <row r="123" spans="1:10" ht="15.5">
      <c r="A123" s="47" t="s">
        <v>177</v>
      </c>
      <c r="B123" s="178"/>
      <c r="C123" s="178"/>
      <c r="E123" s="660"/>
      <c r="F123" s="660"/>
      <c r="G123" s="660"/>
      <c r="H123" s="660"/>
      <c r="I123" s="660"/>
      <c r="J123" s="660"/>
    </row>
    <row r="124" spans="1:10">
      <c r="B124" s="178"/>
      <c r="C124" s="178"/>
      <c r="E124" s="660"/>
      <c r="F124" s="660"/>
      <c r="G124" s="660"/>
      <c r="H124" s="660"/>
      <c r="I124" s="660"/>
      <c r="J124" s="660"/>
    </row>
    <row r="125" spans="1:10" ht="12.75" customHeight="1">
      <c r="A125" s="1455" t="s">
        <v>178</v>
      </c>
      <c r="B125" s="1455"/>
      <c r="C125" s="1455"/>
      <c r="D125" s="1455"/>
      <c r="E125" s="1455"/>
      <c r="F125" s="1455"/>
      <c r="G125" s="1455"/>
      <c r="H125" s="1455"/>
      <c r="I125" s="1455"/>
      <c r="J125" s="1455"/>
    </row>
    <row r="126" spans="1:10" ht="12.75" customHeight="1">
      <c r="A126" s="1456" t="s">
        <v>179</v>
      </c>
      <c r="B126" s="1456"/>
      <c r="C126" s="1456"/>
      <c r="D126" s="1456"/>
      <c r="E126" s="1456"/>
      <c r="F126" s="1456"/>
      <c r="G126" s="1456"/>
      <c r="H126" s="1456"/>
      <c r="I126" s="1456"/>
    </row>
    <row r="127" spans="1:10" ht="12.75" customHeight="1">
      <c r="A127" s="660" t="s">
        <v>180</v>
      </c>
      <c r="B127" s="178"/>
      <c r="C127" s="178"/>
    </row>
  </sheetData>
  <autoFilter ref="A7:S95" xr:uid="{0D4B276E-0338-4853-B897-86376F2BBB4A}">
    <filterColumn colId="11" showButton="0"/>
    <filterColumn colId="12" showButton="0"/>
    <filterColumn colId="13" showButton="0"/>
    <filterColumn colId="14" showButton="0"/>
  </autoFilter>
  <sortState xmlns:xlrd2="http://schemas.microsoft.com/office/spreadsheetml/2017/richdata2" ref="A11:A15">
    <sortCondition ref="A11:A15"/>
  </sortState>
  <mergeCells count="12">
    <mergeCell ref="D109:F109"/>
    <mergeCell ref="A125:J125"/>
    <mergeCell ref="A126:I126"/>
    <mergeCell ref="A108:J108"/>
    <mergeCell ref="A117:J117"/>
    <mergeCell ref="A119:J119"/>
    <mergeCell ref="L7:P7"/>
    <mergeCell ref="A1:H1"/>
    <mergeCell ref="A2:H2"/>
    <mergeCell ref="A3:H3"/>
    <mergeCell ref="D5:J5"/>
    <mergeCell ref="E6:J6"/>
  </mergeCells>
  <printOptions horizontalCentered="1"/>
  <pageMargins left="0.25" right="0.25" top="0.5" bottom="0.5" header="0.5" footer="0.5"/>
  <pageSetup paperSize="3"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DCCB-4B82-40A6-A5AF-2B058E2C3CA6}">
  <sheetPr codeName="Sheet5">
    <tabColor theme="0" tint="-0.14999847407452621"/>
    <pageSetUpPr fitToPage="1"/>
  </sheetPr>
  <dimension ref="A1:U150"/>
  <sheetViews>
    <sheetView topLeftCell="A104" zoomScale="90" zoomScaleNormal="90" zoomScaleSheetLayoutView="55" workbookViewId="0">
      <selection activeCell="J137" sqref="J137"/>
    </sheetView>
  </sheetViews>
  <sheetFormatPr defaultColWidth="9.453125" defaultRowHeight="13"/>
  <cols>
    <col min="1" max="1" width="49.453125" style="47" customWidth="1"/>
    <col min="2" max="2" width="13.54296875" style="47" customWidth="1"/>
    <col min="3" max="3" width="12.453125" style="47" bestFit="1" customWidth="1"/>
    <col min="4" max="4" width="9" style="47" customWidth="1"/>
    <col min="5" max="5" width="11.453125" style="47" customWidth="1"/>
    <col min="6" max="6" width="10.54296875" style="47" customWidth="1"/>
    <col min="7" max="7" width="10.453125" style="47" customWidth="1"/>
    <col min="8" max="8" width="8.453125" style="47" customWidth="1"/>
    <col min="9" max="9" width="9.453125" style="47"/>
    <col min="10" max="10" width="10.453125" style="47" customWidth="1"/>
    <col min="11" max="11" width="4.453125" style="47" customWidth="1"/>
    <col min="12" max="12" width="45.453125" style="74" customWidth="1"/>
    <col min="13" max="14" width="13.453125" style="74" customWidth="1"/>
    <col min="15" max="15" width="11.54296875" style="74" customWidth="1"/>
    <col min="16" max="16" width="13.453125" style="74" customWidth="1"/>
    <col min="17" max="17" width="13.54296875" style="74" customWidth="1"/>
    <col min="18" max="18" width="9.453125" style="74" customWidth="1"/>
    <col min="19" max="19" width="8.54296875" style="74" customWidth="1"/>
    <col min="20" max="20" width="12.54296875" style="74" bestFit="1" customWidth="1"/>
    <col min="21" max="21" width="10.54296875" style="74" customWidth="1"/>
    <col min="22" max="16384" width="9.453125" style="47"/>
  </cols>
  <sheetData>
    <row r="1" spans="1:21" ht="15">
      <c r="A1" s="1429" t="s">
        <v>181</v>
      </c>
      <c r="B1" s="1429"/>
      <c r="C1" s="1429"/>
      <c r="D1" s="1429"/>
      <c r="E1" s="1429"/>
      <c r="F1" s="1429"/>
      <c r="G1" s="1429"/>
      <c r="H1" s="1429"/>
    </row>
    <row r="2" spans="1:21" ht="15.75" customHeight="1">
      <c r="A2" s="1429" t="str" cm="1">
        <f t="array" ref="A2">'ESA Summary'!A2:A2</f>
        <v>Southern California Edison</v>
      </c>
      <c r="B2" s="1429"/>
      <c r="C2" s="1429"/>
      <c r="D2" s="1429"/>
      <c r="E2" s="1429"/>
      <c r="F2" s="1429"/>
      <c r="G2" s="1429"/>
      <c r="H2" s="1429"/>
    </row>
    <row r="3" spans="1:21" ht="15.75" customHeight="1">
      <c r="A3" s="1429" t="str" cm="1">
        <f t="array" ref="A3">'ESA Summary'!A3:A3</f>
        <v>Through July 2026</v>
      </c>
      <c r="B3" s="1429"/>
      <c r="C3" s="1429"/>
      <c r="D3" s="1429"/>
      <c r="E3" s="1429"/>
      <c r="F3" s="1429"/>
      <c r="G3" s="1429"/>
      <c r="H3" s="1429"/>
    </row>
    <row r="4" spans="1:21" ht="15.75" customHeight="1" thickBot="1">
      <c r="A4" s="984"/>
      <c r="B4" s="619"/>
      <c r="C4" s="178"/>
      <c r="D4" s="178"/>
      <c r="E4" s="178"/>
      <c r="F4" s="178"/>
      <c r="G4" s="178"/>
      <c r="H4" s="910"/>
      <c r="L4" s="984"/>
      <c r="S4" s="910"/>
    </row>
    <row r="5" spans="1:21" ht="15">
      <c r="A5" s="661"/>
      <c r="B5" s="1458" t="s">
        <v>182</v>
      </c>
      <c r="C5" s="1458"/>
      <c r="D5" s="1458"/>
      <c r="E5" s="1458"/>
      <c r="F5" s="1458"/>
      <c r="G5" s="1458"/>
      <c r="H5" s="1459"/>
      <c r="I5" s="836"/>
      <c r="L5" s="661"/>
      <c r="M5" s="1458" t="s">
        <v>183</v>
      </c>
      <c r="N5" s="1458"/>
      <c r="O5" s="1458"/>
      <c r="P5" s="1458"/>
      <c r="Q5" s="1458"/>
      <c r="R5" s="1458"/>
      <c r="S5" s="1459"/>
      <c r="T5" s="836"/>
      <c r="U5" s="836"/>
    </row>
    <row r="6" spans="1:21" ht="13.5" thickBot="1">
      <c r="A6" s="861"/>
      <c r="B6" s="862"/>
      <c r="C6" s="1460" t="s">
        <v>59</v>
      </c>
      <c r="D6" s="1460"/>
      <c r="E6" s="1460"/>
      <c r="F6" s="1460"/>
      <c r="G6" s="1460"/>
      <c r="H6" s="1461"/>
      <c r="I6" s="662"/>
      <c r="L6" s="861"/>
      <c r="M6" s="862"/>
      <c r="N6" s="1460" t="s">
        <v>59</v>
      </c>
      <c r="O6" s="1460"/>
      <c r="P6" s="1460"/>
      <c r="Q6" s="1460"/>
      <c r="R6" s="1460"/>
      <c r="S6" s="1461"/>
      <c r="T6" s="663"/>
      <c r="U6" s="663"/>
    </row>
    <row r="7" spans="1:21" ht="52">
      <c r="A7" s="804" t="s">
        <v>184</v>
      </c>
      <c r="B7" s="863" t="s">
        <v>185</v>
      </c>
      <c r="C7" s="863" t="s">
        <v>186</v>
      </c>
      <c r="D7" s="863" t="s">
        <v>64</v>
      </c>
      <c r="E7" s="863" t="s">
        <v>187</v>
      </c>
      <c r="F7" s="863" t="s">
        <v>188</v>
      </c>
      <c r="G7" s="863" t="s">
        <v>189</v>
      </c>
      <c r="H7" s="863" t="s">
        <v>190</v>
      </c>
      <c r="I7" s="863" t="s">
        <v>68</v>
      </c>
      <c r="J7" s="863" t="s">
        <v>69</v>
      </c>
      <c r="L7" s="804" t="s">
        <v>184</v>
      </c>
      <c r="M7" s="863" t="s">
        <v>185</v>
      </c>
      <c r="N7" s="863" t="s">
        <v>186</v>
      </c>
      <c r="O7" s="863" t="s">
        <v>64</v>
      </c>
      <c r="P7" s="863" t="s">
        <v>187</v>
      </c>
      <c r="Q7" s="863" t="s">
        <v>188</v>
      </c>
      <c r="R7" s="863" t="s">
        <v>189</v>
      </c>
      <c r="S7" s="863" t="s">
        <v>190</v>
      </c>
      <c r="T7" s="863" t="s">
        <v>68</v>
      </c>
      <c r="U7" s="863" t="s">
        <v>69</v>
      </c>
    </row>
    <row r="8" spans="1:21">
      <c r="A8" s="888" t="s">
        <v>26</v>
      </c>
      <c r="B8" s="664"/>
      <c r="C8" s="664"/>
      <c r="D8" s="217"/>
      <c r="E8" s="217"/>
      <c r="F8" s="217"/>
      <c r="G8" s="217"/>
      <c r="H8" s="217"/>
      <c r="I8" s="217"/>
      <c r="J8" s="217"/>
      <c r="L8" s="888" t="s">
        <v>26</v>
      </c>
      <c r="M8" s="667"/>
      <c r="N8" s="667"/>
      <c r="O8" s="217"/>
      <c r="P8" s="217"/>
      <c r="Q8" s="217"/>
      <c r="R8" s="217"/>
      <c r="S8" s="217"/>
      <c r="T8" s="217"/>
      <c r="U8" s="217"/>
    </row>
    <row r="9" spans="1:21">
      <c r="A9" s="670" t="s">
        <v>191</v>
      </c>
      <c r="B9" s="670" t="s">
        <v>72</v>
      </c>
      <c r="C9" s="670" t="s">
        <v>192</v>
      </c>
      <c r="D9" s="89"/>
      <c r="E9" s="89"/>
      <c r="F9" s="89"/>
      <c r="G9" s="89"/>
      <c r="H9" s="89"/>
      <c r="I9" s="89"/>
      <c r="J9" s="89"/>
      <c r="L9" s="670" t="s">
        <v>191</v>
      </c>
      <c r="M9" s="670" t="s">
        <v>72</v>
      </c>
      <c r="N9" s="670" t="s">
        <v>192</v>
      </c>
      <c r="O9" s="89"/>
      <c r="P9" s="89"/>
      <c r="Q9" s="89"/>
      <c r="R9" s="89"/>
      <c r="S9" s="89"/>
      <c r="T9" s="39"/>
      <c r="U9" s="1276">
        <f>IFERROR(T9/$T$120,0)</f>
        <v>0</v>
      </c>
    </row>
    <row r="10" spans="1:21" ht="12.75" customHeight="1">
      <c r="A10" s="670" t="s">
        <v>193</v>
      </c>
      <c r="B10" s="670" t="s">
        <v>72</v>
      </c>
      <c r="C10" s="670" t="s">
        <v>194</v>
      </c>
      <c r="D10" s="89"/>
      <c r="E10" s="89"/>
      <c r="F10" s="89"/>
      <c r="G10" s="89"/>
      <c r="H10" s="89"/>
      <c r="I10" s="89"/>
      <c r="J10" s="89"/>
      <c r="L10" s="670" t="s">
        <v>193</v>
      </c>
      <c r="M10" s="670" t="s">
        <v>72</v>
      </c>
      <c r="N10" s="670" t="s">
        <v>194</v>
      </c>
      <c r="O10" s="89"/>
      <c r="P10" s="89"/>
      <c r="Q10" s="89"/>
      <c r="R10" s="89"/>
      <c r="S10" s="89"/>
      <c r="T10" s="39"/>
      <c r="U10" s="1276">
        <f>IFERROR(T10/$T$120,0)</f>
        <v>0</v>
      </c>
    </row>
    <row r="11" spans="1:21" ht="12.75" customHeight="1">
      <c r="A11" s="670" t="s">
        <v>195</v>
      </c>
      <c r="B11" s="670" t="s">
        <v>72</v>
      </c>
      <c r="C11" s="670" t="s">
        <v>192</v>
      </c>
      <c r="D11" s="89"/>
      <c r="E11" s="89"/>
      <c r="F11" s="89"/>
      <c r="G11" s="89"/>
      <c r="H11" s="89"/>
      <c r="I11" s="89"/>
      <c r="J11" s="89"/>
      <c r="L11" s="670" t="s">
        <v>195</v>
      </c>
      <c r="M11" s="670" t="s">
        <v>72</v>
      </c>
      <c r="N11" s="670" t="s">
        <v>192</v>
      </c>
      <c r="O11" s="89">
        <v>619</v>
      </c>
      <c r="P11" s="89"/>
      <c r="Q11" s="89">
        <v>336117</v>
      </c>
      <c r="R11" s="89">
        <v>40.358800000000002</v>
      </c>
      <c r="S11" s="89">
        <v>0</v>
      </c>
      <c r="T11" s="39">
        <v>903070.32</v>
      </c>
      <c r="U11" s="1276">
        <f>IFERROR(T11/$T$120,0)</f>
        <v>0.31663569044346573</v>
      </c>
    </row>
    <row r="12" spans="1:21" ht="12.75" customHeight="1">
      <c r="A12" s="670" t="s">
        <v>196</v>
      </c>
      <c r="B12" s="670" t="s">
        <v>72</v>
      </c>
      <c r="C12" s="670" t="s">
        <v>194</v>
      </c>
      <c r="D12" s="89"/>
      <c r="E12" s="89"/>
      <c r="F12" s="89"/>
      <c r="G12" s="89"/>
      <c r="H12" s="89"/>
      <c r="I12" s="89"/>
      <c r="J12" s="89"/>
      <c r="L12" s="670" t="s">
        <v>196</v>
      </c>
      <c r="M12" s="670" t="s">
        <v>72</v>
      </c>
      <c r="N12" s="670" t="s">
        <v>194</v>
      </c>
      <c r="O12" s="89">
        <v>4</v>
      </c>
      <c r="P12" s="89"/>
      <c r="Q12" s="89">
        <v>2172</v>
      </c>
      <c r="R12" s="89">
        <v>0.26079999999999998</v>
      </c>
      <c r="S12" s="89">
        <v>0</v>
      </c>
      <c r="T12" s="39">
        <v>5346.52</v>
      </c>
      <c r="U12" s="1276">
        <f>IFERROR(T12/$T$120,0)</f>
        <v>1.8746037979299316E-3</v>
      </c>
    </row>
    <row r="13" spans="1:21" s="638" customFormat="1" ht="12.75" customHeight="1">
      <c r="A13" s="670"/>
      <c r="B13" s="665" t="s">
        <v>197</v>
      </c>
      <c r="C13" s="665"/>
      <c r="D13" s="89"/>
      <c r="E13" s="89"/>
      <c r="F13" s="864"/>
      <c r="G13" s="864"/>
      <c r="H13" s="864"/>
      <c r="I13" s="39"/>
      <c r="J13" s="39"/>
      <c r="K13" s="104"/>
      <c r="L13" s="670"/>
      <c r="M13" s="665"/>
      <c r="N13" s="665"/>
      <c r="O13" s="89"/>
      <c r="P13" s="89"/>
      <c r="Q13" s="89"/>
      <c r="R13" s="89"/>
      <c r="S13" s="89"/>
      <c r="T13" s="39"/>
      <c r="U13" s="39"/>
    </row>
    <row r="14" spans="1:21">
      <c r="A14" s="888" t="s">
        <v>27</v>
      </c>
      <c r="B14" s="667"/>
      <c r="C14" s="667"/>
      <c r="D14" s="592"/>
      <c r="E14" s="592"/>
      <c r="F14" s="668"/>
      <c r="G14" s="668"/>
      <c r="H14" s="668"/>
      <c r="I14" s="669"/>
      <c r="J14" s="669"/>
      <c r="L14" s="888" t="s">
        <v>27</v>
      </c>
      <c r="M14" s="667"/>
      <c r="N14" s="667"/>
      <c r="O14" s="592"/>
      <c r="P14" s="592"/>
      <c r="Q14" s="668"/>
      <c r="R14" s="668"/>
      <c r="S14" s="668"/>
      <c r="T14" s="669"/>
      <c r="U14" s="669"/>
    </row>
    <row r="15" spans="1:21">
      <c r="A15" s="670" t="s">
        <v>198</v>
      </c>
      <c r="B15" s="670" t="s">
        <v>199</v>
      </c>
      <c r="C15" s="670" t="s">
        <v>194</v>
      </c>
      <c r="D15" s="89"/>
      <c r="E15" s="89"/>
      <c r="F15" s="89"/>
      <c r="G15" s="89"/>
      <c r="H15" s="89"/>
      <c r="I15" s="89"/>
      <c r="J15" s="89"/>
      <c r="L15" s="670" t="s">
        <v>198</v>
      </c>
      <c r="M15" s="670" t="s">
        <v>199</v>
      </c>
      <c r="N15" s="670" t="s">
        <v>194</v>
      </c>
      <c r="O15" s="89"/>
      <c r="P15" s="89"/>
      <c r="Q15" s="89"/>
      <c r="R15" s="89"/>
      <c r="S15" s="89"/>
      <c r="T15" s="39"/>
      <c r="U15" s="1276">
        <f t="shared" ref="U15:U30" si="0">IFERROR(T15/$T$120,0)</f>
        <v>0</v>
      </c>
    </row>
    <row r="16" spans="1:21">
      <c r="A16" s="670" t="s">
        <v>200</v>
      </c>
      <c r="B16" s="670" t="s">
        <v>199</v>
      </c>
      <c r="C16" s="670" t="s">
        <v>194</v>
      </c>
      <c r="D16" s="89"/>
      <c r="E16" s="89"/>
      <c r="F16" s="89"/>
      <c r="G16" s="89"/>
      <c r="H16" s="89"/>
      <c r="I16" s="89"/>
      <c r="J16" s="89"/>
      <c r="L16" s="670" t="s">
        <v>200</v>
      </c>
      <c r="M16" s="670" t="s">
        <v>199</v>
      </c>
      <c r="N16" s="670" t="s">
        <v>194</v>
      </c>
      <c r="O16" s="89"/>
      <c r="P16" s="89"/>
      <c r="Q16" s="89"/>
      <c r="R16" s="89"/>
      <c r="S16" s="89"/>
      <c r="T16" s="39"/>
      <c r="U16" s="1276">
        <f t="shared" si="0"/>
        <v>0</v>
      </c>
    </row>
    <row r="17" spans="1:21">
      <c r="A17" s="670" t="s">
        <v>201</v>
      </c>
      <c r="B17" s="670" t="s">
        <v>199</v>
      </c>
      <c r="C17" s="670" t="s">
        <v>194</v>
      </c>
      <c r="D17" s="89"/>
      <c r="E17" s="89"/>
      <c r="F17" s="89"/>
      <c r="G17" s="89"/>
      <c r="H17" s="89"/>
      <c r="I17" s="89"/>
      <c r="J17" s="89"/>
      <c r="L17" s="670" t="s">
        <v>201</v>
      </c>
      <c r="M17" s="670" t="s">
        <v>199</v>
      </c>
      <c r="N17" s="670" t="s">
        <v>194</v>
      </c>
      <c r="O17" s="89"/>
      <c r="P17" s="89"/>
      <c r="Q17" s="89"/>
      <c r="R17" s="89"/>
      <c r="S17" s="89"/>
      <c r="T17" s="39"/>
      <c r="U17" s="1276">
        <f t="shared" si="0"/>
        <v>0</v>
      </c>
    </row>
    <row r="18" spans="1:21">
      <c r="A18" s="670" t="s">
        <v>90</v>
      </c>
      <c r="B18" s="670" t="s">
        <v>199</v>
      </c>
      <c r="C18" s="670" t="s">
        <v>194</v>
      </c>
      <c r="D18" s="89"/>
      <c r="E18" s="89"/>
      <c r="F18" s="89"/>
      <c r="G18" s="89"/>
      <c r="H18" s="89"/>
      <c r="I18" s="89"/>
      <c r="J18" s="89"/>
      <c r="L18" s="670" t="s">
        <v>90</v>
      </c>
      <c r="M18" s="670" t="s">
        <v>199</v>
      </c>
      <c r="N18" s="670" t="s">
        <v>194</v>
      </c>
      <c r="O18" s="89"/>
      <c r="P18" s="89"/>
      <c r="Q18" s="89"/>
      <c r="R18" s="89"/>
      <c r="S18" s="89"/>
      <c r="T18" s="39"/>
      <c r="U18" s="1276">
        <f t="shared" si="0"/>
        <v>0</v>
      </c>
    </row>
    <row r="19" spans="1:21" ht="12.75" customHeight="1">
      <c r="A19" s="670" t="s">
        <v>83</v>
      </c>
      <c r="B19" s="670" t="s">
        <v>202</v>
      </c>
      <c r="C19" s="670" t="s">
        <v>194</v>
      </c>
      <c r="D19" s="89"/>
      <c r="E19" s="89"/>
      <c r="F19" s="89"/>
      <c r="G19" s="89"/>
      <c r="H19" s="89"/>
      <c r="I19" s="89"/>
      <c r="J19" s="89"/>
      <c r="L19" s="670" t="s">
        <v>83</v>
      </c>
      <c r="M19" s="670" t="s">
        <v>202</v>
      </c>
      <c r="N19" s="670" t="s">
        <v>194</v>
      </c>
      <c r="O19" s="89"/>
      <c r="P19" s="89"/>
      <c r="Q19" s="89"/>
      <c r="R19" s="89"/>
      <c r="S19" s="89"/>
      <c r="T19" s="39"/>
      <c r="U19" s="1276">
        <f t="shared" si="0"/>
        <v>0</v>
      </c>
    </row>
    <row r="20" spans="1:21" ht="12.75" customHeight="1">
      <c r="A20" s="670" t="s">
        <v>203</v>
      </c>
      <c r="B20" s="670" t="s">
        <v>72</v>
      </c>
      <c r="C20" s="670" t="s">
        <v>194</v>
      </c>
      <c r="D20" s="89"/>
      <c r="E20" s="89"/>
      <c r="F20" s="89"/>
      <c r="G20" s="89"/>
      <c r="H20" s="89"/>
      <c r="I20" s="89"/>
      <c r="J20" s="89"/>
      <c r="L20" s="670" t="s">
        <v>203</v>
      </c>
      <c r="M20" s="670" t="s">
        <v>72</v>
      </c>
      <c r="N20" s="670" t="s">
        <v>194</v>
      </c>
      <c r="O20" s="89"/>
      <c r="P20" s="89"/>
      <c r="Q20" s="89"/>
      <c r="R20" s="89"/>
      <c r="S20" s="89"/>
      <c r="T20" s="39"/>
      <c r="U20" s="1276">
        <f t="shared" si="0"/>
        <v>0</v>
      </c>
    </row>
    <row r="21" spans="1:21" ht="12.75" customHeight="1">
      <c r="A21" s="670" t="s">
        <v>204</v>
      </c>
      <c r="B21" s="670" t="s">
        <v>72</v>
      </c>
      <c r="C21" s="670" t="s">
        <v>194</v>
      </c>
      <c r="D21" s="89"/>
      <c r="E21" s="89"/>
      <c r="F21" s="89"/>
      <c r="G21" s="89"/>
      <c r="H21" s="89"/>
      <c r="I21" s="89"/>
      <c r="J21" s="89"/>
      <c r="L21" s="670" t="s">
        <v>204</v>
      </c>
      <c r="M21" s="670" t="s">
        <v>72</v>
      </c>
      <c r="N21" s="670" t="s">
        <v>194</v>
      </c>
      <c r="O21" s="89">
        <v>966</v>
      </c>
      <c r="P21" s="89"/>
      <c r="Q21" s="89">
        <v>15434.5</v>
      </c>
      <c r="R21" s="89">
        <v>1.1134999999999999</v>
      </c>
      <c r="S21" s="89">
        <v>7492.35</v>
      </c>
      <c r="T21" s="39">
        <v>15812.04</v>
      </c>
      <c r="U21" s="1276">
        <f t="shared" si="0"/>
        <v>5.5440380353987259E-3</v>
      </c>
    </row>
    <row r="22" spans="1:21" ht="12.75" customHeight="1">
      <c r="A22" s="670" t="s">
        <v>205</v>
      </c>
      <c r="B22" s="670" t="s">
        <v>72</v>
      </c>
      <c r="C22" s="670" t="s">
        <v>194</v>
      </c>
      <c r="D22" s="89"/>
      <c r="E22" s="89"/>
      <c r="F22" s="89"/>
      <c r="G22" s="89"/>
      <c r="H22" s="89"/>
      <c r="I22" s="89"/>
      <c r="J22" s="89"/>
      <c r="L22" s="670" t="s">
        <v>205</v>
      </c>
      <c r="M22" s="670" t="s">
        <v>72</v>
      </c>
      <c r="N22" s="670" t="s">
        <v>194</v>
      </c>
      <c r="O22" s="89">
        <v>2683</v>
      </c>
      <c r="P22" s="89"/>
      <c r="Q22" s="89">
        <v>54247.16</v>
      </c>
      <c r="R22" s="89">
        <v>8.1287000000000003</v>
      </c>
      <c r="S22" s="89">
        <v>9308.2900000000009</v>
      </c>
      <c r="T22" s="39">
        <v>17311.8</v>
      </c>
      <c r="U22" s="1276">
        <f t="shared" si="0"/>
        <v>6.0698858377044107E-3</v>
      </c>
    </row>
    <row r="23" spans="1:21" ht="12.75" customHeight="1">
      <c r="A23" s="670" t="s">
        <v>93</v>
      </c>
      <c r="B23" s="670" t="s">
        <v>72</v>
      </c>
      <c r="C23" s="670" t="s">
        <v>192</v>
      </c>
      <c r="D23" s="89"/>
      <c r="E23" s="89"/>
      <c r="F23" s="89"/>
      <c r="G23" s="89"/>
      <c r="H23" s="89"/>
      <c r="I23" s="89"/>
      <c r="J23" s="89"/>
      <c r="L23" s="670" t="s">
        <v>93</v>
      </c>
      <c r="M23" s="670" t="s">
        <v>72</v>
      </c>
      <c r="N23" s="670" t="s">
        <v>192</v>
      </c>
      <c r="O23" s="89"/>
      <c r="P23" s="89"/>
      <c r="Q23" s="89"/>
      <c r="R23" s="89"/>
      <c r="S23" s="89"/>
      <c r="T23" s="39"/>
      <c r="U23" s="1276">
        <f t="shared" si="0"/>
        <v>0</v>
      </c>
    </row>
    <row r="24" spans="1:21">
      <c r="A24" s="670" t="s">
        <v>206</v>
      </c>
      <c r="B24" s="670" t="s">
        <v>207</v>
      </c>
      <c r="C24" s="670" t="s">
        <v>192</v>
      </c>
      <c r="D24" s="89"/>
      <c r="E24" s="89"/>
      <c r="F24" s="89"/>
      <c r="G24" s="89"/>
      <c r="H24" s="89"/>
      <c r="I24" s="89"/>
      <c r="J24" s="89"/>
      <c r="L24" s="670" t="s">
        <v>206</v>
      </c>
      <c r="M24" s="670" t="s">
        <v>207</v>
      </c>
      <c r="N24" s="670" t="s">
        <v>192</v>
      </c>
      <c r="O24" s="89">
        <v>873</v>
      </c>
      <c r="P24" s="89"/>
      <c r="Q24" s="89">
        <v>62716.05</v>
      </c>
      <c r="R24" s="89">
        <v>11.388400000000001</v>
      </c>
      <c r="S24" s="89">
        <v>2794.15</v>
      </c>
      <c r="T24" s="39">
        <v>86536.39</v>
      </c>
      <c r="U24" s="1276">
        <f t="shared" si="0"/>
        <v>3.0341501640907684E-2</v>
      </c>
    </row>
    <row r="25" spans="1:21" ht="12.75" customHeight="1">
      <c r="A25" s="670" t="s">
        <v>208</v>
      </c>
      <c r="B25" s="670" t="s">
        <v>72</v>
      </c>
      <c r="C25" s="670" t="s">
        <v>192</v>
      </c>
      <c r="D25" s="89"/>
      <c r="E25" s="89"/>
      <c r="F25" s="89"/>
      <c r="G25" s="89"/>
      <c r="H25" s="89"/>
      <c r="I25" s="89"/>
      <c r="J25" s="89"/>
      <c r="L25" s="670" t="s">
        <v>208</v>
      </c>
      <c r="M25" s="670" t="s">
        <v>72</v>
      </c>
      <c r="N25" s="670" t="s">
        <v>192</v>
      </c>
      <c r="O25" s="89">
        <v>202</v>
      </c>
      <c r="P25" s="89"/>
      <c r="Q25" s="89">
        <v>1283.1300000000001</v>
      </c>
      <c r="R25" s="89">
        <v>0.1244</v>
      </c>
      <c r="S25" s="89">
        <v>457.5</v>
      </c>
      <c r="T25" s="39">
        <v>4663.51</v>
      </c>
      <c r="U25" s="1276">
        <f t="shared" si="0"/>
        <v>1.6351259431712994E-3</v>
      </c>
    </row>
    <row r="26" spans="1:21" ht="12.75" customHeight="1">
      <c r="A26" s="670" t="s">
        <v>96</v>
      </c>
      <c r="B26" s="670" t="s">
        <v>209</v>
      </c>
      <c r="C26" s="670" t="s">
        <v>192</v>
      </c>
      <c r="D26" s="89"/>
      <c r="E26" s="89"/>
      <c r="F26" s="89"/>
      <c r="G26" s="89"/>
      <c r="H26" s="89"/>
      <c r="I26" s="89"/>
      <c r="J26" s="89"/>
      <c r="L26" s="670" t="s">
        <v>96</v>
      </c>
      <c r="M26" s="670" t="s">
        <v>209</v>
      </c>
      <c r="N26" s="670" t="s">
        <v>192</v>
      </c>
      <c r="O26" s="89">
        <v>81</v>
      </c>
      <c r="P26" s="89"/>
      <c r="Q26" s="89">
        <v>1242.5</v>
      </c>
      <c r="R26" s="89">
        <v>4.6600000000000003E-2</v>
      </c>
      <c r="S26" s="89">
        <v>709.01</v>
      </c>
      <c r="T26" s="39">
        <v>2005.03</v>
      </c>
      <c r="U26" s="1276">
        <f t="shared" si="0"/>
        <v>7.0300622703430471E-4</v>
      </c>
    </row>
    <row r="27" spans="1:21" ht="12.75" customHeight="1">
      <c r="A27" s="670" t="s">
        <v>210</v>
      </c>
      <c r="B27" s="670" t="s">
        <v>209</v>
      </c>
      <c r="C27" s="670" t="s">
        <v>192</v>
      </c>
      <c r="D27" s="89"/>
      <c r="E27" s="89"/>
      <c r="F27" s="89"/>
      <c r="G27" s="89"/>
      <c r="H27" s="89"/>
      <c r="I27" s="89"/>
      <c r="J27" s="89"/>
      <c r="L27" s="670" t="s">
        <v>210</v>
      </c>
      <c r="M27" s="670" t="s">
        <v>209</v>
      </c>
      <c r="N27" s="670" t="s">
        <v>192</v>
      </c>
      <c r="O27" s="89"/>
      <c r="P27" s="89"/>
      <c r="Q27" s="89"/>
      <c r="R27" s="89"/>
      <c r="S27" s="89"/>
      <c r="T27" s="39"/>
      <c r="U27" s="1276">
        <f t="shared" si="0"/>
        <v>0</v>
      </c>
    </row>
    <row r="28" spans="1:21" ht="12.75" customHeight="1">
      <c r="A28" s="670" t="s">
        <v>211</v>
      </c>
      <c r="B28" s="670" t="s">
        <v>72</v>
      </c>
      <c r="C28" s="670" t="s">
        <v>194</v>
      </c>
      <c r="D28" s="89"/>
      <c r="E28" s="89"/>
      <c r="F28" s="89"/>
      <c r="G28" s="89"/>
      <c r="H28" s="89"/>
      <c r="I28" s="89"/>
      <c r="J28" s="89"/>
      <c r="L28" s="670" t="s">
        <v>211</v>
      </c>
      <c r="M28" s="670" t="s">
        <v>72</v>
      </c>
      <c r="N28" s="670" t="s">
        <v>194</v>
      </c>
      <c r="O28" s="89"/>
      <c r="P28" s="89"/>
      <c r="Q28" s="89"/>
      <c r="R28" s="89"/>
      <c r="S28" s="89"/>
      <c r="T28" s="39"/>
      <c r="U28" s="1276">
        <f t="shared" si="0"/>
        <v>0</v>
      </c>
    </row>
    <row r="29" spans="1:21" ht="12.75" customHeight="1">
      <c r="A29" s="670" t="s">
        <v>212</v>
      </c>
      <c r="B29" s="670" t="s">
        <v>72</v>
      </c>
      <c r="C29" s="670" t="s">
        <v>194</v>
      </c>
      <c r="D29" s="89"/>
      <c r="E29" s="89"/>
      <c r="F29" s="89"/>
      <c r="G29" s="89"/>
      <c r="H29" s="89"/>
      <c r="I29" s="89"/>
      <c r="J29" s="89"/>
      <c r="L29" s="670" t="s">
        <v>212</v>
      </c>
      <c r="M29" s="670" t="s">
        <v>72</v>
      </c>
      <c r="N29" s="670" t="s">
        <v>194</v>
      </c>
      <c r="O29" s="89"/>
      <c r="P29" s="89"/>
      <c r="Q29" s="89"/>
      <c r="R29" s="89"/>
      <c r="S29" s="89"/>
      <c r="T29" s="39"/>
      <c r="U29" s="1276">
        <f t="shared" si="0"/>
        <v>0</v>
      </c>
    </row>
    <row r="30" spans="1:21" ht="12.75" customHeight="1">
      <c r="A30" s="670" t="s">
        <v>213</v>
      </c>
      <c r="B30" s="670" t="s">
        <v>72</v>
      </c>
      <c r="C30" s="670" t="s">
        <v>194</v>
      </c>
      <c r="D30" s="89"/>
      <c r="E30" s="89"/>
      <c r="F30" s="89"/>
      <c r="G30" s="89"/>
      <c r="H30" s="89"/>
      <c r="I30" s="89"/>
      <c r="J30" s="89"/>
      <c r="L30" s="670" t="s">
        <v>213</v>
      </c>
      <c r="M30" s="670" t="s">
        <v>72</v>
      </c>
      <c r="N30" s="670" t="s">
        <v>194</v>
      </c>
      <c r="O30" s="89"/>
      <c r="P30" s="89"/>
      <c r="Q30" s="89"/>
      <c r="R30" s="89"/>
      <c r="S30" s="89"/>
      <c r="T30" s="39"/>
      <c r="U30" s="1276">
        <f t="shared" si="0"/>
        <v>0</v>
      </c>
    </row>
    <row r="31" spans="1:21">
      <c r="A31" s="227"/>
      <c r="B31" s="665"/>
      <c r="C31" s="665"/>
      <c r="D31" s="89"/>
      <c r="E31" s="89"/>
      <c r="F31" s="864"/>
      <c r="G31" s="864"/>
      <c r="H31" s="864"/>
      <c r="I31" s="39"/>
      <c r="J31" s="39"/>
      <c r="L31" s="227"/>
      <c r="M31" s="665"/>
      <c r="N31" s="665"/>
      <c r="O31" s="89"/>
      <c r="P31" s="89"/>
      <c r="Q31" s="864"/>
      <c r="R31" s="864"/>
      <c r="S31" s="864"/>
      <c r="T31" s="39"/>
      <c r="U31" s="39"/>
    </row>
    <row r="32" spans="1:21">
      <c r="A32" s="888" t="s">
        <v>214</v>
      </c>
      <c r="B32" s="667"/>
      <c r="C32" s="667"/>
      <c r="D32" s="592"/>
      <c r="E32" s="592"/>
      <c r="F32" s="668"/>
      <c r="G32" s="668"/>
      <c r="H32" s="668"/>
      <c r="I32" s="669"/>
      <c r="J32" s="669"/>
      <c r="L32" s="888" t="s">
        <v>214</v>
      </c>
      <c r="M32" s="667"/>
      <c r="N32" s="667"/>
      <c r="O32" s="592"/>
      <c r="P32" s="592"/>
      <c r="Q32" s="668"/>
      <c r="R32" s="668"/>
      <c r="S32" s="668"/>
      <c r="T32" s="669"/>
      <c r="U32" s="669"/>
    </row>
    <row r="33" spans="1:21">
      <c r="A33" s="670" t="s">
        <v>215</v>
      </c>
      <c r="B33" s="670" t="s">
        <v>209</v>
      </c>
      <c r="C33" s="670" t="s">
        <v>192</v>
      </c>
      <c r="D33" s="89"/>
      <c r="E33" s="89"/>
      <c r="F33" s="89"/>
      <c r="G33" s="89"/>
      <c r="H33" s="89"/>
      <c r="I33" s="89"/>
      <c r="J33" s="89"/>
      <c r="L33" s="670" t="s">
        <v>215</v>
      </c>
      <c r="M33" s="670" t="s">
        <v>209</v>
      </c>
      <c r="N33" s="670" t="s">
        <v>192</v>
      </c>
      <c r="O33" s="89">
        <v>1150</v>
      </c>
      <c r="P33" s="89"/>
      <c r="Q33" s="89">
        <v>0</v>
      </c>
      <c r="R33" s="89">
        <v>0</v>
      </c>
      <c r="S33" s="89">
        <v>0</v>
      </c>
      <c r="T33" s="39">
        <v>14271.5</v>
      </c>
      <c r="U33" s="1276">
        <f t="shared" ref="U33:U39" si="1">IFERROR(T33/$T$120,0)</f>
        <v>5.003891896440492E-3</v>
      </c>
    </row>
    <row r="34" spans="1:21">
      <c r="A34" s="670" t="s">
        <v>98</v>
      </c>
      <c r="B34" s="670" t="s">
        <v>216</v>
      </c>
      <c r="C34" s="670" t="s">
        <v>194</v>
      </c>
      <c r="D34" s="89"/>
      <c r="E34" s="89"/>
      <c r="F34" s="89"/>
      <c r="G34" s="89"/>
      <c r="H34" s="89"/>
      <c r="I34" s="89"/>
      <c r="J34" s="89"/>
      <c r="L34" s="670" t="s">
        <v>98</v>
      </c>
      <c r="M34" s="670" t="s">
        <v>216</v>
      </c>
      <c r="N34" s="670" t="s">
        <v>194</v>
      </c>
      <c r="O34" s="89">
        <v>21400</v>
      </c>
      <c r="P34" s="89"/>
      <c r="Q34" s="89">
        <v>0</v>
      </c>
      <c r="R34" s="89">
        <v>0</v>
      </c>
      <c r="S34" s="89">
        <v>0</v>
      </c>
      <c r="T34" s="39">
        <v>52216</v>
      </c>
      <c r="U34" s="1276">
        <f t="shared" si="1"/>
        <v>1.8308041850158479E-2</v>
      </c>
    </row>
    <row r="35" spans="1:21">
      <c r="A35" s="670" t="s">
        <v>217</v>
      </c>
      <c r="B35" s="670" t="s">
        <v>216</v>
      </c>
      <c r="C35" s="670" t="s">
        <v>194</v>
      </c>
      <c r="D35" s="89"/>
      <c r="E35" s="89"/>
      <c r="F35" s="89"/>
      <c r="G35" s="89"/>
      <c r="H35" s="89"/>
      <c r="I35" s="89"/>
      <c r="J35" s="89"/>
      <c r="L35" s="670" t="s">
        <v>217</v>
      </c>
      <c r="M35" s="670" t="s">
        <v>216</v>
      </c>
      <c r="N35" s="670" t="s">
        <v>194</v>
      </c>
      <c r="O35" s="89">
        <v>101900</v>
      </c>
      <c r="P35" s="89"/>
      <c r="Q35" s="89">
        <v>9171</v>
      </c>
      <c r="R35" s="89">
        <v>10.19</v>
      </c>
      <c r="S35" s="89">
        <v>1304.32</v>
      </c>
      <c r="T35" s="39">
        <v>167151.6</v>
      </c>
      <c r="U35" s="1276">
        <f t="shared" si="1"/>
        <v>5.8606911447084228E-2</v>
      </c>
    </row>
    <row r="36" spans="1:21">
      <c r="A36" s="670" t="s">
        <v>218</v>
      </c>
      <c r="B36" s="670" t="s">
        <v>216</v>
      </c>
      <c r="C36" s="670" t="s">
        <v>194</v>
      </c>
      <c r="D36" s="89"/>
      <c r="E36" s="89"/>
      <c r="F36" s="89"/>
      <c r="G36" s="89"/>
      <c r="H36" s="89"/>
      <c r="I36" s="89"/>
      <c r="J36" s="89"/>
      <c r="L36" s="670" t="s">
        <v>218</v>
      </c>
      <c r="M36" s="670" t="s">
        <v>216</v>
      </c>
      <c r="N36" s="670" t="s">
        <v>194</v>
      </c>
      <c r="O36" s="89"/>
      <c r="P36" s="89"/>
      <c r="Q36" s="89"/>
      <c r="R36" s="89"/>
      <c r="S36" s="89"/>
      <c r="T36" s="39"/>
      <c r="U36" s="1276">
        <f t="shared" si="1"/>
        <v>0</v>
      </c>
    </row>
    <row r="37" spans="1:21">
      <c r="A37" s="670" t="s">
        <v>219</v>
      </c>
      <c r="B37" s="670" t="s">
        <v>216</v>
      </c>
      <c r="C37" s="670" t="s">
        <v>194</v>
      </c>
      <c r="D37" s="89"/>
      <c r="E37" s="89"/>
      <c r="F37" s="89"/>
      <c r="G37" s="89"/>
      <c r="H37" s="89"/>
      <c r="I37" s="89"/>
      <c r="J37" s="89"/>
      <c r="L37" s="670" t="s">
        <v>219</v>
      </c>
      <c r="M37" s="670" t="s">
        <v>216</v>
      </c>
      <c r="N37" s="670" t="s">
        <v>194</v>
      </c>
      <c r="O37" s="89"/>
      <c r="P37" s="89"/>
      <c r="Q37" s="89"/>
      <c r="R37" s="89"/>
      <c r="S37" s="89"/>
      <c r="T37" s="39"/>
      <c r="U37" s="1276">
        <f t="shared" si="1"/>
        <v>0</v>
      </c>
    </row>
    <row r="38" spans="1:21">
      <c r="A38" s="670" t="s">
        <v>220</v>
      </c>
      <c r="B38" s="670" t="s">
        <v>216</v>
      </c>
      <c r="C38" s="670" t="s">
        <v>194</v>
      </c>
      <c r="D38" s="89"/>
      <c r="E38" s="89"/>
      <c r="F38" s="89"/>
      <c r="G38" s="89"/>
      <c r="H38" s="89"/>
      <c r="I38" s="89"/>
      <c r="J38" s="89"/>
      <c r="L38" s="670" t="s">
        <v>220</v>
      </c>
      <c r="M38" s="670" t="s">
        <v>216</v>
      </c>
      <c r="N38" s="670" t="s">
        <v>194</v>
      </c>
      <c r="O38" s="89"/>
      <c r="P38" s="89"/>
      <c r="Q38" s="89"/>
      <c r="R38" s="89"/>
      <c r="S38" s="89"/>
      <c r="T38" s="39"/>
      <c r="U38" s="1276">
        <f t="shared" si="1"/>
        <v>0</v>
      </c>
    </row>
    <row r="39" spans="1:21">
      <c r="A39" s="670" t="s">
        <v>221</v>
      </c>
      <c r="B39" s="670" t="s">
        <v>222</v>
      </c>
      <c r="C39" s="670" t="s">
        <v>192</v>
      </c>
      <c r="D39" s="89"/>
      <c r="E39" s="89"/>
      <c r="F39" s="89"/>
      <c r="G39" s="89"/>
      <c r="H39" s="89"/>
      <c r="I39" s="89"/>
      <c r="J39" s="89"/>
      <c r="L39" s="670" t="s">
        <v>221</v>
      </c>
      <c r="M39" s="670" t="s">
        <v>222</v>
      </c>
      <c r="N39" s="670" t="s">
        <v>192</v>
      </c>
      <c r="O39" s="89">
        <v>86</v>
      </c>
      <c r="P39" s="89"/>
      <c r="Q39" s="89">
        <v>0</v>
      </c>
      <c r="R39" s="89">
        <v>0</v>
      </c>
      <c r="S39" s="89">
        <v>0</v>
      </c>
      <c r="T39" s="39">
        <v>1379.7</v>
      </c>
      <c r="U39" s="1276">
        <f t="shared" si="1"/>
        <v>4.8375220891419589E-4</v>
      </c>
    </row>
    <row r="40" spans="1:21">
      <c r="A40" s="670"/>
      <c r="B40" s="665"/>
      <c r="C40" s="665"/>
      <c r="D40" s="89"/>
      <c r="E40" s="89"/>
      <c r="F40" s="864"/>
      <c r="G40" s="864"/>
      <c r="H40" s="864"/>
      <c r="I40" s="39"/>
      <c r="J40" s="39"/>
      <c r="L40" s="670"/>
      <c r="M40" s="665"/>
      <c r="N40" s="665"/>
      <c r="O40" s="89"/>
      <c r="P40" s="89"/>
      <c r="Q40" s="864"/>
      <c r="R40" s="864"/>
      <c r="S40" s="864"/>
      <c r="T40" s="39"/>
      <c r="U40" s="39"/>
    </row>
    <row r="41" spans="1:21">
      <c r="A41" s="888" t="s">
        <v>29</v>
      </c>
      <c r="B41" s="667"/>
      <c r="C41" s="667"/>
      <c r="D41" s="592"/>
      <c r="E41" s="592"/>
      <c r="F41" s="668"/>
      <c r="G41" s="668"/>
      <c r="H41" s="668"/>
      <c r="I41" s="669"/>
      <c r="J41" s="669"/>
      <c r="L41" s="888" t="s">
        <v>29</v>
      </c>
      <c r="M41" s="667"/>
      <c r="N41" s="667"/>
      <c r="O41" s="592"/>
      <c r="P41" s="592"/>
      <c r="Q41" s="668"/>
      <c r="R41" s="668"/>
      <c r="S41" s="668"/>
      <c r="T41" s="669"/>
      <c r="U41" s="669"/>
    </row>
    <row r="42" spans="1:21" ht="14.5">
      <c r="A42" s="670" t="s">
        <v>223</v>
      </c>
      <c r="B42" s="670" t="s">
        <v>224</v>
      </c>
      <c r="C42" s="670" t="s">
        <v>194</v>
      </c>
      <c r="D42" s="89"/>
      <c r="E42" s="89"/>
      <c r="F42" s="89"/>
      <c r="G42" s="89"/>
      <c r="H42" s="89"/>
      <c r="I42" s="89"/>
      <c r="J42" s="89"/>
      <c r="L42" s="670" t="s">
        <v>225</v>
      </c>
      <c r="M42" s="670" t="s">
        <v>224</v>
      </c>
      <c r="N42" s="670" t="s">
        <v>192</v>
      </c>
      <c r="O42" s="1418">
        <v>44.89</v>
      </c>
      <c r="P42" s="1419"/>
      <c r="Q42" s="1418">
        <v>65.25</v>
      </c>
      <c r="R42" s="1418">
        <v>9.1124999999999998E-2</v>
      </c>
      <c r="S42" s="1418">
        <v>-2.23875</v>
      </c>
      <c r="T42" s="1420">
        <v>162016.35</v>
      </c>
      <c r="U42" s="1276">
        <f t="shared" ref="U42:U59" si="2">IFERROR(T42/$T$120,0)</f>
        <v>5.6806383411405002E-2</v>
      </c>
    </row>
    <row r="43" spans="1:21">
      <c r="A43" s="670" t="s">
        <v>223</v>
      </c>
      <c r="B43" s="670" t="s">
        <v>224</v>
      </c>
      <c r="C43" s="670" t="s">
        <v>194</v>
      </c>
      <c r="D43" s="89"/>
      <c r="E43" s="89"/>
      <c r="F43" s="89"/>
      <c r="G43" s="89"/>
      <c r="H43" s="89"/>
      <c r="I43" s="89"/>
      <c r="J43" s="89"/>
      <c r="L43" s="670" t="s">
        <v>223</v>
      </c>
      <c r="M43" s="670" t="s">
        <v>224</v>
      </c>
      <c r="N43" s="670" t="s">
        <v>194</v>
      </c>
      <c r="O43" s="89"/>
      <c r="P43" s="89"/>
      <c r="Q43" s="89"/>
      <c r="R43" s="89"/>
      <c r="S43" s="89"/>
      <c r="T43" s="39"/>
      <c r="U43" s="1276">
        <f t="shared" si="2"/>
        <v>0</v>
      </c>
    </row>
    <row r="44" spans="1:21">
      <c r="A44" s="670" t="s">
        <v>226</v>
      </c>
      <c r="B44" s="670" t="s">
        <v>224</v>
      </c>
      <c r="C44" s="670" t="s">
        <v>194</v>
      </c>
      <c r="D44" s="89"/>
      <c r="E44" s="89"/>
      <c r="F44" s="89"/>
      <c r="G44" s="89"/>
      <c r="H44" s="89"/>
      <c r="I44" s="89"/>
      <c r="J44" s="89"/>
      <c r="L44" s="670" t="s">
        <v>226</v>
      </c>
      <c r="M44" s="670" t="s">
        <v>224</v>
      </c>
      <c r="N44" s="670" t="s">
        <v>194</v>
      </c>
      <c r="O44" s="89"/>
      <c r="P44" s="89"/>
      <c r="Q44" s="89"/>
      <c r="R44" s="89"/>
      <c r="S44" s="89"/>
      <c r="T44" s="39"/>
      <c r="U44" s="1276">
        <f t="shared" si="2"/>
        <v>0</v>
      </c>
    </row>
    <row r="45" spans="1:21">
      <c r="A45" s="670" t="s">
        <v>227</v>
      </c>
      <c r="B45" s="670" t="s">
        <v>224</v>
      </c>
      <c r="C45" s="670" t="s">
        <v>194</v>
      </c>
      <c r="D45" s="89"/>
      <c r="E45" s="89"/>
      <c r="F45" s="89"/>
      <c r="G45" s="89"/>
      <c r="H45" s="89"/>
      <c r="I45" s="89"/>
      <c r="J45" s="89"/>
      <c r="L45" s="670" t="s">
        <v>227</v>
      </c>
      <c r="M45" s="670" t="s">
        <v>224</v>
      </c>
      <c r="N45" s="670" t="s">
        <v>194</v>
      </c>
      <c r="O45" s="89">
        <v>3.88</v>
      </c>
      <c r="P45" s="89"/>
      <c r="Q45" s="89">
        <v>1443.36</v>
      </c>
      <c r="R45" s="89">
        <v>0.45784000000000002</v>
      </c>
      <c r="S45" s="89">
        <v>20.6416</v>
      </c>
      <c r="T45" s="39">
        <v>18212.5</v>
      </c>
      <c r="U45" s="1276">
        <f t="shared" si="2"/>
        <v>6.3856904434658208E-3</v>
      </c>
    </row>
    <row r="46" spans="1:21">
      <c r="A46" s="670" t="s">
        <v>228</v>
      </c>
      <c r="B46" s="670" t="s">
        <v>224</v>
      </c>
      <c r="C46" s="670" t="s">
        <v>194</v>
      </c>
      <c r="D46" s="89"/>
      <c r="E46" s="89"/>
      <c r="F46" s="89"/>
      <c r="G46" s="89"/>
      <c r="H46" s="89"/>
      <c r="I46" s="89"/>
      <c r="J46" s="89"/>
      <c r="L46" s="670" t="s">
        <v>228</v>
      </c>
      <c r="M46" s="670" t="s">
        <v>224</v>
      </c>
      <c r="N46" s="670" t="s">
        <v>194</v>
      </c>
      <c r="O46" s="89"/>
      <c r="P46" s="89"/>
      <c r="Q46" s="89"/>
      <c r="R46" s="89"/>
      <c r="S46" s="89"/>
      <c r="T46" s="39"/>
      <c r="U46" s="1276">
        <f t="shared" si="2"/>
        <v>0</v>
      </c>
    </row>
    <row r="47" spans="1:21">
      <c r="A47" s="670" t="s">
        <v>229</v>
      </c>
      <c r="B47" s="670" t="s">
        <v>224</v>
      </c>
      <c r="C47" s="670" t="s">
        <v>194</v>
      </c>
      <c r="D47" s="89"/>
      <c r="E47" s="89"/>
      <c r="F47" s="89"/>
      <c r="G47" s="89"/>
      <c r="H47" s="89"/>
      <c r="I47" s="89"/>
      <c r="J47" s="89"/>
      <c r="L47" s="670" t="s">
        <v>229</v>
      </c>
      <c r="M47" s="670" t="s">
        <v>224</v>
      </c>
      <c r="N47" s="670" t="s">
        <v>194</v>
      </c>
      <c r="O47" s="89"/>
      <c r="P47" s="89"/>
      <c r="Q47" s="89"/>
      <c r="R47" s="89"/>
      <c r="S47" s="89"/>
      <c r="T47" s="39"/>
      <c r="U47" s="1276">
        <f t="shared" si="2"/>
        <v>0</v>
      </c>
    </row>
    <row r="48" spans="1:21">
      <c r="A48" s="670" t="s">
        <v>230</v>
      </c>
      <c r="B48" s="670" t="s">
        <v>72</v>
      </c>
      <c r="C48" s="670" t="s">
        <v>194</v>
      </c>
      <c r="D48" s="89"/>
      <c r="E48" s="89"/>
      <c r="F48" s="89"/>
      <c r="G48" s="89"/>
      <c r="H48" s="89"/>
      <c r="I48" s="89"/>
      <c r="J48" s="89"/>
      <c r="L48" s="670" t="s">
        <v>230</v>
      </c>
      <c r="M48" s="670" t="s">
        <v>72</v>
      </c>
      <c r="N48" s="670" t="s">
        <v>194</v>
      </c>
      <c r="O48" s="89">
        <v>1</v>
      </c>
      <c r="P48" s="89"/>
      <c r="Q48" s="89">
        <v>-12.914999999999999</v>
      </c>
      <c r="R48" s="89">
        <v>0</v>
      </c>
      <c r="S48" s="89">
        <v>82.6</v>
      </c>
      <c r="T48" s="39">
        <v>13200</v>
      </c>
      <c r="U48" s="1276">
        <f t="shared" si="2"/>
        <v>4.6282011724776296E-3</v>
      </c>
    </row>
    <row r="49" spans="1:21">
      <c r="A49" s="670" t="s">
        <v>111</v>
      </c>
      <c r="B49" s="670" t="s">
        <v>199</v>
      </c>
      <c r="C49" s="670" t="s">
        <v>194</v>
      </c>
      <c r="D49" s="89"/>
      <c r="E49" s="89"/>
      <c r="F49" s="89"/>
      <c r="G49" s="89"/>
      <c r="H49" s="89"/>
      <c r="I49" s="89"/>
      <c r="J49" s="89"/>
      <c r="L49" s="670" t="s">
        <v>111</v>
      </c>
      <c r="M49" s="670" t="s">
        <v>199</v>
      </c>
      <c r="N49" s="670" t="s">
        <v>194</v>
      </c>
      <c r="O49" s="89"/>
      <c r="P49" s="89"/>
      <c r="Q49" s="89"/>
      <c r="R49" s="89"/>
      <c r="S49" s="89"/>
      <c r="T49" s="39"/>
      <c r="U49" s="1276">
        <f t="shared" si="2"/>
        <v>0</v>
      </c>
    </row>
    <row r="50" spans="1:21">
      <c r="A50" s="670" t="s">
        <v>231</v>
      </c>
      <c r="B50" s="670" t="s">
        <v>199</v>
      </c>
      <c r="C50" s="670" t="s">
        <v>194</v>
      </c>
      <c r="D50" s="89"/>
      <c r="E50" s="89"/>
      <c r="F50" s="89"/>
      <c r="G50" s="89"/>
      <c r="H50" s="89"/>
      <c r="I50" s="89"/>
      <c r="J50" s="89"/>
      <c r="L50" s="670" t="s">
        <v>231</v>
      </c>
      <c r="M50" s="670" t="s">
        <v>199</v>
      </c>
      <c r="N50" s="670" t="s">
        <v>194</v>
      </c>
      <c r="O50" s="89"/>
      <c r="P50" s="89"/>
      <c r="Q50" s="89"/>
      <c r="R50" s="89"/>
      <c r="S50" s="89"/>
      <c r="T50" s="39"/>
      <c r="U50" s="1276">
        <f t="shared" si="2"/>
        <v>0</v>
      </c>
    </row>
    <row r="51" spans="1:21">
      <c r="A51" s="670" t="s">
        <v>232</v>
      </c>
      <c r="B51" s="670" t="s">
        <v>72</v>
      </c>
      <c r="C51" s="670" t="s">
        <v>192</v>
      </c>
      <c r="D51" s="89"/>
      <c r="E51" s="89"/>
      <c r="F51" s="89"/>
      <c r="G51" s="89"/>
      <c r="H51" s="89"/>
      <c r="I51" s="89"/>
      <c r="J51" s="89"/>
      <c r="L51" s="670" t="s">
        <v>232</v>
      </c>
      <c r="M51" s="670" t="s">
        <v>72</v>
      </c>
      <c r="N51" s="670" t="s">
        <v>192</v>
      </c>
      <c r="O51" s="89">
        <v>384</v>
      </c>
      <c r="P51" s="89"/>
      <c r="Q51" s="89">
        <v>18335.2</v>
      </c>
      <c r="R51" s="89">
        <v>0</v>
      </c>
      <c r="S51" s="89">
        <v>667.46</v>
      </c>
      <c r="T51" s="39">
        <v>60779.86</v>
      </c>
      <c r="U51" s="1276">
        <f t="shared" si="2"/>
        <v>2.1310713584471681E-2</v>
      </c>
    </row>
    <row r="52" spans="1:21">
      <c r="A52" s="670" t="s">
        <v>233</v>
      </c>
      <c r="B52" s="670" t="s">
        <v>72</v>
      </c>
      <c r="C52" s="670" t="s">
        <v>194</v>
      </c>
      <c r="D52" s="89"/>
      <c r="E52" s="89"/>
      <c r="F52" s="89"/>
      <c r="G52" s="89"/>
      <c r="H52" s="89"/>
      <c r="I52" s="89"/>
      <c r="J52" s="89"/>
      <c r="L52" s="670" t="s">
        <v>233</v>
      </c>
      <c r="M52" s="670" t="s">
        <v>72</v>
      </c>
      <c r="N52" s="670" t="s">
        <v>194</v>
      </c>
      <c r="O52" s="89">
        <v>24</v>
      </c>
      <c r="P52" s="89"/>
      <c r="Q52" s="89">
        <v>3222.4</v>
      </c>
      <c r="R52" s="89">
        <v>0</v>
      </c>
      <c r="S52" s="89">
        <v>32.1</v>
      </c>
      <c r="T52" s="39">
        <v>5122.92</v>
      </c>
      <c r="U52" s="1276">
        <f t="shared" si="2"/>
        <v>1.7962048750385681E-3</v>
      </c>
    </row>
    <row r="53" spans="1:21">
      <c r="A53" s="670" t="s">
        <v>234</v>
      </c>
      <c r="B53" s="670" t="s">
        <v>72</v>
      </c>
      <c r="C53" s="670" t="s">
        <v>192</v>
      </c>
      <c r="D53" s="89"/>
      <c r="E53" s="89"/>
      <c r="F53" s="89"/>
      <c r="G53" s="89"/>
      <c r="H53" s="89"/>
      <c r="I53" s="89"/>
      <c r="J53" s="89"/>
      <c r="L53" s="670" t="s">
        <v>234</v>
      </c>
      <c r="M53" s="670" t="s">
        <v>72</v>
      </c>
      <c r="N53" s="670" t="s">
        <v>192</v>
      </c>
      <c r="O53" s="89"/>
      <c r="P53" s="89"/>
      <c r="Q53" s="89"/>
      <c r="R53" s="89"/>
      <c r="S53" s="89"/>
      <c r="T53" s="39"/>
      <c r="U53" s="1276">
        <f t="shared" si="2"/>
        <v>0</v>
      </c>
    </row>
    <row r="54" spans="1:21">
      <c r="A54" s="670" t="s">
        <v>235</v>
      </c>
      <c r="B54" s="670" t="s">
        <v>72</v>
      </c>
      <c r="C54" s="670" t="s">
        <v>192</v>
      </c>
      <c r="D54" s="89"/>
      <c r="E54" s="89"/>
      <c r="F54" s="89"/>
      <c r="G54" s="89"/>
      <c r="H54" s="89"/>
      <c r="I54" s="89"/>
      <c r="J54" s="89"/>
      <c r="L54" s="670" t="s">
        <v>235</v>
      </c>
      <c r="M54" s="670" t="s">
        <v>72</v>
      </c>
      <c r="N54" s="670" t="s">
        <v>192</v>
      </c>
      <c r="O54" s="89"/>
      <c r="P54" s="89"/>
      <c r="Q54" s="89"/>
      <c r="R54" s="89"/>
      <c r="S54" s="89"/>
      <c r="T54" s="39"/>
      <c r="U54" s="1276">
        <f t="shared" si="2"/>
        <v>0</v>
      </c>
    </row>
    <row r="55" spans="1:21">
      <c r="A55" s="670" t="s">
        <v>115</v>
      </c>
      <c r="B55" s="670" t="s">
        <v>72</v>
      </c>
      <c r="C55" s="670" t="s">
        <v>192</v>
      </c>
      <c r="D55" s="89"/>
      <c r="E55" s="89"/>
      <c r="F55" s="89"/>
      <c r="G55" s="89"/>
      <c r="H55" s="89"/>
      <c r="I55" s="89"/>
      <c r="J55" s="89"/>
      <c r="L55" s="670" t="s">
        <v>115</v>
      </c>
      <c r="M55" s="670" t="s">
        <v>72</v>
      </c>
      <c r="N55" s="670" t="s">
        <v>192</v>
      </c>
      <c r="O55" s="89"/>
      <c r="P55" s="89"/>
      <c r="Q55" s="89"/>
      <c r="R55" s="89"/>
      <c r="S55" s="89"/>
      <c r="T55" s="39"/>
      <c r="U55" s="1276">
        <f t="shared" si="2"/>
        <v>0</v>
      </c>
    </row>
    <row r="56" spans="1:21">
      <c r="A56" s="670" t="s">
        <v>236</v>
      </c>
      <c r="B56" s="670" t="s">
        <v>72</v>
      </c>
      <c r="C56" s="670" t="s">
        <v>192</v>
      </c>
      <c r="D56" s="89"/>
      <c r="E56" s="89"/>
      <c r="F56" s="89"/>
      <c r="G56" s="89"/>
      <c r="H56" s="89"/>
      <c r="I56" s="89"/>
      <c r="J56" s="89"/>
      <c r="L56" s="670" t="s">
        <v>236</v>
      </c>
      <c r="M56" s="670" t="s">
        <v>72</v>
      </c>
      <c r="N56" s="670" t="s">
        <v>192</v>
      </c>
      <c r="O56" s="89"/>
      <c r="P56" s="89"/>
      <c r="Q56" s="89"/>
      <c r="R56" s="89"/>
      <c r="S56" s="89"/>
      <c r="T56" s="39"/>
      <c r="U56" s="1276">
        <f t="shared" si="2"/>
        <v>0</v>
      </c>
    </row>
    <row r="57" spans="1:21">
      <c r="A57" s="670" t="s">
        <v>237</v>
      </c>
      <c r="B57" s="670" t="s">
        <v>72</v>
      </c>
      <c r="C57" s="670" t="s">
        <v>192</v>
      </c>
      <c r="D57" s="89"/>
      <c r="E57" s="89"/>
      <c r="F57" s="89"/>
      <c r="G57" s="89"/>
      <c r="H57" s="89"/>
      <c r="I57" s="89"/>
      <c r="J57" s="89"/>
      <c r="L57" s="670" t="s">
        <v>237</v>
      </c>
      <c r="M57" s="670" t="s">
        <v>72</v>
      </c>
      <c r="N57" s="670" t="s">
        <v>192</v>
      </c>
      <c r="O57" s="89"/>
      <c r="P57" s="89"/>
      <c r="Q57" s="89"/>
      <c r="R57" s="89"/>
      <c r="S57" s="89"/>
      <c r="T57" s="39"/>
      <c r="U57" s="1276">
        <f t="shared" si="2"/>
        <v>0</v>
      </c>
    </row>
    <row r="58" spans="1:21">
      <c r="A58" s="670" t="s">
        <v>238</v>
      </c>
      <c r="B58" s="670" t="s">
        <v>72</v>
      </c>
      <c r="C58" s="670" t="s">
        <v>194</v>
      </c>
      <c r="D58" s="89"/>
      <c r="E58" s="89"/>
      <c r="F58" s="89"/>
      <c r="G58" s="89"/>
      <c r="H58" s="89"/>
      <c r="I58" s="89"/>
      <c r="J58" s="89"/>
      <c r="L58" s="670" t="s">
        <v>238</v>
      </c>
      <c r="M58" s="670" t="s">
        <v>72</v>
      </c>
      <c r="N58" s="670" t="s">
        <v>194</v>
      </c>
      <c r="O58" s="89"/>
      <c r="P58" s="89"/>
      <c r="Q58" s="89"/>
      <c r="R58" s="89"/>
      <c r="S58" s="89"/>
      <c r="T58" s="39"/>
      <c r="U58" s="1276">
        <f t="shared" si="2"/>
        <v>0</v>
      </c>
    </row>
    <row r="59" spans="1:21">
      <c r="A59" s="670" t="s">
        <v>239</v>
      </c>
      <c r="B59" s="670" t="s">
        <v>240</v>
      </c>
      <c r="C59" s="670" t="s">
        <v>192</v>
      </c>
      <c r="D59" s="89"/>
      <c r="E59" s="89"/>
      <c r="F59" s="89"/>
      <c r="G59" s="89"/>
      <c r="H59" s="89"/>
      <c r="I59" s="89"/>
      <c r="J59" s="89"/>
      <c r="L59" s="670" t="s">
        <v>239</v>
      </c>
      <c r="M59" s="670" t="s">
        <v>240</v>
      </c>
      <c r="N59" s="670" t="s">
        <v>192</v>
      </c>
      <c r="O59" s="89">
        <v>172221</v>
      </c>
      <c r="P59" s="89"/>
      <c r="Q59" s="89">
        <v>21655.708299999998</v>
      </c>
      <c r="R59" s="89">
        <v>30.453900000000001</v>
      </c>
      <c r="S59" s="89">
        <v>1160.8641</v>
      </c>
      <c r="T59" s="39">
        <v>17910.810000000001</v>
      </c>
      <c r="U59" s="1276">
        <f t="shared" si="2"/>
        <v>6.2799115031836406E-3</v>
      </c>
    </row>
    <row r="60" spans="1:21">
      <c r="A60" s="227"/>
      <c r="B60" s="665"/>
      <c r="C60" s="665"/>
      <c r="D60" s="89"/>
      <c r="E60" s="89"/>
      <c r="F60" s="864"/>
      <c r="G60" s="864"/>
      <c r="H60" s="864"/>
      <c r="I60" s="39"/>
      <c r="J60" s="39"/>
      <c r="L60" s="227"/>
      <c r="M60" s="665"/>
      <c r="N60" s="665"/>
      <c r="O60" s="89"/>
      <c r="P60" s="89"/>
      <c r="Q60" s="864"/>
      <c r="R60" s="864"/>
      <c r="S60" s="864"/>
      <c r="T60" s="39"/>
      <c r="U60" s="39"/>
    </row>
    <row r="61" spans="1:21">
      <c r="A61" s="888" t="s">
        <v>136</v>
      </c>
      <c r="B61" s="667"/>
      <c r="C61" s="667"/>
      <c r="D61" s="592"/>
      <c r="E61" s="592"/>
      <c r="F61" s="668"/>
      <c r="G61" s="668"/>
      <c r="H61" s="668"/>
      <c r="I61" s="669"/>
      <c r="J61" s="669"/>
      <c r="L61" s="888" t="s">
        <v>136</v>
      </c>
      <c r="M61" s="667"/>
      <c r="N61" s="667"/>
      <c r="O61" s="592"/>
      <c r="P61" s="592"/>
      <c r="Q61" s="668"/>
      <c r="R61" s="668"/>
      <c r="S61" s="668"/>
      <c r="T61" s="669"/>
      <c r="U61" s="669"/>
    </row>
    <row r="62" spans="1:21">
      <c r="A62" s="670" t="s">
        <v>241</v>
      </c>
      <c r="B62" s="670" t="s">
        <v>72</v>
      </c>
      <c r="C62" s="670" t="s">
        <v>194</v>
      </c>
      <c r="D62" s="89"/>
      <c r="E62" s="89"/>
      <c r="F62" s="89"/>
      <c r="G62" s="89"/>
      <c r="H62" s="89"/>
      <c r="I62" s="89"/>
      <c r="J62" s="89"/>
      <c r="L62" s="670" t="s">
        <v>241</v>
      </c>
      <c r="M62" s="670" t="s">
        <v>72</v>
      </c>
      <c r="N62" s="670" t="s">
        <v>194</v>
      </c>
      <c r="O62" s="89">
        <v>436</v>
      </c>
      <c r="P62" s="89"/>
      <c r="Q62" s="89">
        <v>7284.8</v>
      </c>
      <c r="R62" s="89">
        <v>0.82020000000000004</v>
      </c>
      <c r="S62" s="89">
        <v>-138.995</v>
      </c>
      <c r="T62" s="39">
        <v>7133.62</v>
      </c>
      <c r="U62" s="1276">
        <f t="shared" ref="U62:U85" si="3">IFERROR(T62/$T$120,0)</f>
        <v>2.5011991248492325E-3</v>
      </c>
    </row>
    <row r="63" spans="1:21">
      <c r="A63" s="670" t="s">
        <v>242</v>
      </c>
      <c r="B63" s="670" t="s">
        <v>72</v>
      </c>
      <c r="C63" s="670" t="s">
        <v>194</v>
      </c>
      <c r="D63" s="89"/>
      <c r="E63" s="89"/>
      <c r="F63" s="89"/>
      <c r="G63" s="89"/>
      <c r="H63" s="89"/>
      <c r="I63" s="89"/>
      <c r="J63" s="89"/>
      <c r="L63" s="670" t="s">
        <v>242</v>
      </c>
      <c r="M63" s="670" t="s">
        <v>72</v>
      </c>
      <c r="N63" s="670" t="s">
        <v>194</v>
      </c>
      <c r="O63" s="89">
        <v>551</v>
      </c>
      <c r="P63" s="89"/>
      <c r="Q63" s="89">
        <v>15731.9316</v>
      </c>
      <c r="R63" s="89">
        <v>0</v>
      </c>
      <c r="S63" s="89">
        <v>0</v>
      </c>
      <c r="T63" s="39">
        <v>78793</v>
      </c>
      <c r="U63" s="1276">
        <f t="shared" si="3"/>
        <v>2.7626504165381052E-2</v>
      </c>
    </row>
    <row r="64" spans="1:21">
      <c r="A64" s="670" t="s">
        <v>243</v>
      </c>
      <c r="B64" s="670" t="s">
        <v>72</v>
      </c>
      <c r="C64" s="670" t="s">
        <v>194</v>
      </c>
      <c r="D64" s="89"/>
      <c r="E64" s="89"/>
      <c r="F64" s="89"/>
      <c r="G64" s="89"/>
      <c r="H64" s="89"/>
      <c r="I64" s="89"/>
      <c r="J64" s="89"/>
      <c r="L64" s="670" t="s">
        <v>243</v>
      </c>
      <c r="M64" s="670" t="s">
        <v>72</v>
      </c>
      <c r="N64" s="670" t="s">
        <v>194</v>
      </c>
      <c r="O64" s="89">
        <v>4376</v>
      </c>
      <c r="P64" s="89"/>
      <c r="Q64" s="89">
        <v>30109.98</v>
      </c>
      <c r="R64" s="89">
        <v>3.2557999999999998</v>
      </c>
      <c r="S64" s="89">
        <v>-537.73800000000006</v>
      </c>
      <c r="T64" s="39">
        <v>55433.58</v>
      </c>
      <c r="U64" s="1276">
        <f t="shared" si="3"/>
        <v>1.9436193935653975E-2</v>
      </c>
    </row>
    <row r="65" spans="1:21">
      <c r="A65" s="670" t="s">
        <v>244</v>
      </c>
      <c r="B65" s="670" t="s">
        <v>72</v>
      </c>
      <c r="C65" s="670" t="s">
        <v>194</v>
      </c>
      <c r="D65" s="89"/>
      <c r="E65" s="89"/>
      <c r="F65" s="89"/>
      <c r="G65" s="89"/>
      <c r="H65" s="89"/>
      <c r="I65" s="89"/>
      <c r="J65" s="89"/>
      <c r="L65" s="670" t="s">
        <v>244</v>
      </c>
      <c r="M65" s="670" t="s">
        <v>72</v>
      </c>
      <c r="N65" s="670" t="s">
        <v>194</v>
      </c>
      <c r="O65" s="89"/>
      <c r="P65" s="89"/>
      <c r="Q65" s="89"/>
      <c r="R65" s="89"/>
      <c r="S65" s="89"/>
      <c r="T65" s="39"/>
      <c r="U65" s="1276">
        <f t="shared" si="3"/>
        <v>0</v>
      </c>
    </row>
    <row r="66" spans="1:21">
      <c r="A66" s="670" t="s">
        <v>245</v>
      </c>
      <c r="B66" s="670" t="s">
        <v>72</v>
      </c>
      <c r="C66" s="670" t="s">
        <v>194</v>
      </c>
      <c r="D66" s="89"/>
      <c r="E66" s="89"/>
      <c r="F66" s="89"/>
      <c r="G66" s="89"/>
      <c r="H66" s="89"/>
      <c r="I66" s="89"/>
      <c r="J66" s="89"/>
      <c r="L66" s="670" t="s">
        <v>245</v>
      </c>
      <c r="M66" s="670" t="s">
        <v>72</v>
      </c>
      <c r="N66" s="670" t="s">
        <v>194</v>
      </c>
      <c r="O66" s="89"/>
      <c r="P66" s="89"/>
      <c r="Q66" s="89"/>
      <c r="R66" s="89"/>
      <c r="S66" s="89"/>
      <c r="T66" s="39"/>
      <c r="U66" s="1276">
        <f t="shared" si="3"/>
        <v>0</v>
      </c>
    </row>
    <row r="67" spans="1:21">
      <c r="A67" s="670" t="s">
        <v>246</v>
      </c>
      <c r="B67" s="670" t="s">
        <v>72</v>
      </c>
      <c r="C67" s="670" t="s">
        <v>194</v>
      </c>
      <c r="D67" s="89"/>
      <c r="E67" s="89"/>
      <c r="F67" s="89"/>
      <c r="G67" s="89"/>
      <c r="H67" s="89"/>
      <c r="I67" s="89"/>
      <c r="J67" s="89"/>
      <c r="L67" s="670" t="s">
        <v>246</v>
      </c>
      <c r="M67" s="670" t="s">
        <v>72</v>
      </c>
      <c r="N67" s="670" t="s">
        <v>194</v>
      </c>
      <c r="O67" s="89"/>
      <c r="P67" s="89"/>
      <c r="Q67" s="89"/>
      <c r="R67" s="89"/>
      <c r="S67" s="89"/>
      <c r="T67" s="39"/>
      <c r="U67" s="1276">
        <f t="shared" si="3"/>
        <v>0</v>
      </c>
    </row>
    <row r="68" spans="1:21">
      <c r="A68" s="670" t="s">
        <v>247</v>
      </c>
      <c r="B68" s="670" t="s">
        <v>72</v>
      </c>
      <c r="C68" s="670" t="s">
        <v>194</v>
      </c>
      <c r="D68" s="89"/>
      <c r="E68" s="89"/>
      <c r="F68" s="89"/>
      <c r="G68" s="89"/>
      <c r="H68" s="89"/>
      <c r="I68" s="89"/>
      <c r="J68" s="89"/>
      <c r="L68" s="670" t="s">
        <v>247</v>
      </c>
      <c r="M68" s="670" t="s">
        <v>72</v>
      </c>
      <c r="N68" s="670" t="s">
        <v>194</v>
      </c>
      <c r="O68" s="89">
        <v>5</v>
      </c>
      <c r="P68" s="89"/>
      <c r="Q68" s="89">
        <v>57.6</v>
      </c>
      <c r="R68" s="89">
        <v>6.4999999999999997E-3</v>
      </c>
      <c r="S68" s="89">
        <v>-1.1020000000000001</v>
      </c>
      <c r="T68" s="39">
        <v>782.3</v>
      </c>
      <c r="U68" s="1276">
        <f t="shared" si="3"/>
        <v>2.7429104372948858E-4</v>
      </c>
    </row>
    <row r="69" spans="1:21">
      <c r="A69" s="670" t="s">
        <v>248</v>
      </c>
      <c r="B69" s="670" t="s">
        <v>72</v>
      </c>
      <c r="C69" s="670" t="s">
        <v>194</v>
      </c>
      <c r="D69" s="89"/>
      <c r="E69" s="89"/>
      <c r="F69" s="89"/>
      <c r="G69" s="89"/>
      <c r="H69" s="89"/>
      <c r="I69" s="89"/>
      <c r="J69" s="89"/>
      <c r="L69" s="670" t="s">
        <v>248</v>
      </c>
      <c r="M69" s="670" t="s">
        <v>72</v>
      </c>
      <c r="N69" s="670" t="s">
        <v>194</v>
      </c>
      <c r="O69" s="89">
        <v>303</v>
      </c>
      <c r="P69" s="89"/>
      <c r="Q69" s="89">
        <v>18414.400000000001</v>
      </c>
      <c r="R69" s="89">
        <v>0.69299999999999995</v>
      </c>
      <c r="S69" s="89">
        <v>-162.97900000000001</v>
      </c>
      <c r="T69" s="39">
        <v>56632.85</v>
      </c>
      <c r="U69" s="1276">
        <f t="shared" si="3"/>
        <v>1.9856683543238614E-2</v>
      </c>
    </row>
    <row r="70" spans="1:21">
      <c r="A70" s="670" t="s">
        <v>249</v>
      </c>
      <c r="B70" s="670" t="s">
        <v>72</v>
      </c>
      <c r="C70" s="670" t="s">
        <v>194</v>
      </c>
      <c r="D70" s="89"/>
      <c r="E70" s="89"/>
      <c r="F70" s="89"/>
      <c r="G70" s="89"/>
      <c r="H70" s="89"/>
      <c r="I70" s="89"/>
      <c r="J70" s="89"/>
      <c r="L70" s="670" t="s">
        <v>249</v>
      </c>
      <c r="M70" s="670" t="s">
        <v>72</v>
      </c>
      <c r="N70" s="670" t="s">
        <v>194</v>
      </c>
      <c r="O70" s="89">
        <v>345</v>
      </c>
      <c r="P70" s="89"/>
      <c r="Q70" s="89">
        <v>19870.400000000001</v>
      </c>
      <c r="R70" s="89">
        <v>0.35399999999999998</v>
      </c>
      <c r="S70" s="89">
        <v>-202.625</v>
      </c>
      <c r="T70" s="39">
        <v>9049.35</v>
      </c>
      <c r="U70" s="1276">
        <f t="shared" si="3"/>
        <v>3.1728948697091241E-3</v>
      </c>
    </row>
    <row r="71" spans="1:21">
      <c r="A71" s="670" t="s">
        <v>250</v>
      </c>
      <c r="B71" s="670" t="s">
        <v>72</v>
      </c>
      <c r="C71" s="670" t="s">
        <v>194</v>
      </c>
      <c r="D71" s="89"/>
      <c r="E71" s="89"/>
      <c r="F71" s="89"/>
      <c r="G71" s="89"/>
      <c r="H71" s="89"/>
      <c r="I71" s="89"/>
      <c r="J71" s="89"/>
      <c r="L71" s="670" t="s">
        <v>250</v>
      </c>
      <c r="M71" s="670" t="s">
        <v>72</v>
      </c>
      <c r="N71" s="670" t="s">
        <v>194</v>
      </c>
      <c r="O71" s="89"/>
      <c r="P71" s="89"/>
      <c r="Q71" s="89"/>
      <c r="R71" s="89"/>
      <c r="S71" s="89"/>
      <c r="T71" s="39"/>
      <c r="U71" s="1276">
        <f t="shared" si="3"/>
        <v>0</v>
      </c>
    </row>
    <row r="72" spans="1:21">
      <c r="A72" s="670" t="s">
        <v>251</v>
      </c>
      <c r="B72" s="670" t="s">
        <v>72</v>
      </c>
      <c r="C72" s="670" t="s">
        <v>194</v>
      </c>
      <c r="D72" s="89"/>
      <c r="E72" s="89"/>
      <c r="F72" s="89"/>
      <c r="G72" s="89"/>
      <c r="H72" s="89"/>
      <c r="I72" s="89"/>
      <c r="J72" s="89"/>
      <c r="L72" s="670" t="s">
        <v>251</v>
      </c>
      <c r="M72" s="670" t="s">
        <v>72</v>
      </c>
      <c r="N72" s="670" t="s">
        <v>194</v>
      </c>
      <c r="O72" s="89"/>
      <c r="P72" s="89"/>
      <c r="Q72" s="89"/>
      <c r="R72" s="89"/>
      <c r="S72" s="89"/>
      <c r="T72" s="39"/>
      <c r="U72" s="1276">
        <f t="shared" si="3"/>
        <v>0</v>
      </c>
    </row>
    <row r="73" spans="1:21">
      <c r="A73" s="670" t="s">
        <v>252</v>
      </c>
      <c r="B73" s="670" t="s">
        <v>72</v>
      </c>
      <c r="C73" s="670" t="s">
        <v>194</v>
      </c>
      <c r="D73" s="89"/>
      <c r="E73" s="89"/>
      <c r="F73" s="89"/>
      <c r="G73" s="89"/>
      <c r="H73" s="89"/>
      <c r="I73" s="89"/>
      <c r="J73" s="89"/>
      <c r="L73" s="670" t="s">
        <v>252</v>
      </c>
      <c r="M73" s="670" t="s">
        <v>72</v>
      </c>
      <c r="N73" s="670" t="s">
        <v>194</v>
      </c>
      <c r="O73" s="89"/>
      <c r="P73" s="89"/>
      <c r="Q73" s="89"/>
      <c r="R73" s="89"/>
      <c r="S73" s="89"/>
      <c r="T73" s="39"/>
      <c r="U73" s="1276">
        <f t="shared" si="3"/>
        <v>0</v>
      </c>
    </row>
    <row r="74" spans="1:21">
      <c r="A74" s="670" t="s">
        <v>253</v>
      </c>
      <c r="B74" s="670" t="s">
        <v>72</v>
      </c>
      <c r="C74" s="670" t="s">
        <v>194</v>
      </c>
      <c r="D74" s="89"/>
      <c r="E74" s="89"/>
      <c r="F74" s="89"/>
      <c r="G74" s="89"/>
      <c r="H74" s="89"/>
      <c r="I74" s="89"/>
      <c r="J74" s="89"/>
      <c r="L74" s="670" t="s">
        <v>253</v>
      </c>
      <c r="M74" s="670" t="s">
        <v>72</v>
      </c>
      <c r="N74" s="670" t="s">
        <v>194</v>
      </c>
      <c r="O74" s="89"/>
      <c r="P74" s="89"/>
      <c r="Q74" s="89"/>
      <c r="R74" s="89"/>
      <c r="S74" s="89"/>
      <c r="T74" s="39"/>
      <c r="U74" s="1276">
        <f t="shared" si="3"/>
        <v>0</v>
      </c>
    </row>
    <row r="75" spans="1:21">
      <c r="A75" s="670" t="s">
        <v>254</v>
      </c>
      <c r="B75" s="670" t="s">
        <v>72</v>
      </c>
      <c r="C75" s="670" t="s">
        <v>194</v>
      </c>
      <c r="D75" s="89"/>
      <c r="E75" s="89"/>
      <c r="F75" s="89"/>
      <c r="G75" s="89"/>
      <c r="H75" s="89"/>
      <c r="I75" s="89"/>
      <c r="J75" s="89"/>
      <c r="L75" s="670" t="s">
        <v>254</v>
      </c>
      <c r="M75" s="670" t="s">
        <v>72</v>
      </c>
      <c r="N75" s="670" t="s">
        <v>194</v>
      </c>
      <c r="O75" s="89"/>
      <c r="P75" s="89"/>
      <c r="Q75" s="89"/>
      <c r="R75" s="89"/>
      <c r="S75" s="89"/>
      <c r="T75" s="39"/>
      <c r="U75" s="1276">
        <f t="shared" si="3"/>
        <v>0</v>
      </c>
    </row>
    <row r="76" spans="1:21">
      <c r="A76" s="670" t="s">
        <v>255</v>
      </c>
      <c r="B76" s="670" t="s">
        <v>72</v>
      </c>
      <c r="C76" s="670" t="s">
        <v>194</v>
      </c>
      <c r="D76" s="89"/>
      <c r="E76" s="89"/>
      <c r="F76" s="89"/>
      <c r="G76" s="89"/>
      <c r="H76" s="89"/>
      <c r="I76" s="89"/>
      <c r="J76" s="89"/>
      <c r="L76" s="670" t="s">
        <v>255</v>
      </c>
      <c r="M76" s="670" t="s">
        <v>72</v>
      </c>
      <c r="N76" s="670" t="s">
        <v>194</v>
      </c>
      <c r="O76" s="89">
        <v>143</v>
      </c>
      <c r="P76" s="89"/>
      <c r="Q76" s="89">
        <v>9152.7150000000001</v>
      </c>
      <c r="R76" s="89">
        <v>0.20780000000000001</v>
      </c>
      <c r="S76" s="89">
        <v>0</v>
      </c>
      <c r="T76" s="39">
        <v>37450</v>
      </c>
      <c r="U76" s="1276">
        <f t="shared" si="3"/>
        <v>1.3130767720400548E-2</v>
      </c>
    </row>
    <row r="77" spans="1:21">
      <c r="A77" s="670" t="s">
        <v>256</v>
      </c>
      <c r="B77" s="670" t="s">
        <v>72</v>
      </c>
      <c r="C77" s="670" t="s">
        <v>194</v>
      </c>
      <c r="D77" s="89"/>
      <c r="E77" s="89"/>
      <c r="F77" s="89"/>
      <c r="G77" s="89"/>
      <c r="H77" s="89"/>
      <c r="I77" s="89"/>
      <c r="J77" s="89"/>
      <c r="L77" s="670" t="s">
        <v>256</v>
      </c>
      <c r="M77" s="670" t="s">
        <v>72</v>
      </c>
      <c r="N77" s="670" t="s">
        <v>194</v>
      </c>
      <c r="O77" s="89">
        <v>22</v>
      </c>
      <c r="P77" s="89"/>
      <c r="Q77" s="89">
        <v>1729.9</v>
      </c>
      <c r="R77" s="89">
        <v>0</v>
      </c>
      <c r="S77" s="89">
        <v>0</v>
      </c>
      <c r="T77" s="39">
        <v>11975</v>
      </c>
      <c r="U77" s="1276">
        <f t="shared" si="3"/>
        <v>4.1986900788196675E-3</v>
      </c>
    </row>
    <row r="78" spans="1:21">
      <c r="A78" s="670" t="s">
        <v>257</v>
      </c>
      <c r="B78" s="670" t="s">
        <v>72</v>
      </c>
      <c r="C78" s="670" t="s">
        <v>194</v>
      </c>
      <c r="D78" s="89"/>
      <c r="E78" s="89"/>
      <c r="F78" s="89"/>
      <c r="G78" s="89"/>
      <c r="H78" s="89"/>
      <c r="I78" s="89"/>
      <c r="J78" s="89"/>
      <c r="L78" s="670" t="s">
        <v>257</v>
      </c>
      <c r="M78" s="670" t="s">
        <v>72</v>
      </c>
      <c r="N78" s="670" t="s">
        <v>194</v>
      </c>
      <c r="O78" s="89"/>
      <c r="P78" s="89"/>
      <c r="Q78" s="89"/>
      <c r="R78" s="89"/>
      <c r="S78" s="89"/>
      <c r="T78" s="39"/>
      <c r="U78" s="1276">
        <f t="shared" si="3"/>
        <v>0</v>
      </c>
    </row>
    <row r="79" spans="1:21">
      <c r="A79" s="670" t="s">
        <v>258</v>
      </c>
      <c r="B79" s="670" t="s">
        <v>72</v>
      </c>
      <c r="C79" s="670" t="s">
        <v>194</v>
      </c>
      <c r="D79" s="89"/>
      <c r="E79" s="89"/>
      <c r="F79" s="89"/>
      <c r="G79" s="89"/>
      <c r="H79" s="89"/>
      <c r="I79" s="89"/>
      <c r="J79" s="89"/>
      <c r="L79" s="670" t="s">
        <v>258</v>
      </c>
      <c r="M79" s="670" t="s">
        <v>72</v>
      </c>
      <c r="N79" s="670" t="s">
        <v>194</v>
      </c>
      <c r="O79" s="89"/>
      <c r="P79" s="89"/>
      <c r="Q79" s="89"/>
      <c r="R79" s="89"/>
      <c r="S79" s="89"/>
      <c r="T79" s="39"/>
      <c r="U79" s="1276">
        <f t="shared" si="3"/>
        <v>0</v>
      </c>
    </row>
    <row r="80" spans="1:21">
      <c r="A80" s="670" t="s">
        <v>259</v>
      </c>
      <c r="B80" s="670" t="s">
        <v>72</v>
      </c>
      <c r="C80" s="670" t="s">
        <v>194</v>
      </c>
      <c r="D80" s="89"/>
      <c r="E80" s="89"/>
      <c r="F80" s="89"/>
      <c r="G80" s="89"/>
      <c r="H80" s="89"/>
      <c r="I80" s="89"/>
      <c r="J80" s="89"/>
      <c r="L80" s="670" t="s">
        <v>259</v>
      </c>
      <c r="M80" s="670" t="s">
        <v>72</v>
      </c>
      <c r="N80" s="670" t="s">
        <v>194</v>
      </c>
      <c r="O80" s="89"/>
      <c r="P80" s="89"/>
      <c r="Q80" s="89"/>
      <c r="R80" s="89"/>
      <c r="S80" s="89"/>
      <c r="T80" s="39"/>
      <c r="U80" s="1276">
        <f t="shared" si="3"/>
        <v>0</v>
      </c>
    </row>
    <row r="81" spans="1:21">
      <c r="A81" s="670" t="s">
        <v>260</v>
      </c>
      <c r="B81" s="670" t="s">
        <v>72</v>
      </c>
      <c r="C81" s="670" t="s">
        <v>194</v>
      </c>
      <c r="D81" s="89"/>
      <c r="E81" s="89"/>
      <c r="F81" s="89"/>
      <c r="G81" s="89"/>
      <c r="H81" s="89"/>
      <c r="I81" s="89"/>
      <c r="J81" s="89"/>
      <c r="L81" s="670" t="s">
        <v>260</v>
      </c>
      <c r="M81" s="670" t="s">
        <v>72</v>
      </c>
      <c r="N81" s="670" t="s">
        <v>194</v>
      </c>
      <c r="O81" s="89">
        <v>62</v>
      </c>
      <c r="P81" s="89"/>
      <c r="Q81" s="89">
        <v>12159.185799999999</v>
      </c>
      <c r="R81" s="89">
        <v>0.155</v>
      </c>
      <c r="S81" s="89">
        <v>-174.499</v>
      </c>
      <c r="T81" s="39">
        <v>7391.64</v>
      </c>
      <c r="U81" s="1276">
        <f t="shared" si="3"/>
        <v>2.5916664329191322E-3</v>
      </c>
    </row>
    <row r="82" spans="1:21">
      <c r="A82" s="670" t="s">
        <v>261</v>
      </c>
      <c r="B82" s="670" t="s">
        <v>72</v>
      </c>
      <c r="C82" s="670" t="s">
        <v>192</v>
      </c>
      <c r="D82" s="89"/>
      <c r="E82" s="89"/>
      <c r="F82" s="89"/>
      <c r="G82" s="89"/>
      <c r="H82" s="89"/>
      <c r="I82" s="89"/>
      <c r="J82" s="89"/>
      <c r="L82" s="670" t="s">
        <v>261</v>
      </c>
      <c r="M82" s="670" t="s">
        <v>72</v>
      </c>
      <c r="N82" s="670" t="s">
        <v>192</v>
      </c>
      <c r="O82" s="89"/>
      <c r="P82" s="89"/>
      <c r="Q82" s="89"/>
      <c r="R82" s="89"/>
      <c r="S82" s="89"/>
      <c r="T82" s="39"/>
      <c r="U82" s="1276">
        <f t="shared" si="3"/>
        <v>0</v>
      </c>
    </row>
    <row r="83" spans="1:21">
      <c r="A83" s="670" t="s">
        <v>262</v>
      </c>
      <c r="B83" s="670" t="s">
        <v>72</v>
      </c>
      <c r="C83" s="670" t="s">
        <v>192</v>
      </c>
      <c r="D83" s="89"/>
      <c r="E83" s="89"/>
      <c r="F83" s="89"/>
      <c r="G83" s="89"/>
      <c r="H83" s="89"/>
      <c r="I83" s="89"/>
      <c r="J83" s="89"/>
      <c r="L83" s="670" t="s">
        <v>262</v>
      </c>
      <c r="M83" s="670" t="s">
        <v>72</v>
      </c>
      <c r="N83" s="670" t="s">
        <v>192</v>
      </c>
      <c r="O83" s="89">
        <v>4</v>
      </c>
      <c r="P83" s="89"/>
      <c r="Q83" s="89">
        <v>98.8</v>
      </c>
      <c r="R83" s="89">
        <v>2.3599999999999999E-2</v>
      </c>
      <c r="S83" s="89">
        <v>-0.64</v>
      </c>
      <c r="T83" s="39">
        <v>69.760000000000005</v>
      </c>
      <c r="U83" s="1276">
        <f t="shared" si="3"/>
        <v>2.4459341953942383E-5</v>
      </c>
    </row>
    <row r="84" spans="1:21" ht="15" customHeight="1">
      <c r="A84" s="670" t="s">
        <v>263</v>
      </c>
      <c r="B84" s="670" t="s">
        <v>72</v>
      </c>
      <c r="C84" s="670" t="s">
        <v>194</v>
      </c>
      <c r="D84" s="89"/>
      <c r="E84" s="89"/>
      <c r="F84" s="89"/>
      <c r="G84" s="89"/>
      <c r="H84" s="89"/>
      <c r="I84" s="89"/>
      <c r="J84" s="89"/>
      <c r="L84" s="670" t="s">
        <v>263</v>
      </c>
      <c r="M84" s="670" t="s">
        <v>72</v>
      </c>
      <c r="N84" s="670" t="s">
        <v>194</v>
      </c>
      <c r="O84" s="89">
        <v>4</v>
      </c>
      <c r="P84" s="89"/>
      <c r="Q84" s="89">
        <v>270.39999999999998</v>
      </c>
      <c r="R84" s="89">
        <v>6.4000000000000001E-2</v>
      </c>
      <c r="S84" s="89">
        <v>-1.756</v>
      </c>
      <c r="T84" s="39">
        <v>121.52</v>
      </c>
      <c r="U84" s="1276">
        <f t="shared" si="3"/>
        <v>4.2607500490869811E-5</v>
      </c>
    </row>
    <row r="85" spans="1:21" ht="15" customHeight="1">
      <c r="A85" s="670" t="s">
        <v>264</v>
      </c>
      <c r="B85" s="670" t="s">
        <v>72</v>
      </c>
      <c r="C85" s="670" t="s">
        <v>194</v>
      </c>
      <c r="D85" s="89"/>
      <c r="E85" s="89"/>
      <c r="F85" s="89"/>
      <c r="G85" s="89"/>
      <c r="H85" s="89"/>
      <c r="I85" s="89"/>
      <c r="J85" s="89"/>
      <c r="L85" s="670" t="s">
        <v>264</v>
      </c>
      <c r="M85" s="670" t="s">
        <v>72</v>
      </c>
      <c r="N85" s="670" t="s">
        <v>194</v>
      </c>
      <c r="O85" s="89"/>
      <c r="P85" s="89"/>
      <c r="Q85" s="89"/>
      <c r="R85" s="89"/>
      <c r="S85" s="89"/>
      <c r="T85" s="39"/>
      <c r="U85" s="1276">
        <f t="shared" si="3"/>
        <v>0</v>
      </c>
    </row>
    <row r="86" spans="1:21">
      <c r="A86" s="888" t="s">
        <v>32</v>
      </c>
      <c r="B86" s="667"/>
      <c r="C86" s="667"/>
      <c r="D86" s="592"/>
      <c r="E86" s="592"/>
      <c r="F86" s="668"/>
      <c r="G86" s="668"/>
      <c r="H86" s="668"/>
      <c r="I86" s="669"/>
      <c r="J86" s="669"/>
      <c r="L86" s="888" t="s">
        <v>32</v>
      </c>
      <c r="M86" s="667"/>
      <c r="N86" s="667"/>
      <c r="O86" s="592"/>
      <c r="P86" s="592"/>
      <c r="Q86" s="668"/>
      <c r="R86" s="668"/>
      <c r="S86" s="668"/>
      <c r="T86" s="669"/>
      <c r="U86" s="669"/>
    </row>
    <row r="87" spans="1:21">
      <c r="A87" s="670" t="s">
        <v>265</v>
      </c>
      <c r="B87" s="670" t="s">
        <v>209</v>
      </c>
      <c r="C87" s="670" t="s">
        <v>192</v>
      </c>
      <c r="D87" s="89"/>
      <c r="E87" s="89"/>
      <c r="F87" s="89"/>
      <c r="G87" s="89"/>
      <c r="H87" s="89"/>
      <c r="I87" s="89"/>
      <c r="J87" s="89"/>
      <c r="L87" s="670" t="s">
        <v>265</v>
      </c>
      <c r="M87" s="670" t="s">
        <v>209</v>
      </c>
      <c r="N87" s="670" t="s">
        <v>192</v>
      </c>
      <c r="O87" s="89">
        <v>1310</v>
      </c>
      <c r="P87" s="89"/>
      <c r="Q87" s="89">
        <v>249976</v>
      </c>
      <c r="R87" s="89">
        <v>3.407</v>
      </c>
      <c r="S87" s="89">
        <v>-0.43340000000000001</v>
      </c>
      <c r="T87" s="39">
        <v>117860.7</v>
      </c>
      <c r="U87" s="1276">
        <f t="shared" ref="U87:U93" si="4">IFERROR(T87/$T$120,0)</f>
        <v>4.1324471964320771E-2</v>
      </c>
    </row>
    <row r="88" spans="1:21">
      <c r="A88" s="670" t="s">
        <v>266</v>
      </c>
      <c r="B88" s="670" t="s">
        <v>72</v>
      </c>
      <c r="C88" s="670" t="s">
        <v>194</v>
      </c>
      <c r="D88" s="89"/>
      <c r="E88" s="89"/>
      <c r="F88" s="89"/>
      <c r="G88" s="89"/>
      <c r="H88" s="89"/>
      <c r="I88" s="89"/>
      <c r="J88" s="89"/>
      <c r="L88" s="670" t="s">
        <v>266</v>
      </c>
      <c r="M88" s="670" t="s">
        <v>72</v>
      </c>
      <c r="N88" s="670" t="s">
        <v>194</v>
      </c>
      <c r="O88" s="89">
        <v>2</v>
      </c>
      <c r="P88" s="89"/>
      <c r="Q88" s="89">
        <v>387</v>
      </c>
      <c r="R88" s="89">
        <v>5.3E-3</v>
      </c>
      <c r="S88" s="89">
        <v>-5.9999999999999995E-4</v>
      </c>
      <c r="T88" s="39">
        <v>200</v>
      </c>
      <c r="U88" s="1276">
        <f t="shared" si="4"/>
        <v>7.0124260189054988E-5</v>
      </c>
    </row>
    <row r="89" spans="1:21">
      <c r="A89" s="670" t="s">
        <v>146</v>
      </c>
      <c r="B89" s="670" t="s">
        <v>72</v>
      </c>
      <c r="C89" s="670" t="s">
        <v>192</v>
      </c>
      <c r="D89" s="89"/>
      <c r="E89" s="89"/>
      <c r="F89" s="89"/>
      <c r="G89" s="89"/>
      <c r="H89" s="89"/>
      <c r="I89" s="89"/>
      <c r="J89" s="89"/>
      <c r="L89" s="670" t="s">
        <v>146</v>
      </c>
      <c r="M89" s="670" t="s">
        <v>72</v>
      </c>
      <c r="N89" s="670" t="s">
        <v>192</v>
      </c>
      <c r="O89" s="89"/>
      <c r="P89" s="89"/>
      <c r="Q89" s="89"/>
      <c r="R89" s="89"/>
      <c r="S89" s="89"/>
      <c r="T89" s="39"/>
      <c r="U89" s="1276">
        <f t="shared" si="4"/>
        <v>0</v>
      </c>
    </row>
    <row r="90" spans="1:21">
      <c r="A90" s="670" t="s">
        <v>144</v>
      </c>
      <c r="B90" s="670" t="s">
        <v>209</v>
      </c>
      <c r="C90" s="670" t="s">
        <v>192</v>
      </c>
      <c r="D90" s="89"/>
      <c r="E90" s="89"/>
      <c r="F90" s="89"/>
      <c r="G90" s="89"/>
      <c r="H90" s="89"/>
      <c r="I90" s="89"/>
      <c r="J90" s="89"/>
      <c r="L90" s="670" t="s">
        <v>144</v>
      </c>
      <c r="M90" s="670" t="s">
        <v>209</v>
      </c>
      <c r="N90" s="670" t="s">
        <v>192</v>
      </c>
      <c r="O90" s="89"/>
      <c r="P90" s="89"/>
      <c r="Q90" s="89"/>
      <c r="R90" s="89"/>
      <c r="S90" s="89"/>
      <c r="T90" s="39"/>
      <c r="U90" s="1276">
        <f t="shared" si="4"/>
        <v>0</v>
      </c>
    </row>
    <row r="91" spans="1:21">
      <c r="A91" s="670" t="s">
        <v>145</v>
      </c>
      <c r="B91" s="670" t="s">
        <v>209</v>
      </c>
      <c r="C91" s="670" t="s">
        <v>192</v>
      </c>
      <c r="D91" s="89"/>
      <c r="E91" s="89"/>
      <c r="F91" s="89"/>
      <c r="G91" s="89"/>
      <c r="H91" s="89"/>
      <c r="I91" s="89"/>
      <c r="J91" s="89"/>
      <c r="L91" s="670" t="s">
        <v>145</v>
      </c>
      <c r="M91" s="670" t="s">
        <v>209</v>
      </c>
      <c r="N91" s="670" t="s">
        <v>192</v>
      </c>
      <c r="O91" s="89">
        <v>302</v>
      </c>
      <c r="P91" s="89"/>
      <c r="Q91" s="89">
        <v>0</v>
      </c>
      <c r="R91" s="89">
        <v>0</v>
      </c>
      <c r="S91" s="89">
        <v>0</v>
      </c>
      <c r="T91" s="39">
        <v>7693.36</v>
      </c>
      <c r="U91" s="1276">
        <f t="shared" si="4"/>
        <v>2.6974558918403404E-3</v>
      </c>
    </row>
    <row r="92" spans="1:21">
      <c r="A92" s="670" t="s">
        <v>267</v>
      </c>
      <c r="B92" s="670" t="s">
        <v>209</v>
      </c>
      <c r="C92" s="670" t="s">
        <v>192</v>
      </c>
      <c r="D92" s="89"/>
      <c r="E92" s="89"/>
      <c r="F92" s="89"/>
      <c r="G92" s="89"/>
      <c r="H92" s="89"/>
      <c r="I92" s="89"/>
      <c r="J92" s="89"/>
      <c r="L92" s="670" t="s">
        <v>267</v>
      </c>
      <c r="M92" s="670" t="s">
        <v>209</v>
      </c>
      <c r="N92" s="670" t="s">
        <v>192</v>
      </c>
      <c r="O92" s="89">
        <v>10312</v>
      </c>
      <c r="P92" s="89"/>
      <c r="Q92" s="89">
        <v>0</v>
      </c>
      <c r="R92" s="89">
        <v>0</v>
      </c>
      <c r="S92" s="89">
        <v>0</v>
      </c>
      <c r="T92" s="39">
        <v>177042.83</v>
      </c>
      <c r="U92" s="1276">
        <f t="shared" si="4"/>
        <v>6.2074987377633152E-2</v>
      </c>
    </row>
    <row r="93" spans="1:21">
      <c r="A93" s="670" t="s">
        <v>268</v>
      </c>
      <c r="B93" s="670" t="s">
        <v>72</v>
      </c>
      <c r="C93" s="670" t="s">
        <v>194</v>
      </c>
      <c r="D93" s="89"/>
      <c r="E93" s="89"/>
      <c r="F93" s="89"/>
      <c r="G93" s="89"/>
      <c r="H93" s="89"/>
      <c r="I93" s="89"/>
      <c r="J93" s="89"/>
      <c r="L93" s="670" t="s">
        <v>268</v>
      </c>
      <c r="M93" s="670" t="s">
        <v>72</v>
      </c>
      <c r="N93" s="670" t="s">
        <v>194</v>
      </c>
      <c r="O93" s="89">
        <v>3</v>
      </c>
      <c r="P93" s="89"/>
      <c r="Q93" s="89">
        <v>24300</v>
      </c>
      <c r="R93" s="89">
        <v>2.3279999999999998</v>
      </c>
      <c r="S93" s="89">
        <v>0</v>
      </c>
      <c r="T93" s="39">
        <v>9026.85</v>
      </c>
      <c r="U93" s="1276">
        <f t="shared" si="4"/>
        <v>3.1650058904378556E-3</v>
      </c>
    </row>
    <row r="94" spans="1:21">
      <c r="A94" s="227"/>
      <c r="B94" s="665"/>
      <c r="C94" s="665"/>
      <c r="D94" s="89"/>
      <c r="E94" s="89"/>
      <c r="F94" s="864"/>
      <c r="G94" s="864"/>
      <c r="H94" s="864"/>
      <c r="I94" s="39"/>
      <c r="J94" s="39"/>
      <c r="L94" s="227"/>
      <c r="M94" s="665"/>
      <c r="N94" s="665"/>
      <c r="O94" s="89"/>
      <c r="P94" s="89"/>
      <c r="Q94" s="864"/>
      <c r="R94" s="864"/>
      <c r="S94" s="864"/>
      <c r="T94" s="39"/>
      <c r="U94" s="39"/>
    </row>
    <row r="95" spans="1:21" ht="13.5" customHeight="1">
      <c r="A95" s="888" t="s">
        <v>269</v>
      </c>
      <c r="B95" s="667"/>
      <c r="C95" s="667"/>
      <c r="D95" s="592"/>
      <c r="E95" s="592"/>
      <c r="F95" s="668"/>
      <c r="G95" s="668"/>
      <c r="H95" s="668"/>
      <c r="I95" s="669"/>
      <c r="J95" s="669"/>
      <c r="L95" s="888" t="s">
        <v>269</v>
      </c>
      <c r="M95" s="667"/>
      <c r="N95" s="667"/>
      <c r="O95" s="592"/>
      <c r="P95" s="592"/>
      <c r="Q95" s="668"/>
      <c r="R95" s="668"/>
      <c r="S95" s="668"/>
      <c r="T95" s="669"/>
      <c r="U95" s="669"/>
    </row>
    <row r="96" spans="1:21" ht="13.5" customHeight="1">
      <c r="A96" s="670" t="s">
        <v>105</v>
      </c>
      <c r="B96" s="670" t="s">
        <v>72</v>
      </c>
      <c r="C96" s="670" t="s">
        <v>192</v>
      </c>
      <c r="D96" s="89"/>
      <c r="E96" s="89"/>
      <c r="F96" s="89"/>
      <c r="G96" s="89"/>
      <c r="H96" s="89"/>
      <c r="I96" s="89"/>
      <c r="J96" s="89"/>
      <c r="L96" s="670" t="s">
        <v>105</v>
      </c>
      <c r="M96" s="670" t="s">
        <v>72</v>
      </c>
      <c r="N96" s="670" t="s">
        <v>192</v>
      </c>
      <c r="O96" s="89"/>
      <c r="P96" s="89"/>
      <c r="Q96" s="89"/>
      <c r="R96" s="89"/>
      <c r="S96" s="89"/>
      <c r="T96" s="39"/>
      <c r="U96" s="1276">
        <f t="shared" ref="U96:U103" si="5">IFERROR(T96/$T$120,0)</f>
        <v>0</v>
      </c>
    </row>
    <row r="97" spans="1:21" ht="13.5" customHeight="1">
      <c r="A97" s="670" t="s">
        <v>270</v>
      </c>
      <c r="B97" s="670" t="s">
        <v>72</v>
      </c>
      <c r="C97" s="670" t="s">
        <v>192</v>
      </c>
      <c r="D97" s="89"/>
      <c r="E97" s="89"/>
      <c r="F97" s="89"/>
      <c r="G97" s="89"/>
      <c r="H97" s="89"/>
      <c r="I97" s="89"/>
      <c r="J97" s="89"/>
      <c r="L97" s="670" t="s">
        <v>270</v>
      </c>
      <c r="M97" s="670" t="s">
        <v>72</v>
      </c>
      <c r="N97" s="670" t="s">
        <v>192</v>
      </c>
      <c r="O97" s="89"/>
      <c r="P97" s="89"/>
      <c r="Q97" s="89"/>
      <c r="R97" s="89"/>
      <c r="S97" s="89"/>
      <c r="T97" s="39"/>
      <c r="U97" s="1276">
        <f t="shared" si="5"/>
        <v>0</v>
      </c>
    </row>
    <row r="98" spans="1:21" ht="14.25" customHeight="1">
      <c r="A98" s="670" t="s">
        <v>271</v>
      </c>
      <c r="B98" s="670" t="s">
        <v>72</v>
      </c>
      <c r="C98" s="670" t="s">
        <v>192</v>
      </c>
      <c r="D98" s="89"/>
      <c r="E98" s="89"/>
      <c r="F98" s="89"/>
      <c r="G98" s="89"/>
      <c r="H98" s="89"/>
      <c r="I98" s="89"/>
      <c r="J98" s="89"/>
      <c r="L98" s="670" t="s">
        <v>271</v>
      </c>
      <c r="M98" s="670" t="s">
        <v>72</v>
      </c>
      <c r="N98" s="670" t="s">
        <v>192</v>
      </c>
      <c r="O98" s="89"/>
      <c r="P98" s="89"/>
      <c r="Q98" s="89"/>
      <c r="R98" s="89"/>
      <c r="S98" s="89"/>
      <c r="T98" s="39"/>
      <c r="U98" s="1276">
        <f t="shared" si="5"/>
        <v>0</v>
      </c>
    </row>
    <row r="99" spans="1:21" ht="13.5" customHeight="1">
      <c r="A99" s="670" t="s">
        <v>272</v>
      </c>
      <c r="B99" s="670" t="s">
        <v>72</v>
      </c>
      <c r="C99" s="670" t="s">
        <v>192</v>
      </c>
      <c r="D99" s="89"/>
      <c r="E99" s="89"/>
      <c r="F99" s="89"/>
      <c r="G99" s="89"/>
      <c r="H99" s="89"/>
      <c r="I99" s="89"/>
      <c r="J99" s="89"/>
      <c r="L99" s="670" t="s">
        <v>272</v>
      </c>
      <c r="M99" s="670" t="s">
        <v>72</v>
      </c>
      <c r="N99" s="670" t="s">
        <v>192</v>
      </c>
      <c r="O99" s="89"/>
      <c r="P99" s="89"/>
      <c r="Q99" s="89"/>
      <c r="R99" s="89"/>
      <c r="S99" s="89"/>
      <c r="T99" s="39"/>
      <c r="U99" s="1276">
        <f t="shared" si="5"/>
        <v>0</v>
      </c>
    </row>
    <row r="100" spans="1:21">
      <c r="A100" s="670" t="s">
        <v>273</v>
      </c>
      <c r="B100" s="670" t="s">
        <v>72</v>
      </c>
      <c r="C100" s="670" t="s">
        <v>192</v>
      </c>
      <c r="D100" s="89"/>
      <c r="E100" s="89"/>
      <c r="F100" s="89"/>
      <c r="G100" s="89"/>
      <c r="H100" s="89"/>
      <c r="I100" s="89"/>
      <c r="J100" s="89"/>
      <c r="L100" s="670" t="s">
        <v>273</v>
      </c>
      <c r="M100" s="670" t="s">
        <v>72</v>
      </c>
      <c r="N100" s="670" t="s">
        <v>192</v>
      </c>
      <c r="O100" s="89"/>
      <c r="P100" s="89"/>
      <c r="Q100" s="89"/>
      <c r="R100" s="89"/>
      <c r="S100" s="89"/>
      <c r="T100" s="39"/>
      <c r="U100" s="1276">
        <f t="shared" si="5"/>
        <v>0</v>
      </c>
    </row>
    <row r="101" spans="1:21">
      <c r="A101" s="670" t="s">
        <v>274</v>
      </c>
      <c r="B101" s="670" t="s">
        <v>72</v>
      </c>
      <c r="C101" s="670" t="s">
        <v>194</v>
      </c>
      <c r="D101" s="89"/>
      <c r="E101" s="89"/>
      <c r="F101" s="89"/>
      <c r="G101" s="89"/>
      <c r="H101" s="89"/>
      <c r="I101" s="89"/>
      <c r="J101" s="89"/>
      <c r="L101" s="670" t="s">
        <v>274</v>
      </c>
      <c r="M101" s="670" t="s">
        <v>72</v>
      </c>
      <c r="N101" s="670" t="s">
        <v>194</v>
      </c>
      <c r="O101" s="89"/>
      <c r="P101" s="89"/>
      <c r="Q101" s="89"/>
      <c r="R101" s="89"/>
      <c r="S101" s="89"/>
      <c r="T101" s="39"/>
      <c r="U101" s="1276">
        <f t="shared" si="5"/>
        <v>0</v>
      </c>
    </row>
    <row r="102" spans="1:21">
      <c r="A102" s="670" t="s">
        <v>275</v>
      </c>
      <c r="B102" s="670" t="s">
        <v>72</v>
      </c>
      <c r="C102" s="670" t="s">
        <v>194</v>
      </c>
      <c r="D102" s="89"/>
      <c r="E102" s="89"/>
      <c r="F102" s="89"/>
      <c r="G102" s="89"/>
      <c r="H102" s="89"/>
      <c r="I102" s="89"/>
      <c r="J102" s="89"/>
      <c r="L102" s="670" t="s">
        <v>275</v>
      </c>
      <c r="M102" s="670" t="s">
        <v>72</v>
      </c>
      <c r="N102" s="670" t="s">
        <v>194</v>
      </c>
      <c r="O102" s="89"/>
      <c r="P102" s="89"/>
      <c r="Q102" s="89"/>
      <c r="R102" s="89"/>
      <c r="S102" s="89"/>
      <c r="T102" s="39"/>
      <c r="U102" s="1276">
        <f t="shared" si="5"/>
        <v>0</v>
      </c>
    </row>
    <row r="103" spans="1:21">
      <c r="A103" s="670" t="s">
        <v>273</v>
      </c>
      <c r="B103" s="670" t="s">
        <v>72</v>
      </c>
      <c r="C103" s="670" t="s">
        <v>194</v>
      </c>
      <c r="D103" s="89"/>
      <c r="E103" s="89"/>
      <c r="F103" s="89"/>
      <c r="G103" s="89"/>
      <c r="H103" s="89"/>
      <c r="I103" s="89"/>
      <c r="J103" s="89"/>
      <c r="L103" s="670" t="s">
        <v>273</v>
      </c>
      <c r="M103" s="670" t="s">
        <v>72</v>
      </c>
      <c r="N103" s="670" t="s">
        <v>194</v>
      </c>
      <c r="O103" s="89"/>
      <c r="P103" s="89"/>
      <c r="Q103" s="89"/>
      <c r="R103" s="89"/>
      <c r="S103" s="89"/>
      <c r="T103" s="39"/>
      <c r="U103" s="1276">
        <f t="shared" si="5"/>
        <v>0</v>
      </c>
    </row>
    <row r="104" spans="1:21">
      <c r="A104" s="215" t="s">
        <v>33</v>
      </c>
      <c r="B104" s="667"/>
      <c r="C104" s="667"/>
      <c r="D104" s="592"/>
      <c r="E104" s="592"/>
      <c r="F104" s="668"/>
      <c r="G104" s="668"/>
      <c r="H104" s="668"/>
      <c r="I104" s="669"/>
      <c r="J104" s="669"/>
      <c r="L104" s="215" t="s">
        <v>33</v>
      </c>
      <c r="M104" s="667"/>
      <c r="N104" s="667"/>
      <c r="O104" s="592"/>
      <c r="P104" s="592"/>
      <c r="Q104" s="668"/>
      <c r="R104" s="668"/>
      <c r="S104" s="668"/>
      <c r="T104" s="669"/>
      <c r="U104" s="669"/>
    </row>
    <row r="105" spans="1:21">
      <c r="A105" s="670" t="s">
        <v>152</v>
      </c>
      <c r="B105" s="670" t="s">
        <v>209</v>
      </c>
      <c r="C105" s="670" t="s">
        <v>192</v>
      </c>
      <c r="D105" s="89"/>
      <c r="E105" s="592"/>
      <c r="F105" s="668"/>
      <c r="G105" s="668"/>
      <c r="H105" s="668"/>
      <c r="I105" s="89"/>
      <c r="J105" s="89"/>
      <c r="L105" s="670" t="s">
        <v>152</v>
      </c>
      <c r="M105" s="670" t="s">
        <v>209</v>
      </c>
      <c r="N105" s="670" t="s">
        <v>192</v>
      </c>
      <c r="O105" s="89">
        <v>4990</v>
      </c>
      <c r="P105" s="89"/>
      <c r="Q105" s="89">
        <v>0</v>
      </c>
      <c r="R105" s="89">
        <v>0</v>
      </c>
      <c r="S105" s="89">
        <v>0</v>
      </c>
      <c r="T105" s="39">
        <v>266202.27</v>
      </c>
      <c r="U105" s="1276">
        <f>IFERROR(T105/$T$120,0)</f>
        <v>9.3336186221985348E-2</v>
      </c>
    </row>
    <row r="106" spans="1:21">
      <c r="A106" s="670" t="s">
        <v>153</v>
      </c>
      <c r="B106" s="670" t="s">
        <v>209</v>
      </c>
      <c r="C106" s="670" t="s">
        <v>192</v>
      </c>
      <c r="D106" s="89"/>
      <c r="E106" s="592"/>
      <c r="F106" s="668"/>
      <c r="G106" s="668"/>
      <c r="H106" s="668"/>
      <c r="I106" s="89"/>
      <c r="J106" s="89"/>
      <c r="L106" s="670" t="s">
        <v>153</v>
      </c>
      <c r="M106" s="670" t="s">
        <v>209</v>
      </c>
      <c r="N106" s="670" t="s">
        <v>192</v>
      </c>
      <c r="O106" s="89">
        <v>4933</v>
      </c>
      <c r="P106" s="89"/>
      <c r="Q106" s="89">
        <v>0</v>
      </c>
      <c r="R106" s="89">
        <v>0</v>
      </c>
      <c r="S106" s="89">
        <v>0</v>
      </c>
      <c r="T106" s="39">
        <v>99157.62</v>
      </c>
      <c r="U106" s="1276">
        <f>IFERROR(T106/$T$120,0)</f>
        <v>3.4766773723037214E-2</v>
      </c>
    </row>
    <row r="107" spans="1:21">
      <c r="A107" s="670"/>
      <c r="B107" s="670"/>
      <c r="C107" s="670"/>
      <c r="D107" s="89"/>
      <c r="E107" s="592"/>
      <c r="F107" s="668"/>
      <c r="G107" s="668"/>
      <c r="H107" s="668"/>
      <c r="I107" s="39"/>
      <c r="J107" s="39"/>
      <c r="L107" s="670"/>
      <c r="M107" s="670"/>
      <c r="N107" s="670"/>
      <c r="O107" s="89"/>
      <c r="P107" s="592"/>
      <c r="Q107" s="668"/>
      <c r="R107" s="668"/>
      <c r="S107" s="668"/>
      <c r="T107" s="39"/>
      <c r="U107" s="39"/>
    </row>
    <row r="108" spans="1:21">
      <c r="A108" s="888" t="s">
        <v>276</v>
      </c>
      <c r="B108" s="667"/>
      <c r="C108" s="667"/>
      <c r="D108" s="592"/>
      <c r="E108" s="592"/>
      <c r="F108" s="668"/>
      <c r="G108" s="668"/>
      <c r="H108" s="668"/>
      <c r="I108" s="592"/>
      <c r="J108" s="592"/>
      <c r="L108" s="888" t="s">
        <v>276</v>
      </c>
      <c r="M108" s="667"/>
      <c r="N108" s="667"/>
      <c r="O108" s="592"/>
      <c r="P108" s="592"/>
      <c r="Q108" s="668"/>
      <c r="R108" s="668"/>
      <c r="S108" s="668"/>
      <c r="T108" s="669"/>
      <c r="U108" s="592">
        <f t="shared" ref="U108:U119" si="6">IFERROR(T108/$T$120,0)</f>
        <v>0</v>
      </c>
    </row>
    <row r="109" spans="1:21">
      <c r="A109" s="670" t="s">
        <v>277</v>
      </c>
      <c r="B109" s="670"/>
      <c r="C109" s="670"/>
      <c r="D109" s="89"/>
      <c r="E109" s="89"/>
      <c r="F109" s="89"/>
      <c r="G109" s="89"/>
      <c r="H109" s="89"/>
      <c r="I109" s="89"/>
      <c r="J109" s="89"/>
      <c r="L109" s="670" t="s">
        <v>277</v>
      </c>
      <c r="M109" s="670" t="s">
        <v>72</v>
      </c>
      <c r="N109" s="670" t="s">
        <v>194</v>
      </c>
      <c r="O109" s="89">
        <v>62</v>
      </c>
      <c r="P109" s="89"/>
      <c r="Q109" s="89">
        <v>0</v>
      </c>
      <c r="R109" s="89">
        <v>0</v>
      </c>
      <c r="S109" s="89">
        <v>0</v>
      </c>
      <c r="T109" s="39">
        <v>51778.7</v>
      </c>
      <c r="U109" s="1276">
        <f t="shared" si="6"/>
        <v>1.8154715155255109E-2</v>
      </c>
    </row>
    <row r="110" spans="1:21">
      <c r="A110" s="670" t="s">
        <v>278</v>
      </c>
      <c r="B110" s="670"/>
      <c r="C110" s="670"/>
      <c r="D110" s="89"/>
      <c r="E110" s="89"/>
      <c r="F110" s="89"/>
      <c r="G110" s="89"/>
      <c r="H110" s="89"/>
      <c r="I110" s="89"/>
      <c r="J110" s="89"/>
      <c r="L110" s="670" t="s">
        <v>278</v>
      </c>
      <c r="M110" s="670" t="s">
        <v>72</v>
      </c>
      <c r="N110" s="670" t="s">
        <v>194</v>
      </c>
      <c r="O110" s="89">
        <v>30</v>
      </c>
      <c r="P110" s="89"/>
      <c r="Q110" s="89">
        <v>0</v>
      </c>
      <c r="R110" s="89">
        <v>0</v>
      </c>
      <c r="S110" s="89">
        <v>0</v>
      </c>
      <c r="T110" s="39">
        <v>18156.150000000001</v>
      </c>
      <c r="U110" s="1276">
        <f t="shared" si="6"/>
        <v>6.3659329331575551E-3</v>
      </c>
    </row>
    <row r="111" spans="1:21">
      <c r="A111" s="670" t="s">
        <v>279</v>
      </c>
      <c r="B111" s="670"/>
      <c r="C111" s="670"/>
      <c r="D111" s="89"/>
      <c r="E111" s="89"/>
      <c r="F111" s="89"/>
      <c r="G111" s="89"/>
      <c r="H111" s="89"/>
      <c r="I111" s="89"/>
      <c r="J111" s="89"/>
      <c r="L111" s="670" t="s">
        <v>279</v>
      </c>
      <c r="M111" s="670" t="s">
        <v>72</v>
      </c>
      <c r="N111" s="670" t="s">
        <v>194</v>
      </c>
      <c r="O111" s="89">
        <v>2</v>
      </c>
      <c r="P111" s="89"/>
      <c r="Q111" s="89">
        <v>0</v>
      </c>
      <c r="R111" s="89">
        <v>0</v>
      </c>
      <c r="S111" s="89">
        <v>0</v>
      </c>
      <c r="T111" s="39">
        <v>2689.8</v>
      </c>
      <c r="U111" s="1276">
        <f t="shared" si="6"/>
        <v>9.4310117528260073E-4</v>
      </c>
    </row>
    <row r="112" spans="1:21">
      <c r="A112" s="670" t="s">
        <v>280</v>
      </c>
      <c r="B112" s="670"/>
      <c r="C112" s="670"/>
      <c r="D112" s="89"/>
      <c r="E112" s="89"/>
      <c r="F112" s="89"/>
      <c r="G112" s="89"/>
      <c r="H112" s="89"/>
      <c r="I112" s="89"/>
      <c r="J112" s="89"/>
      <c r="L112" s="670" t="s">
        <v>280</v>
      </c>
      <c r="M112" s="670" t="s">
        <v>72</v>
      </c>
      <c r="N112" s="670" t="s">
        <v>192</v>
      </c>
      <c r="O112" s="89">
        <v>4108</v>
      </c>
      <c r="P112" s="89"/>
      <c r="Q112" s="89">
        <v>0</v>
      </c>
      <c r="R112" s="89">
        <v>0</v>
      </c>
      <c r="S112" s="89">
        <v>0</v>
      </c>
      <c r="T112" s="39">
        <v>118596.44</v>
      </c>
      <c r="U112" s="1276">
        <f t="shared" si="6"/>
        <v>4.1582438080278249E-2</v>
      </c>
    </row>
    <row r="113" spans="1:21">
      <c r="A113" s="670" t="s">
        <v>281</v>
      </c>
      <c r="B113" s="670"/>
      <c r="C113" s="670"/>
      <c r="D113" s="89"/>
      <c r="E113" s="89"/>
      <c r="F113" s="89"/>
      <c r="G113" s="89"/>
      <c r="H113" s="89"/>
      <c r="I113" s="89"/>
      <c r="J113" s="89"/>
      <c r="L113" s="670" t="s">
        <v>281</v>
      </c>
      <c r="M113" s="670" t="s">
        <v>72</v>
      </c>
      <c r="N113" s="670" t="s">
        <v>194</v>
      </c>
      <c r="O113" s="89">
        <v>13</v>
      </c>
      <c r="P113" s="89"/>
      <c r="Q113" s="89">
        <v>0</v>
      </c>
      <c r="R113" s="89">
        <v>0</v>
      </c>
      <c r="S113" s="89">
        <v>0</v>
      </c>
      <c r="T113" s="39">
        <v>53796.01</v>
      </c>
      <c r="U113" s="1276">
        <f t="shared" si="6"/>
        <v>1.8862027011865023E-2</v>
      </c>
    </row>
    <row r="114" spans="1:21">
      <c r="A114" s="670" t="s">
        <v>282</v>
      </c>
      <c r="B114" s="670"/>
      <c r="C114" s="670"/>
      <c r="D114" s="89"/>
      <c r="E114" s="89"/>
      <c r="F114" s="89"/>
      <c r="G114" s="89"/>
      <c r="H114" s="89"/>
      <c r="I114" s="89"/>
      <c r="J114" s="89"/>
      <c r="L114" s="670" t="s">
        <v>282</v>
      </c>
      <c r="M114" s="670" t="s">
        <v>72</v>
      </c>
      <c r="N114" s="670"/>
      <c r="O114" s="89">
        <v>2</v>
      </c>
      <c r="P114" s="89"/>
      <c r="Q114" s="89">
        <v>0</v>
      </c>
      <c r="R114" s="89">
        <v>0</v>
      </c>
      <c r="S114" s="89">
        <v>0</v>
      </c>
      <c r="T114" s="39">
        <v>962.11</v>
      </c>
      <c r="U114" s="1276">
        <f t="shared" si="6"/>
        <v>3.3733625985245849E-4</v>
      </c>
    </row>
    <row r="115" spans="1:21">
      <c r="A115" s="670" t="s">
        <v>283</v>
      </c>
      <c r="B115" s="670"/>
      <c r="C115" s="670"/>
      <c r="D115" s="89"/>
      <c r="E115" s="89"/>
      <c r="F115" s="89"/>
      <c r="G115" s="89"/>
      <c r="H115" s="89"/>
      <c r="I115" s="89"/>
      <c r="J115" s="89"/>
      <c r="L115" s="670" t="s">
        <v>283</v>
      </c>
      <c r="M115" s="670" t="s">
        <v>72</v>
      </c>
      <c r="N115" s="670"/>
      <c r="O115" s="89">
        <v>4109</v>
      </c>
      <c r="P115" s="89"/>
      <c r="Q115" s="89">
        <v>0</v>
      </c>
      <c r="R115" s="89">
        <v>0</v>
      </c>
      <c r="S115" s="89">
        <v>0</v>
      </c>
      <c r="T115" s="39">
        <v>49610</v>
      </c>
      <c r="U115" s="1276">
        <f t="shared" si="6"/>
        <v>1.739432273989509E-2</v>
      </c>
    </row>
    <row r="116" spans="1:21">
      <c r="A116" s="670" t="s">
        <v>284</v>
      </c>
      <c r="B116" s="670"/>
      <c r="C116" s="670"/>
      <c r="D116" s="89"/>
      <c r="E116" s="89"/>
      <c r="F116" s="89"/>
      <c r="G116" s="89"/>
      <c r="H116" s="89"/>
      <c r="I116" s="89"/>
      <c r="J116" s="89"/>
      <c r="L116" s="670" t="s">
        <v>284</v>
      </c>
      <c r="M116" s="670" t="s">
        <v>72</v>
      </c>
      <c r="N116" s="670"/>
      <c r="O116" s="89">
        <v>267</v>
      </c>
      <c r="P116" s="89"/>
      <c r="Q116" s="89">
        <v>0</v>
      </c>
      <c r="R116" s="89">
        <v>0</v>
      </c>
      <c r="S116" s="89">
        <v>0</v>
      </c>
      <c r="T116" s="39">
        <v>14491.42</v>
      </c>
      <c r="U116" s="1276">
        <f t="shared" si="6"/>
        <v>5.0810005329443766E-3</v>
      </c>
    </row>
    <row r="117" spans="1:21">
      <c r="A117" s="670" t="s">
        <v>285</v>
      </c>
      <c r="B117" s="670"/>
      <c r="C117" s="670"/>
      <c r="D117" s="89"/>
      <c r="E117" s="89"/>
      <c r="F117" s="89"/>
      <c r="G117" s="89"/>
      <c r="H117" s="89"/>
      <c r="I117" s="89"/>
      <c r="J117" s="89"/>
      <c r="L117" s="670" t="s">
        <v>285</v>
      </c>
      <c r="M117" s="670" t="s">
        <v>72</v>
      </c>
      <c r="N117" s="670"/>
      <c r="O117" s="89">
        <v>8</v>
      </c>
      <c r="P117" s="89"/>
      <c r="Q117" s="89">
        <v>0</v>
      </c>
      <c r="R117" s="89">
        <v>0</v>
      </c>
      <c r="S117" s="89">
        <v>0</v>
      </c>
      <c r="T117" s="39">
        <v>21089.17</v>
      </c>
      <c r="U117" s="1276">
        <f t="shared" si="6"/>
        <v>7.3943122212560639E-3</v>
      </c>
    </row>
    <row r="118" spans="1:21">
      <c r="A118" s="670" t="s">
        <v>286</v>
      </c>
      <c r="B118" s="670"/>
      <c r="C118" s="670"/>
      <c r="D118" s="89"/>
      <c r="E118" s="89"/>
      <c r="F118" s="89"/>
      <c r="G118" s="89"/>
      <c r="H118" s="89"/>
      <c r="I118" s="89"/>
      <c r="J118" s="89"/>
      <c r="L118" s="670" t="s">
        <v>286</v>
      </c>
      <c r="M118" s="670" t="s">
        <v>72</v>
      </c>
      <c r="N118" s="670"/>
      <c r="O118" s="89">
        <v>3</v>
      </c>
      <c r="P118" s="89"/>
      <c r="Q118" s="89">
        <v>0</v>
      </c>
      <c r="R118" s="89">
        <v>0</v>
      </c>
      <c r="S118" s="89">
        <v>0</v>
      </c>
      <c r="T118" s="39">
        <v>2121.1</v>
      </c>
      <c r="U118" s="1276">
        <f t="shared" si="6"/>
        <v>7.4370284143502273E-4</v>
      </c>
    </row>
    <row r="119" spans="1:21" ht="15" customHeight="1" thickBot="1">
      <c r="A119" s="670" t="s">
        <v>287</v>
      </c>
      <c r="B119" s="670"/>
      <c r="C119" s="670"/>
      <c r="D119" s="89"/>
      <c r="E119" s="89"/>
      <c r="F119" s="89"/>
      <c r="G119" s="89"/>
      <c r="H119" s="89"/>
      <c r="I119" s="89"/>
      <c r="J119" s="89"/>
      <c r="L119" s="670" t="s">
        <v>287</v>
      </c>
      <c r="M119" s="670" t="s">
        <v>72</v>
      </c>
      <c r="N119" s="670"/>
      <c r="O119" s="89">
        <v>4109</v>
      </c>
      <c r="P119" s="89"/>
      <c r="Q119" s="89">
        <v>0</v>
      </c>
      <c r="R119" s="89">
        <v>0</v>
      </c>
      <c r="S119" s="89">
        <v>0</v>
      </c>
      <c r="T119" s="39">
        <v>29766</v>
      </c>
      <c r="U119" s="1276">
        <f t="shared" si="6"/>
        <v>1.0436593643937054E-2</v>
      </c>
    </row>
    <row r="120" spans="1:21" s="102" customFormat="1" ht="15" customHeight="1" thickBot="1">
      <c r="A120" s="671" t="s">
        <v>10</v>
      </c>
      <c r="B120" s="1272"/>
      <c r="C120" s="1273"/>
      <c r="D120" s="1274"/>
      <c r="E120" s="1274">
        <f t="shared" ref="E120:J120" si="7">SUM(E9:E118)</f>
        <v>0</v>
      </c>
      <c r="F120" s="1274">
        <f t="shared" si="7"/>
        <v>0</v>
      </c>
      <c r="G120" s="1274">
        <f t="shared" si="7"/>
        <v>0</v>
      </c>
      <c r="H120" s="1274">
        <f t="shared" si="7"/>
        <v>0</v>
      </c>
      <c r="I120" s="1275">
        <f t="shared" si="7"/>
        <v>0</v>
      </c>
      <c r="J120" s="1277">
        <f t="shared" si="7"/>
        <v>0</v>
      </c>
      <c r="L120" s="671" t="s">
        <v>10</v>
      </c>
      <c r="M120" s="1272"/>
      <c r="N120" s="1273"/>
      <c r="O120" s="1274">
        <f t="shared" ref="O120:U120" si="8">SUM(O9:O119)</f>
        <v>343458.77</v>
      </c>
      <c r="P120" s="1274">
        <f t="shared" si="8"/>
        <v>0</v>
      </c>
      <c r="Q120" s="1274">
        <f t="shared" si="8"/>
        <v>916635.45570000017</v>
      </c>
      <c r="R120" s="1274">
        <f t="shared" si="8"/>
        <v>113.93426500000002</v>
      </c>
      <c r="S120" s="1274">
        <f t="shared" si="8"/>
        <v>22806.278949999993</v>
      </c>
      <c r="T120" s="1275">
        <f t="shared" si="8"/>
        <v>2852080.0000000005</v>
      </c>
      <c r="U120" s="1278">
        <f t="shared" si="8"/>
        <v>0.99999999999999989</v>
      </c>
    </row>
    <row r="121" spans="1:21" ht="15" customHeight="1" thickBot="1">
      <c r="I121" s="662"/>
      <c r="L121" s="47"/>
      <c r="M121" s="47"/>
      <c r="N121" s="47"/>
      <c r="O121" s="47"/>
      <c r="P121" s="47"/>
      <c r="Q121" s="614"/>
      <c r="R121" s="47"/>
      <c r="S121" s="47"/>
      <c r="T121" s="662"/>
      <c r="U121" s="662"/>
    </row>
    <row r="122" spans="1:21" ht="15" customHeight="1" thickBot="1">
      <c r="A122" s="594" t="s">
        <v>288</v>
      </c>
      <c r="B122" s="596" t="s">
        <v>289</v>
      </c>
      <c r="H122" s="510"/>
      <c r="I122" s="662"/>
      <c r="L122" s="594" t="s">
        <v>288</v>
      </c>
      <c r="M122" s="596" t="s">
        <v>289</v>
      </c>
      <c r="N122" s="47"/>
      <c r="O122" s="47"/>
      <c r="P122" s="47"/>
      <c r="Q122" s="614"/>
      <c r="R122" s="47"/>
      <c r="S122" s="47"/>
      <c r="T122" s="662"/>
      <c r="U122" s="662"/>
    </row>
    <row r="123" spans="1:21" ht="15">
      <c r="A123" s="672" t="s">
        <v>290</v>
      </c>
      <c r="B123" s="673">
        <v>0</v>
      </c>
      <c r="G123" s="674"/>
      <c r="H123" s="510"/>
      <c r="I123" s="662"/>
      <c r="L123" s="672" t="s">
        <v>290</v>
      </c>
      <c r="M123" s="1279">
        <v>107</v>
      </c>
      <c r="N123" s="47"/>
      <c r="O123" s="47"/>
      <c r="P123" s="105"/>
      <c r="Q123" s="674"/>
      <c r="R123" s="105"/>
      <c r="S123" s="47"/>
      <c r="T123" s="662"/>
      <c r="U123" s="662"/>
    </row>
    <row r="124" spans="1:21" ht="26">
      <c r="A124" s="675" t="s">
        <v>291</v>
      </c>
      <c r="B124" s="673">
        <v>0</v>
      </c>
      <c r="H124" s="510"/>
      <c r="I124" s="662"/>
      <c r="L124" s="675" t="s">
        <v>291</v>
      </c>
      <c r="M124" s="1279" t="s">
        <v>71</v>
      </c>
      <c r="N124" s="47"/>
      <c r="O124" s="47"/>
      <c r="P124" s="47"/>
      <c r="Q124" s="47"/>
      <c r="R124" s="47"/>
      <c r="S124" s="47"/>
      <c r="T124" s="662"/>
      <c r="U124" s="662"/>
    </row>
    <row r="125" spans="1:21" ht="28">
      <c r="A125" s="676" t="s">
        <v>292</v>
      </c>
      <c r="B125" s="677">
        <v>0</v>
      </c>
      <c r="H125" s="510"/>
      <c r="I125" s="662"/>
      <c r="L125" s="676" t="s">
        <v>292</v>
      </c>
      <c r="M125" s="1304">
        <v>5052</v>
      </c>
      <c r="N125" s="47"/>
      <c r="O125" s="47"/>
      <c r="P125" s="47"/>
      <c r="Q125" s="47"/>
      <c r="R125" s="47"/>
      <c r="S125" s="47"/>
      <c r="T125" s="662"/>
      <c r="U125" s="662"/>
    </row>
    <row r="126" spans="1:21">
      <c r="A126" s="676" t="s">
        <v>293</v>
      </c>
      <c r="B126" s="677">
        <v>0</v>
      </c>
      <c r="I126" s="662"/>
      <c r="L126" s="676" t="s">
        <v>293</v>
      </c>
      <c r="M126" s="1304">
        <v>163</v>
      </c>
      <c r="N126" s="47"/>
      <c r="O126" s="47"/>
      <c r="P126" s="47"/>
      <c r="Q126" s="47"/>
      <c r="R126" s="47"/>
      <c r="S126" s="47"/>
      <c r="T126" s="662"/>
      <c r="U126" s="662"/>
    </row>
    <row r="127" spans="1:21" ht="13.5" thickBot="1">
      <c r="A127" s="191"/>
      <c r="B127" s="678"/>
      <c r="I127" s="662"/>
      <c r="L127" s="191"/>
      <c r="M127" s="865"/>
      <c r="N127" s="47"/>
      <c r="O127" s="47"/>
      <c r="P127" s="47"/>
      <c r="Q127" s="47"/>
      <c r="R127" s="47"/>
      <c r="S127" s="47"/>
      <c r="T127" s="662"/>
      <c r="U127" s="662"/>
    </row>
    <row r="128" spans="1:21" ht="26.5" thickBot="1">
      <c r="A128" s="679" t="s">
        <v>294</v>
      </c>
      <c r="B128" s="596" t="s">
        <v>289</v>
      </c>
      <c r="H128" s="510"/>
      <c r="I128" s="662"/>
      <c r="L128" s="679" t="s">
        <v>294</v>
      </c>
      <c r="M128" s="596" t="s">
        <v>289</v>
      </c>
      <c r="N128" s="47"/>
      <c r="O128" s="47"/>
      <c r="P128" s="47"/>
      <c r="Q128" s="47"/>
      <c r="R128" s="47"/>
      <c r="S128" s="47"/>
      <c r="T128" s="662"/>
      <c r="U128" s="662"/>
    </row>
    <row r="129" spans="1:21" ht="16" thickBot="1">
      <c r="A129" s="1324" t="s">
        <v>295</v>
      </c>
      <c r="B129" s="959">
        <v>0</v>
      </c>
      <c r="G129" s="674"/>
      <c r="H129" s="510"/>
      <c r="I129" s="662"/>
      <c r="L129" s="1324" t="s">
        <v>295</v>
      </c>
      <c r="M129" s="1407">
        <v>4691</v>
      </c>
      <c r="N129" s="614"/>
      <c r="O129" s="641"/>
      <c r="P129" s="47"/>
      <c r="Q129" s="47"/>
      <c r="R129" s="674"/>
      <c r="S129" s="47"/>
      <c r="T129" s="662"/>
      <c r="U129" s="662"/>
    </row>
    <row r="130" spans="1:21" ht="13.5" thickBot="1">
      <c r="A130" s="191"/>
      <c r="B130" s="680"/>
      <c r="H130" s="510"/>
      <c r="I130" s="662"/>
      <c r="L130" s="191"/>
      <c r="M130" s="866"/>
      <c r="N130" s="47"/>
      <c r="O130" s="47"/>
      <c r="P130" s="47"/>
      <c r="Q130" s="47"/>
      <c r="R130" s="47"/>
      <c r="S130" s="47"/>
      <c r="T130" s="662"/>
      <c r="U130" s="662"/>
    </row>
    <row r="131" spans="1:21" ht="16.5">
      <c r="A131" s="681"/>
      <c r="B131" s="1463" t="s">
        <v>296</v>
      </c>
      <c r="C131" s="1464"/>
      <c r="D131" s="1465"/>
      <c r="E131" s="74"/>
      <c r="F131" s="510"/>
      <c r="G131" s="682"/>
      <c r="H131" s="683"/>
      <c r="I131" s="662"/>
      <c r="L131" s="681"/>
      <c r="M131" s="1463" t="s">
        <v>296</v>
      </c>
      <c r="N131" s="1464"/>
      <c r="O131" s="1465"/>
      <c r="P131" s="47"/>
      <c r="Q131" s="47"/>
      <c r="R131" s="682"/>
      <c r="S131" s="662"/>
      <c r="T131" s="662"/>
      <c r="U131" s="662"/>
    </row>
    <row r="132" spans="1:21" ht="13.5" thickBot="1">
      <c r="A132" s="1325" t="s">
        <v>297</v>
      </c>
      <c r="B132" s="960" t="s">
        <v>8</v>
      </c>
      <c r="C132" s="1372" t="s">
        <v>9</v>
      </c>
      <c r="D132" s="961" t="s">
        <v>10</v>
      </c>
      <c r="E132" s="74"/>
      <c r="F132" s="510"/>
      <c r="G132" s="510"/>
      <c r="H132" s="683"/>
      <c r="I132" s="662"/>
      <c r="L132" s="1325" t="s">
        <v>297</v>
      </c>
      <c r="M132" s="960" t="s">
        <v>8</v>
      </c>
      <c r="N132" s="1372" t="s">
        <v>9</v>
      </c>
      <c r="O132" s="961" t="s">
        <v>10</v>
      </c>
      <c r="P132" s="67"/>
      <c r="Q132" s="47"/>
      <c r="R132" s="47"/>
      <c r="S132" s="662"/>
      <c r="T132" s="662"/>
      <c r="U132" s="662"/>
    </row>
    <row r="133" spans="1:21" ht="13.5" thickBot="1">
      <c r="A133" s="693" t="s">
        <v>166</v>
      </c>
      <c r="B133" s="869">
        <f>SUM(B20:B131)</f>
        <v>0</v>
      </c>
      <c r="C133" s="870">
        <f>SUM(C20:C131)</f>
        <v>0</v>
      </c>
      <c r="D133" s="602">
        <f>SUM(B133:C133)</f>
        <v>0</v>
      </c>
      <c r="E133" s="510"/>
      <c r="F133" s="683"/>
      <c r="G133" s="683"/>
      <c r="H133" s="683"/>
      <c r="I133" s="662"/>
      <c r="L133" s="693" t="s">
        <v>166</v>
      </c>
      <c r="M133" s="869">
        <v>578118.35633381922</v>
      </c>
      <c r="N133" s="870">
        <v>0</v>
      </c>
      <c r="O133" s="602">
        <f>SUM(M133:N133)</f>
        <v>578118.35633381922</v>
      </c>
      <c r="P133" s="836"/>
      <c r="Q133" s="662"/>
      <c r="R133" s="662"/>
      <c r="S133" s="662"/>
      <c r="T133" s="662"/>
      <c r="U133" s="662"/>
    </row>
    <row r="134" spans="1:21" ht="13.5" thickBot="1">
      <c r="A134" s="653" t="s">
        <v>167</v>
      </c>
      <c r="B134" s="872">
        <f>SUM(B22:B132)</f>
        <v>0</v>
      </c>
      <c r="C134" s="39">
        <f>SUM(C22:C132)</f>
        <v>0</v>
      </c>
      <c r="D134" s="224">
        <f t="shared" ref="D134:D136" si="9">SUM(B134:C134)</f>
        <v>0</v>
      </c>
      <c r="E134" s="510"/>
      <c r="F134" s="683"/>
      <c r="G134" s="683"/>
      <c r="H134" s="683"/>
      <c r="I134" s="662"/>
      <c r="L134" s="653" t="s">
        <v>167</v>
      </c>
      <c r="M134" s="891">
        <v>1898967.4100000001</v>
      </c>
      <c r="N134" s="39">
        <v>0</v>
      </c>
      <c r="O134" s="602">
        <f>SUM(M134:N134)</f>
        <v>1898967.4100000001</v>
      </c>
      <c r="P134" s="836"/>
      <c r="Q134" s="662"/>
      <c r="R134" s="662"/>
      <c r="S134" s="662"/>
      <c r="T134" s="662"/>
      <c r="U134" s="662"/>
    </row>
    <row r="135" spans="1:21" ht="14">
      <c r="A135" s="653" t="s">
        <v>168</v>
      </c>
      <c r="B135" s="871">
        <f>SUM(B23:B133)</f>
        <v>0</v>
      </c>
      <c r="C135" s="717">
        <f>SUM(C23:C133)</f>
        <v>0</v>
      </c>
      <c r="D135" s="607">
        <f t="shared" si="9"/>
        <v>0</v>
      </c>
      <c r="E135" s="655" t="s">
        <v>169</v>
      </c>
      <c r="F135" s="683"/>
      <c r="G135" s="685"/>
      <c r="H135" s="686"/>
      <c r="I135" s="662"/>
      <c r="L135" s="653" t="s">
        <v>168</v>
      </c>
      <c r="M135" s="892">
        <v>3892432.34</v>
      </c>
      <c r="N135" s="717">
        <v>0</v>
      </c>
      <c r="O135" s="602">
        <f>SUM(M135:N135)</f>
        <v>3892432.34</v>
      </c>
      <c r="P135" s="69" t="s">
        <v>169</v>
      </c>
      <c r="Q135" s="662"/>
      <c r="R135" s="836"/>
      <c r="S135" s="75"/>
      <c r="T135" s="662"/>
      <c r="U135" s="662"/>
    </row>
    <row r="136" spans="1:21" ht="14.5" thickBot="1">
      <c r="A136" s="687" t="s">
        <v>298</v>
      </c>
      <c r="B136" s="1326">
        <f>SUM(B25:B134)</f>
        <v>0</v>
      </c>
      <c r="C136" s="1327">
        <f>SUM(C25:C134)</f>
        <v>0</v>
      </c>
      <c r="D136" s="1328">
        <f t="shared" si="9"/>
        <v>0</v>
      </c>
      <c r="E136" s="655"/>
      <c r="F136" s="683"/>
      <c r="G136" s="685"/>
      <c r="H136" s="686"/>
      <c r="I136" s="662"/>
      <c r="L136" s="687" t="s">
        <v>298</v>
      </c>
      <c r="M136" s="1326">
        <v>85483</v>
      </c>
      <c r="N136" s="1327">
        <v>0</v>
      </c>
      <c r="O136" s="1328">
        <f t="shared" ref="O136" si="10">SUM(M136:N136)</f>
        <v>85483</v>
      </c>
      <c r="P136" s="836"/>
      <c r="Q136" s="662"/>
      <c r="R136" s="909"/>
      <c r="S136" s="75"/>
      <c r="T136" s="662"/>
      <c r="U136" s="662"/>
    </row>
    <row r="137" spans="1:21" ht="14.5" thickBot="1">
      <c r="A137" s="656"/>
      <c r="B137" s="873"/>
      <c r="C137" s="874"/>
      <c r="D137" s="875"/>
      <c r="E137" s="510"/>
      <c r="F137" s="683"/>
      <c r="G137" s="683"/>
      <c r="H137" s="683"/>
      <c r="I137" s="662"/>
      <c r="L137" s="656"/>
      <c r="M137" s="873"/>
      <c r="N137" s="874"/>
      <c r="O137" s="875"/>
      <c r="P137" s="47"/>
      <c r="Q137" s="662"/>
      <c r="R137" s="662"/>
      <c r="S137" s="662"/>
      <c r="T137" s="662"/>
      <c r="U137" s="662"/>
    </row>
    <row r="138" spans="1:21" ht="13.5" thickBot="1">
      <c r="A138" s="1329" t="s">
        <v>299</v>
      </c>
      <c r="B138" s="1307">
        <f>SUM(B133:B136)</f>
        <v>0</v>
      </c>
      <c r="C138" s="1330">
        <f t="shared" ref="C138:D138" si="11">SUM(C133:C136)</f>
        <v>0</v>
      </c>
      <c r="D138" s="1331">
        <f t="shared" si="11"/>
        <v>0</v>
      </c>
      <c r="E138" s="74"/>
      <c r="H138" s="683"/>
      <c r="I138" s="662"/>
      <c r="L138" s="1329" t="s">
        <v>299</v>
      </c>
      <c r="M138" s="1307">
        <f>SUM(M133:M136)</f>
        <v>6455001.1063338192</v>
      </c>
      <c r="N138" s="1330">
        <f>SUM(N133:N136)</f>
        <v>0</v>
      </c>
      <c r="O138" s="1331">
        <f t="shared" ref="O138" si="12">SUM(O133:O136)</f>
        <v>6455001.1063338192</v>
      </c>
      <c r="P138" s="47"/>
      <c r="Q138" s="47"/>
      <c r="R138" s="47"/>
      <c r="S138" s="662"/>
      <c r="T138" s="662"/>
      <c r="U138" s="662"/>
    </row>
    <row r="139" spans="1:21" ht="12.75" customHeight="1">
      <c r="A139" s="688"/>
      <c r="B139" s="689"/>
      <c r="C139" s="690"/>
      <c r="D139" s="690"/>
      <c r="E139" s="74"/>
      <c r="H139" s="683"/>
      <c r="I139" s="662"/>
      <c r="M139" s="1303"/>
    </row>
    <row r="140" spans="1:21" ht="66" customHeight="1">
      <c r="A140" s="1466" t="s">
        <v>300</v>
      </c>
      <c r="B140" s="1466"/>
      <c r="C140" s="1466"/>
      <c r="D140" s="1466"/>
      <c r="E140" s="1466"/>
      <c r="F140" s="1466"/>
      <c r="G140" s="1466"/>
      <c r="H140" s="1466"/>
      <c r="I140" s="1466"/>
      <c r="P140" s="890"/>
    </row>
    <row r="141" spans="1:21" ht="18" customHeight="1">
      <c r="A141" s="1466" t="s">
        <v>301</v>
      </c>
      <c r="B141" s="1466"/>
      <c r="C141" s="1466"/>
      <c r="D141" s="1466"/>
      <c r="E141" s="1466"/>
      <c r="F141" s="1466"/>
      <c r="G141" s="1466"/>
      <c r="H141" s="1466"/>
      <c r="I141" s="662"/>
      <c r="M141" s="890"/>
    </row>
    <row r="142" spans="1:21" ht="24.75" customHeight="1">
      <c r="A142" s="1466" t="s">
        <v>302</v>
      </c>
      <c r="B142" s="1466"/>
      <c r="C142" s="1466"/>
      <c r="D142" s="1466"/>
      <c r="E142" s="1466"/>
      <c r="F142" s="1466"/>
      <c r="G142" s="1466"/>
      <c r="H142" s="1466"/>
      <c r="I142" s="662"/>
    </row>
    <row r="143" spans="1:21">
      <c r="A143" s="1462" t="s">
        <v>303</v>
      </c>
      <c r="B143" s="1462"/>
      <c r="C143" s="1462"/>
      <c r="D143" s="1462"/>
      <c r="E143" s="1462"/>
      <c r="F143" s="1462"/>
      <c r="G143" s="1462"/>
      <c r="H143" s="1462"/>
      <c r="I143" s="662"/>
    </row>
    <row r="144" spans="1:21" ht="26.25" customHeight="1">
      <c r="A144" s="1456" t="s">
        <v>304</v>
      </c>
      <c r="B144" s="1456"/>
      <c r="C144" s="1456"/>
      <c r="D144" s="1456"/>
      <c r="E144" s="1456"/>
      <c r="F144" s="1456"/>
      <c r="G144" s="1456"/>
      <c r="I144" s="662"/>
    </row>
    <row r="145" spans="1:9">
      <c r="A145" s="1456" t="s">
        <v>305</v>
      </c>
      <c r="B145" s="1456"/>
      <c r="C145" s="1456"/>
      <c r="D145" s="1456"/>
      <c r="E145" s="1456"/>
      <c r="F145" s="1456"/>
      <c r="G145" s="1456"/>
      <c r="H145" s="1456"/>
      <c r="I145" s="662"/>
    </row>
    <row r="146" spans="1:9">
      <c r="A146" s="1467" t="s">
        <v>306</v>
      </c>
      <c r="B146" s="1467"/>
      <c r="C146" s="1467"/>
      <c r="D146" s="1467"/>
      <c r="E146" s="1467"/>
      <c r="F146" s="1467"/>
      <c r="G146" s="1467"/>
      <c r="H146" s="167"/>
      <c r="I146" s="662"/>
    </row>
    <row r="147" spans="1:9" ht="12.75" customHeight="1"/>
    <row r="149" spans="1:9">
      <c r="A149" s="1427" t="s">
        <v>180</v>
      </c>
      <c r="B149" s="1427"/>
      <c r="C149" s="1427"/>
      <c r="D149" s="1427"/>
      <c r="E149" s="1427"/>
      <c r="F149" s="1427"/>
      <c r="G149" s="1427"/>
      <c r="H149" s="1427"/>
      <c r="I149" s="691"/>
    </row>
    <row r="150" spans="1:9">
      <c r="A150" s="1456" t="s">
        <v>307</v>
      </c>
      <c r="B150" s="1456"/>
      <c r="C150" s="1456"/>
      <c r="D150" s="1456"/>
      <c r="E150" s="1456"/>
      <c r="F150" s="1456"/>
      <c r="G150" s="1456"/>
      <c r="H150" s="1456"/>
      <c r="I150" s="662"/>
    </row>
  </sheetData>
  <mergeCells count="18">
    <mergeCell ref="A144:G144"/>
    <mergeCell ref="A145:H145"/>
    <mergeCell ref="A146:G146"/>
    <mergeCell ref="A149:H149"/>
    <mergeCell ref="A150:H150"/>
    <mergeCell ref="M5:S5"/>
    <mergeCell ref="C6:H6"/>
    <mergeCell ref="N6:S6"/>
    <mergeCell ref="A143:H143"/>
    <mergeCell ref="A1:H1"/>
    <mergeCell ref="A2:H2"/>
    <mergeCell ref="A3:H3"/>
    <mergeCell ref="B5:H5"/>
    <mergeCell ref="B131:D131"/>
    <mergeCell ref="M131:O131"/>
    <mergeCell ref="A140:I140"/>
    <mergeCell ref="A141:H141"/>
    <mergeCell ref="A142:H142"/>
  </mergeCells>
  <dataValidations count="1">
    <dataValidation type="list" allowBlank="1" showInputMessage="1" showErrorMessage="1" sqref="N29:N34 N12:N21 N9:N10 C29:C34 C37:C54 C12:C21 C9:C10 N37:N54 C56:C73 N56:N73 C75:C82 N75:N82 C93:C98 C84:C88 C89:C91 N93:N98 N84:N88 N89:N91" xr:uid="{5F33412E-C522-4DDE-9F75-B0F1F305842E}">
      <formula1>"In-Unit, CAM/WB"</formula1>
    </dataValidation>
  </dataValidations>
  <pageMargins left="0.25" right="0.25" top="0.5" bottom="0.5" header="0.5" footer="0.5"/>
  <pageSetup paperSize="3" scale="43" orientation="portrait" r:id="rId1"/>
  <rowBreaks count="1" manualBreakCount="1">
    <brk id="73"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1BCB-907A-4524-BCB3-995574E8257A}">
  <sheetPr codeName="Sheet6">
    <pageSetUpPr fitToPage="1"/>
  </sheetPr>
  <dimension ref="A1:AW180"/>
  <sheetViews>
    <sheetView view="pageBreakPreview" zoomScale="70" zoomScaleNormal="80" zoomScaleSheetLayoutView="70" workbookViewId="0">
      <pane xSplit="1" ySplit="7" topLeftCell="J139" activePane="bottomRight" state="frozen"/>
      <selection pane="topRight" activeCell="L28" sqref="L28"/>
      <selection pane="bottomLeft" activeCell="L28" sqref="L28"/>
      <selection pane="bottomRight" activeCell="J167" sqref="J167"/>
    </sheetView>
  </sheetViews>
  <sheetFormatPr defaultColWidth="8.54296875" defaultRowHeight="13"/>
  <cols>
    <col min="1" max="1" width="45.54296875" style="47" customWidth="1"/>
    <col min="2" max="2" width="12.54296875" style="47" customWidth="1"/>
    <col min="3" max="3" width="11.54296875" style="47" customWidth="1"/>
    <col min="4" max="4" width="11.54296875" style="47" bestFit="1" customWidth="1"/>
    <col min="5" max="5" width="12.453125" style="47" customWidth="1"/>
    <col min="6" max="6" width="10.453125" style="47" customWidth="1"/>
    <col min="7" max="7" width="12.08984375" style="47" customWidth="1"/>
    <col min="8" max="8" width="12.54296875" style="47" customWidth="1"/>
    <col min="9" max="9" width="5.54296875" style="47" customWidth="1"/>
    <col min="10" max="10" width="44" style="47" customWidth="1"/>
    <col min="11" max="11" width="11" style="47" customWidth="1"/>
    <col min="12" max="12" width="8.54296875" style="47"/>
    <col min="13" max="13" width="10.453125" style="47" bestFit="1" customWidth="1"/>
    <col min="14" max="14" width="8.54296875" style="47" bestFit="1" customWidth="1"/>
    <col min="15" max="15" width="10.453125" style="47" customWidth="1"/>
    <col min="16" max="16" width="12.54296875" style="47" customWidth="1"/>
    <col min="17" max="17" width="11.54296875" style="47" customWidth="1"/>
    <col min="18" max="18" width="8.54296875" style="47"/>
    <col min="19" max="19" width="29.453125" style="47" customWidth="1"/>
    <col min="20" max="16384" width="8.54296875" style="47"/>
  </cols>
  <sheetData>
    <row r="1" spans="1:31" ht="15.75" customHeight="1">
      <c r="A1" s="1429" t="s">
        <v>308</v>
      </c>
      <c r="B1" s="1429"/>
      <c r="C1" s="1429"/>
      <c r="D1" s="1429"/>
      <c r="E1" s="1429"/>
      <c r="F1" s="1429"/>
      <c r="G1" s="1429"/>
      <c r="H1" s="1429"/>
      <c r="I1" s="1429"/>
      <c r="J1" s="1429"/>
      <c r="K1" s="1429"/>
      <c r="L1" s="1429"/>
      <c r="M1" s="1429"/>
      <c r="N1" s="1429"/>
      <c r="O1" s="1429"/>
      <c r="P1" s="1429"/>
      <c r="Q1" s="1429"/>
      <c r="S1" s="1455"/>
      <c r="T1" s="1455"/>
      <c r="U1" s="1455"/>
      <c r="V1" s="1455"/>
      <c r="W1" s="1455"/>
      <c r="X1" s="1455"/>
      <c r="Y1" s="1455"/>
      <c r="Z1" s="1455"/>
      <c r="AA1" s="1455"/>
      <c r="AB1" s="1455"/>
      <c r="AC1" s="1455"/>
      <c r="AD1" s="1455"/>
      <c r="AE1" s="1455"/>
    </row>
    <row r="2" spans="1:31" ht="15.75" customHeight="1">
      <c r="A2" s="1429" t="str" cm="1">
        <f t="array" ref="A2">'ESA Summary'!A2:A2</f>
        <v>Southern California Edison</v>
      </c>
      <c r="B2" s="1429"/>
      <c r="C2" s="1429"/>
      <c r="D2" s="1429"/>
      <c r="E2" s="1429"/>
      <c r="F2" s="1429"/>
      <c r="G2" s="1429"/>
      <c r="H2" s="1429"/>
      <c r="I2" s="1429"/>
      <c r="J2" s="1429"/>
      <c r="K2" s="1429"/>
      <c r="L2" s="1429"/>
      <c r="M2" s="1429"/>
      <c r="N2" s="1429"/>
      <c r="O2" s="1429"/>
      <c r="P2" s="1429"/>
      <c r="Q2" s="1429"/>
    </row>
    <row r="3" spans="1:31" ht="15.75" customHeight="1">
      <c r="A3" s="1429" t="str" cm="1">
        <f t="array" ref="A3">'ESA Summary'!A3:A3</f>
        <v>Through July 2026</v>
      </c>
      <c r="B3" s="1429"/>
      <c r="C3" s="1429"/>
      <c r="D3" s="1429"/>
      <c r="E3" s="1429"/>
      <c r="F3" s="1429"/>
      <c r="G3" s="1429"/>
      <c r="H3" s="1429"/>
      <c r="I3" s="1429"/>
      <c r="J3" s="1429"/>
      <c r="K3" s="1429"/>
      <c r="L3" s="1429"/>
      <c r="M3" s="1429"/>
      <c r="N3" s="1429"/>
      <c r="O3" s="1429"/>
      <c r="P3" s="1429"/>
      <c r="Q3" s="1429"/>
      <c r="S3" s="193"/>
    </row>
    <row r="4" spans="1:31" ht="12" customHeight="1" thickBot="1">
      <c r="A4" s="983"/>
      <c r="B4" s="585"/>
      <c r="C4" s="585"/>
      <c r="D4" s="585"/>
      <c r="E4" s="585"/>
      <c r="F4" s="585"/>
      <c r="G4" s="585"/>
      <c r="H4" s="585"/>
      <c r="I4" s="585"/>
      <c r="J4" s="983"/>
      <c r="K4" s="585"/>
      <c r="L4" s="585"/>
      <c r="M4" s="585"/>
      <c r="N4" s="585"/>
      <c r="P4" s="67"/>
      <c r="Q4" s="67"/>
      <c r="S4" s="193"/>
    </row>
    <row r="5" spans="1:31" s="707" customFormat="1" ht="15.5" thickBot="1">
      <c r="A5" s="1473" t="s">
        <v>60</v>
      </c>
      <c r="B5" s="1476" t="s">
        <v>63</v>
      </c>
      <c r="C5" s="1479" t="s">
        <v>309</v>
      </c>
      <c r="D5" s="1480"/>
      <c r="E5" s="1480"/>
      <c r="F5" s="1480"/>
      <c r="G5" s="1480"/>
      <c r="H5" s="1480"/>
      <c r="I5" s="706"/>
      <c r="J5" s="1481" t="s">
        <v>60</v>
      </c>
      <c r="K5" s="1476" t="s">
        <v>63</v>
      </c>
      <c r="L5" s="1484" t="s">
        <v>310</v>
      </c>
      <c r="M5" s="1485"/>
      <c r="N5" s="1485"/>
      <c r="O5" s="1485"/>
      <c r="P5" s="1485"/>
      <c r="Q5" s="1486"/>
    </row>
    <row r="6" spans="1:31" s="707" customFormat="1">
      <c r="A6" s="1474"/>
      <c r="B6" s="1477"/>
      <c r="C6" s="1487" t="s">
        <v>59</v>
      </c>
      <c r="D6" s="1488"/>
      <c r="E6" s="1488"/>
      <c r="F6" s="1488"/>
      <c r="G6" s="1488"/>
      <c r="H6" s="1489"/>
      <c r="I6" s="708"/>
      <c r="J6" s="1482"/>
      <c r="K6" s="1477"/>
      <c r="L6" s="1490" t="s">
        <v>59</v>
      </c>
      <c r="M6" s="1491"/>
      <c r="N6" s="1491"/>
      <c r="O6" s="1491"/>
      <c r="P6" s="1491"/>
      <c r="Q6" s="1492"/>
    </row>
    <row r="7" spans="1:31" s="707" customFormat="1" ht="26.5" thickBot="1">
      <c r="A7" s="1475" t="s">
        <v>60</v>
      </c>
      <c r="B7" s="1478" t="s">
        <v>63</v>
      </c>
      <c r="C7" s="962" t="s">
        <v>64</v>
      </c>
      <c r="D7" s="1373" t="s">
        <v>188</v>
      </c>
      <c r="E7" s="1373" t="s">
        <v>189</v>
      </c>
      <c r="F7" s="1373" t="s">
        <v>190</v>
      </c>
      <c r="G7" s="1373" t="s">
        <v>68</v>
      </c>
      <c r="H7" s="1295" t="s">
        <v>69</v>
      </c>
      <c r="I7" s="708"/>
      <c r="J7" s="1483"/>
      <c r="K7" s="1478"/>
      <c r="L7" s="1296" t="s">
        <v>64</v>
      </c>
      <c r="M7" s="1373" t="s">
        <v>188</v>
      </c>
      <c r="N7" s="1374" t="s">
        <v>189</v>
      </c>
      <c r="O7" s="1374" t="s">
        <v>190</v>
      </c>
      <c r="P7" s="1373" t="s">
        <v>68</v>
      </c>
      <c r="Q7" s="963" t="s">
        <v>69</v>
      </c>
      <c r="R7" s="837"/>
    </row>
    <row r="8" spans="1:31" s="707" customFormat="1">
      <c r="A8" s="709" t="s">
        <v>26</v>
      </c>
      <c r="B8" s="710"/>
      <c r="C8" s="711"/>
      <c r="D8" s="712"/>
      <c r="E8" s="712"/>
      <c r="F8" s="712"/>
      <c r="G8" s="713"/>
      <c r="H8" s="714"/>
      <c r="I8" s="708"/>
      <c r="J8" s="711" t="s">
        <v>26</v>
      </c>
      <c r="K8" s="710"/>
      <c r="L8" s="893" t="s">
        <v>311</v>
      </c>
      <c r="M8" s="894" t="s">
        <v>311</v>
      </c>
      <c r="N8" s="1249" t="s">
        <v>311</v>
      </c>
      <c r="O8" s="1249" t="s">
        <v>311</v>
      </c>
      <c r="P8" s="895" t="s">
        <v>311</v>
      </c>
      <c r="Q8" s="896"/>
      <c r="R8" s="67"/>
    </row>
    <row r="9" spans="1:31" s="707" customFormat="1" ht="13.5" customHeight="1">
      <c r="A9" s="319" t="s">
        <v>312</v>
      </c>
      <c r="B9" s="87" t="s">
        <v>72</v>
      </c>
      <c r="C9" s="88">
        <v>2</v>
      </c>
      <c r="D9" s="825">
        <v>86</v>
      </c>
      <c r="E9" s="908">
        <v>1.238E-2</v>
      </c>
      <c r="F9" s="397">
        <v>-1.1160000000000001</v>
      </c>
      <c r="G9" s="90">
        <v>2834</v>
      </c>
      <c r="H9" s="116">
        <f t="shared" ref="H9:H20" si="0">IFERROR(G9/$G$146,0)</f>
        <v>1.4897624564826665E-2</v>
      </c>
      <c r="I9" s="708"/>
      <c r="J9" s="715" t="s">
        <v>312</v>
      </c>
      <c r="K9" s="87" t="s">
        <v>72</v>
      </c>
      <c r="L9" s="88">
        <v>1</v>
      </c>
      <c r="M9" s="1253">
        <v>301.45502276559898</v>
      </c>
      <c r="N9" s="825">
        <v>0</v>
      </c>
      <c r="O9" s="397">
        <v>-0.94534744444645002</v>
      </c>
      <c r="P9" s="90">
        <v>1001</v>
      </c>
      <c r="Q9" s="116">
        <f>P9/$P$146</f>
        <v>3.0118909614629312E-4</v>
      </c>
      <c r="R9" s="34"/>
    </row>
    <row r="10" spans="1:31" s="707" customFormat="1" ht="13.5" customHeight="1">
      <c r="A10" s="319" t="s">
        <v>313</v>
      </c>
      <c r="B10" s="87" t="s">
        <v>72</v>
      </c>
      <c r="C10" s="88">
        <v>0</v>
      </c>
      <c r="D10" s="825">
        <v>0</v>
      </c>
      <c r="E10" s="908">
        <v>0</v>
      </c>
      <c r="F10" s="397">
        <v>0</v>
      </c>
      <c r="G10" s="90">
        <v>0</v>
      </c>
      <c r="H10" s="116">
        <f t="shared" si="0"/>
        <v>0</v>
      </c>
      <c r="I10" s="708"/>
      <c r="J10" s="715" t="s">
        <v>313</v>
      </c>
      <c r="K10" s="87" t="s">
        <v>72</v>
      </c>
      <c r="L10" s="88">
        <v>1</v>
      </c>
      <c r="M10" s="1253">
        <v>149.96347697525201</v>
      </c>
      <c r="N10" s="825">
        <v>0</v>
      </c>
      <c r="O10" s="397">
        <v>-1.25336331843691</v>
      </c>
      <c r="P10" s="90">
        <v>1590</v>
      </c>
      <c r="Q10" s="116">
        <f t="shared" ref="Q10:Q20" si="1">P10/$P$146</f>
        <v>4.7841225062198405E-4</v>
      </c>
      <c r="R10" s="34"/>
    </row>
    <row r="11" spans="1:31" s="707" customFormat="1" ht="13.5" customHeight="1">
      <c r="A11" s="319" t="s">
        <v>314</v>
      </c>
      <c r="B11" s="87" t="s">
        <v>72</v>
      </c>
      <c r="C11" s="88">
        <v>0</v>
      </c>
      <c r="D11" s="825">
        <v>0</v>
      </c>
      <c r="E11" s="908">
        <v>0</v>
      </c>
      <c r="F11" s="397">
        <v>0</v>
      </c>
      <c r="G11" s="90">
        <v>0</v>
      </c>
      <c r="H11" s="116">
        <f t="shared" si="0"/>
        <v>0</v>
      </c>
      <c r="I11" s="708"/>
      <c r="J11" s="715" t="s">
        <v>314</v>
      </c>
      <c r="K11" s="87" t="s">
        <v>72</v>
      </c>
      <c r="L11" s="88">
        <v>0</v>
      </c>
      <c r="M11" s="1253">
        <v>0</v>
      </c>
      <c r="N11" s="825">
        <v>0</v>
      </c>
      <c r="O11" s="397">
        <v>0</v>
      </c>
      <c r="P11" s="90">
        <v>0</v>
      </c>
      <c r="Q11" s="116">
        <f t="shared" si="1"/>
        <v>0</v>
      </c>
    </row>
    <row r="12" spans="1:31" s="707" customFormat="1" ht="13.5" customHeight="1">
      <c r="A12" s="319" t="s">
        <v>315</v>
      </c>
      <c r="B12" s="87" t="s">
        <v>72</v>
      </c>
      <c r="C12" s="88">
        <v>5</v>
      </c>
      <c r="D12" s="825">
        <v>143.9</v>
      </c>
      <c r="E12" s="908">
        <v>2.7160000000000004E-2</v>
      </c>
      <c r="F12" s="397">
        <v>46.839999999999996</v>
      </c>
      <c r="G12" s="90">
        <v>5917</v>
      </c>
      <c r="H12" s="116">
        <f t="shared" si="0"/>
        <v>3.1104179446040714E-2</v>
      </c>
      <c r="I12" s="708"/>
      <c r="J12" s="715" t="s">
        <v>315</v>
      </c>
      <c r="K12" s="87" t="s">
        <v>72</v>
      </c>
      <c r="L12" s="88">
        <v>19</v>
      </c>
      <c r="M12" s="1253">
        <v>4.7079895690580198</v>
      </c>
      <c r="N12" s="825">
        <v>0</v>
      </c>
      <c r="O12" s="397">
        <v>276.75845450493676</v>
      </c>
      <c r="P12" s="90">
        <v>22908</v>
      </c>
      <c r="Q12" s="116">
        <f t="shared" si="1"/>
        <v>6.8927470674518309E-3</v>
      </c>
    </row>
    <row r="13" spans="1:31" s="707" customFormat="1" ht="13.5" customHeight="1">
      <c r="A13" s="319" t="s">
        <v>316</v>
      </c>
      <c r="B13" s="87" t="s">
        <v>72</v>
      </c>
      <c r="C13" s="88">
        <v>0</v>
      </c>
      <c r="D13" s="825">
        <v>0</v>
      </c>
      <c r="E13" s="908">
        <v>0</v>
      </c>
      <c r="F13" s="397">
        <v>0</v>
      </c>
      <c r="G13" s="90">
        <v>0</v>
      </c>
      <c r="H13" s="116">
        <f t="shared" si="0"/>
        <v>0</v>
      </c>
      <c r="I13" s="708"/>
      <c r="J13" s="715" t="s">
        <v>316</v>
      </c>
      <c r="K13" s="87" t="s">
        <v>72</v>
      </c>
      <c r="L13" s="88">
        <v>0</v>
      </c>
      <c r="M13" s="1253">
        <v>0</v>
      </c>
      <c r="N13" s="825">
        <v>0</v>
      </c>
      <c r="O13" s="397">
        <v>0</v>
      </c>
      <c r="P13" s="90">
        <v>0</v>
      </c>
      <c r="Q13" s="116">
        <f t="shared" si="1"/>
        <v>0</v>
      </c>
    </row>
    <row r="14" spans="1:31" s="707" customFormat="1" ht="13.5" customHeight="1">
      <c r="A14" s="319" t="s">
        <v>317</v>
      </c>
      <c r="B14" s="87" t="s">
        <v>72</v>
      </c>
      <c r="C14" s="88">
        <v>1</v>
      </c>
      <c r="D14" s="825">
        <v>24.1</v>
      </c>
      <c r="E14" s="908">
        <v>5.8199999999999997E-3</v>
      </c>
      <c r="F14" s="397">
        <v>0.55500000000000005</v>
      </c>
      <c r="G14" s="90">
        <v>1030</v>
      </c>
      <c r="H14" s="116">
        <f t="shared" si="0"/>
        <v>5.4144507063413781E-3</v>
      </c>
      <c r="I14" s="708"/>
      <c r="J14" s="715" t="s">
        <v>317</v>
      </c>
      <c r="K14" s="87" t="s">
        <v>72</v>
      </c>
      <c r="L14" s="88">
        <v>2</v>
      </c>
      <c r="M14" s="1253">
        <v>0</v>
      </c>
      <c r="N14" s="825">
        <v>0</v>
      </c>
      <c r="O14" s="397">
        <v>0</v>
      </c>
      <c r="P14" s="90">
        <v>1958.15</v>
      </c>
      <c r="Q14" s="116">
        <f t="shared" si="1"/>
        <v>5.8918424437448937E-4</v>
      </c>
    </row>
    <row r="15" spans="1:31" s="707" customFormat="1" ht="13.5" customHeight="1">
      <c r="A15" s="319" t="s">
        <v>318</v>
      </c>
      <c r="B15" s="87" t="s">
        <v>72</v>
      </c>
      <c r="C15" s="88">
        <v>7</v>
      </c>
      <c r="D15" s="825">
        <v>331.79999999999995</v>
      </c>
      <c r="E15" s="908">
        <v>4.578E-6</v>
      </c>
      <c r="F15" s="397">
        <v>-4.62</v>
      </c>
      <c r="G15" s="90">
        <v>10173</v>
      </c>
      <c r="H15" s="116">
        <f t="shared" si="0"/>
        <v>5.347690003457363E-2</v>
      </c>
      <c r="I15" s="708"/>
      <c r="J15" s="715" t="s">
        <v>318</v>
      </c>
      <c r="K15" s="87" t="s">
        <v>72</v>
      </c>
      <c r="L15" s="88">
        <v>55</v>
      </c>
      <c r="M15" s="1253">
        <v>24802.385048063727</v>
      </c>
      <c r="N15" s="825">
        <v>0</v>
      </c>
      <c r="O15" s="397">
        <v>-269.8461927939025</v>
      </c>
      <c r="P15" s="90">
        <v>81485</v>
      </c>
      <c r="Q15" s="116">
        <f t="shared" si="1"/>
        <v>2.4517875623856836E-2</v>
      </c>
    </row>
    <row r="16" spans="1:31" s="707" customFormat="1" ht="13.5" customHeight="1">
      <c r="A16" s="319" t="s">
        <v>319</v>
      </c>
      <c r="B16" s="87" t="s">
        <v>72</v>
      </c>
      <c r="C16" s="88">
        <v>0</v>
      </c>
      <c r="D16" s="825">
        <v>0</v>
      </c>
      <c r="E16" s="908">
        <v>0</v>
      </c>
      <c r="F16" s="397">
        <v>0</v>
      </c>
      <c r="G16" s="90">
        <v>0</v>
      </c>
      <c r="H16" s="116">
        <f t="shared" si="0"/>
        <v>0</v>
      </c>
      <c r="I16" s="708"/>
      <c r="J16" s="715" t="s">
        <v>319</v>
      </c>
      <c r="K16" s="87" t="s">
        <v>72</v>
      </c>
      <c r="L16" s="88">
        <v>5</v>
      </c>
      <c r="M16" s="1253">
        <v>2011.0271921149722</v>
      </c>
      <c r="N16" s="825">
        <v>0</v>
      </c>
      <c r="O16" s="397">
        <v>-29.433892884279249</v>
      </c>
      <c r="P16" s="90">
        <v>7309</v>
      </c>
      <c r="Q16" s="116">
        <f t="shared" si="1"/>
        <v>2.1991919118214348E-3</v>
      </c>
    </row>
    <row r="17" spans="1:17" s="707" customFormat="1" ht="13.5" customHeight="1">
      <c r="A17" s="319" t="s">
        <v>320</v>
      </c>
      <c r="B17" s="87" t="s">
        <v>72</v>
      </c>
      <c r="C17" s="88">
        <v>0</v>
      </c>
      <c r="D17" s="825">
        <v>0</v>
      </c>
      <c r="E17" s="908">
        <v>0</v>
      </c>
      <c r="F17" s="397">
        <v>0</v>
      </c>
      <c r="G17" s="90">
        <v>0</v>
      </c>
      <c r="H17" s="116">
        <f t="shared" si="0"/>
        <v>0</v>
      </c>
      <c r="I17" s="708"/>
      <c r="J17" s="715" t="s">
        <v>320</v>
      </c>
      <c r="K17" s="87" t="s">
        <v>72</v>
      </c>
      <c r="L17" s="88">
        <v>1</v>
      </c>
      <c r="M17" s="1253">
        <v>644.52746342909495</v>
      </c>
      <c r="N17" s="825">
        <v>0</v>
      </c>
      <c r="O17" s="397">
        <v>-3.9665990236787199</v>
      </c>
      <c r="P17" s="90">
        <v>1222</v>
      </c>
      <c r="Q17" s="116">
        <f t="shared" si="1"/>
        <v>3.6768539010066951E-4</v>
      </c>
    </row>
    <row r="18" spans="1:17" s="707" customFormat="1" ht="13.5" customHeight="1">
      <c r="A18" s="319" t="s">
        <v>321</v>
      </c>
      <c r="B18" s="87" t="s">
        <v>72</v>
      </c>
      <c r="C18" s="88">
        <v>0</v>
      </c>
      <c r="D18" s="825">
        <v>0</v>
      </c>
      <c r="E18" s="908">
        <v>0</v>
      </c>
      <c r="F18" s="397">
        <v>0</v>
      </c>
      <c r="G18" s="90">
        <v>0</v>
      </c>
      <c r="H18" s="116">
        <f t="shared" si="0"/>
        <v>0</v>
      </c>
      <c r="I18" s="708"/>
      <c r="J18" s="715" t="s">
        <v>321</v>
      </c>
      <c r="K18" s="87" t="s">
        <v>72</v>
      </c>
      <c r="L18" s="88">
        <v>4</v>
      </c>
      <c r="M18" s="1253">
        <v>622.27450057287194</v>
      </c>
      <c r="N18" s="825">
        <v>0</v>
      </c>
      <c r="O18" s="397">
        <v>-4.3390127783823598</v>
      </c>
      <c r="P18" s="90">
        <v>4497</v>
      </c>
      <c r="Q18" s="116">
        <f t="shared" si="1"/>
        <v>1.3530942710987812E-3</v>
      </c>
    </row>
    <row r="19" spans="1:17" s="707" customFormat="1" ht="13.5" customHeight="1">
      <c r="A19" s="319" t="s">
        <v>322</v>
      </c>
      <c r="B19" s="87" t="s">
        <v>72</v>
      </c>
      <c r="C19" s="88">
        <v>0</v>
      </c>
      <c r="D19" s="825">
        <v>0</v>
      </c>
      <c r="E19" s="908">
        <v>0</v>
      </c>
      <c r="F19" s="397">
        <v>0</v>
      </c>
      <c r="G19" s="90">
        <v>0</v>
      </c>
      <c r="H19" s="116">
        <f t="shared" si="0"/>
        <v>0</v>
      </c>
      <c r="I19" s="708"/>
      <c r="J19" s="715" t="s">
        <v>322</v>
      </c>
      <c r="K19" s="87" t="s">
        <v>72</v>
      </c>
      <c r="L19" s="88">
        <v>2</v>
      </c>
      <c r="M19" s="1253">
        <v>605.31212717198105</v>
      </c>
      <c r="N19" s="825">
        <v>0</v>
      </c>
      <c r="O19" s="397">
        <v>-2.7620296551701098</v>
      </c>
      <c r="P19" s="90">
        <v>2760</v>
      </c>
      <c r="Q19" s="116">
        <f t="shared" si="1"/>
        <v>8.3045145390985909E-4</v>
      </c>
    </row>
    <row r="20" spans="1:17" s="707" customFormat="1" ht="13.5" customHeight="1">
      <c r="A20" s="319" t="s">
        <v>323</v>
      </c>
      <c r="B20" s="87" t="s">
        <v>72</v>
      </c>
      <c r="C20" s="88">
        <v>0</v>
      </c>
      <c r="D20" s="825">
        <v>0</v>
      </c>
      <c r="E20" s="908">
        <v>0</v>
      </c>
      <c r="F20" s="397">
        <v>0</v>
      </c>
      <c r="G20" s="90">
        <v>0</v>
      </c>
      <c r="H20" s="116">
        <f t="shared" si="0"/>
        <v>0</v>
      </c>
      <c r="I20" s="708"/>
      <c r="J20" s="715" t="s">
        <v>323</v>
      </c>
      <c r="K20" s="87" t="s">
        <v>72</v>
      </c>
      <c r="L20" s="88">
        <v>1</v>
      </c>
      <c r="M20" s="1253">
        <v>151.72940361330001</v>
      </c>
      <c r="N20" s="825">
        <v>0</v>
      </c>
      <c r="O20" s="397">
        <v>-1.3178378409466001</v>
      </c>
      <c r="P20" s="90">
        <v>1590</v>
      </c>
      <c r="Q20" s="116">
        <f t="shared" si="1"/>
        <v>4.7841225062198405E-4</v>
      </c>
    </row>
    <row r="21" spans="1:17" s="707" customFormat="1">
      <c r="A21" s="698" t="s">
        <v>324</v>
      </c>
      <c r="B21" s="631"/>
      <c r="C21" s="916"/>
      <c r="D21" s="898"/>
      <c r="E21" s="899"/>
      <c r="F21" s="898"/>
      <c r="G21" s="912"/>
      <c r="H21" s="218"/>
      <c r="I21" s="708"/>
      <c r="J21" s="698" t="s">
        <v>324</v>
      </c>
      <c r="K21" s="631"/>
      <c r="L21" s="988"/>
      <c r="M21" s="1254"/>
      <c r="N21" s="1250"/>
      <c r="O21" s="1250"/>
      <c r="P21" s="989"/>
      <c r="Q21" s="218" t="s">
        <v>311</v>
      </c>
    </row>
    <row r="22" spans="1:17" s="707" customFormat="1" ht="13.5" customHeight="1">
      <c r="A22" s="319" t="s">
        <v>325</v>
      </c>
      <c r="B22" s="87" t="s">
        <v>72</v>
      </c>
      <c r="C22" s="88">
        <v>0</v>
      </c>
      <c r="D22" s="825">
        <v>0</v>
      </c>
      <c r="E22" s="908">
        <v>0</v>
      </c>
      <c r="F22" s="397">
        <v>0</v>
      </c>
      <c r="G22" s="90">
        <v>0</v>
      </c>
      <c r="H22" s="116">
        <f>IFERROR(G22/$G$146,0)</f>
        <v>0</v>
      </c>
      <c r="I22" s="708"/>
      <c r="J22" s="715" t="s">
        <v>325</v>
      </c>
      <c r="K22" s="87" t="s">
        <v>72</v>
      </c>
      <c r="L22" s="88">
        <v>0</v>
      </c>
      <c r="M22" s="1253">
        <v>0</v>
      </c>
      <c r="N22" s="825">
        <v>0</v>
      </c>
      <c r="O22" s="397">
        <v>0</v>
      </c>
      <c r="P22" s="90">
        <v>0</v>
      </c>
      <c r="Q22" s="116"/>
    </row>
    <row r="23" spans="1:17" s="707" customFormat="1" ht="13.5" customHeight="1">
      <c r="A23" s="319" t="s">
        <v>326</v>
      </c>
      <c r="B23" s="87" t="s">
        <v>72</v>
      </c>
      <c r="C23" s="88">
        <v>1</v>
      </c>
      <c r="D23" s="825">
        <v>235</v>
      </c>
      <c r="E23" s="908">
        <v>0.11600000000000001</v>
      </c>
      <c r="F23" s="397">
        <v>-0.61</v>
      </c>
      <c r="G23" s="90">
        <v>3125</v>
      </c>
      <c r="H23" s="116">
        <f>IFERROR(G23/$G$146,0)</f>
        <v>1.6427338308074569E-2</v>
      </c>
      <c r="I23" s="708"/>
      <c r="J23" s="715" t="s">
        <v>326</v>
      </c>
      <c r="K23" s="87" t="s">
        <v>72</v>
      </c>
      <c r="L23" s="88">
        <v>102</v>
      </c>
      <c r="M23" s="1253">
        <v>23682.5</v>
      </c>
      <c r="N23" s="825">
        <v>11.63799999999998</v>
      </c>
      <c r="O23" s="397">
        <v>-182.5100000000005</v>
      </c>
      <c r="P23" s="90">
        <v>308250</v>
      </c>
      <c r="Q23" s="116">
        <f>P23/$P$146</f>
        <v>9.2748790096997852E-2</v>
      </c>
    </row>
    <row r="24" spans="1:17" s="707" customFormat="1" ht="13.5" customHeight="1">
      <c r="A24" s="319" t="s">
        <v>327</v>
      </c>
      <c r="B24" s="87" t="s">
        <v>72</v>
      </c>
      <c r="C24" s="88">
        <v>0</v>
      </c>
      <c r="D24" s="825">
        <v>0</v>
      </c>
      <c r="E24" s="908">
        <v>0</v>
      </c>
      <c r="F24" s="397">
        <v>0</v>
      </c>
      <c r="G24" s="90">
        <v>0</v>
      </c>
      <c r="H24" s="116">
        <f>IFERROR(G24/$G$146,0)</f>
        <v>0</v>
      </c>
      <c r="I24" s="708"/>
      <c r="J24" s="715" t="s">
        <v>327</v>
      </c>
      <c r="K24" s="87" t="s">
        <v>72</v>
      </c>
      <c r="L24" s="88">
        <v>0</v>
      </c>
      <c r="M24" s="1253">
        <v>0</v>
      </c>
      <c r="N24" s="825">
        <v>0</v>
      </c>
      <c r="O24" s="397">
        <v>0</v>
      </c>
      <c r="P24" s="90">
        <v>0</v>
      </c>
      <c r="Q24" s="116">
        <f>P24/$P$146</f>
        <v>0</v>
      </c>
    </row>
    <row r="25" spans="1:17" s="707" customFormat="1" ht="13.5" customHeight="1">
      <c r="A25" s="319" t="s">
        <v>328</v>
      </c>
      <c r="B25" s="87" t="s">
        <v>72</v>
      </c>
      <c r="C25" s="88">
        <v>2</v>
      </c>
      <c r="D25" s="825">
        <v>350.03891810668642</v>
      </c>
      <c r="E25" s="908">
        <v>0</v>
      </c>
      <c r="F25" s="397">
        <v>-20.674981217129989</v>
      </c>
      <c r="G25" s="90">
        <v>3100</v>
      </c>
      <c r="H25" s="116">
        <f>IFERROR(G25/$G$146,0)</f>
        <v>1.6295919601609973E-2</v>
      </c>
      <c r="I25" s="708"/>
      <c r="J25" s="715" t="s">
        <v>328</v>
      </c>
      <c r="K25" s="87" t="s">
        <v>72</v>
      </c>
      <c r="L25" s="88">
        <v>0</v>
      </c>
      <c r="M25" s="1253">
        <v>0</v>
      </c>
      <c r="N25" s="825">
        <v>0</v>
      </c>
      <c r="O25" s="397">
        <v>0</v>
      </c>
      <c r="P25" s="90">
        <v>0</v>
      </c>
      <c r="Q25" s="116">
        <f>P25/$P$146</f>
        <v>0</v>
      </c>
    </row>
    <row r="26" spans="1:17" s="707" customFormat="1" ht="13.5" customHeight="1">
      <c r="A26" s="319" t="s">
        <v>329</v>
      </c>
      <c r="B26" s="87" t="s">
        <v>72</v>
      </c>
      <c r="C26" s="88">
        <v>0</v>
      </c>
      <c r="D26" s="825">
        <v>0</v>
      </c>
      <c r="E26" s="908">
        <v>0</v>
      </c>
      <c r="F26" s="397">
        <v>0</v>
      </c>
      <c r="G26" s="90">
        <v>0</v>
      </c>
      <c r="H26" s="116">
        <f>IFERROR(G26/$G$146,0)</f>
        <v>0</v>
      </c>
      <c r="I26" s="708"/>
      <c r="J26" s="715" t="s">
        <v>329</v>
      </c>
      <c r="K26" s="87" t="s">
        <v>72</v>
      </c>
      <c r="L26" s="88">
        <v>1</v>
      </c>
      <c r="M26" s="1253">
        <v>0</v>
      </c>
      <c r="N26" s="825">
        <v>0</v>
      </c>
      <c r="O26" s="397">
        <v>0</v>
      </c>
      <c r="P26" s="90">
        <v>1969</v>
      </c>
      <c r="Q26" s="116">
        <f t="shared" ref="Q26:Q30" si="2">P26/$P$146</f>
        <v>5.9244888143062053E-4</v>
      </c>
    </row>
    <row r="27" spans="1:17" s="707" customFormat="1" ht="13.5" customHeight="1">
      <c r="A27" s="319" t="s">
        <v>330</v>
      </c>
      <c r="B27" s="87" t="s">
        <v>72</v>
      </c>
      <c r="C27" s="88">
        <v>0</v>
      </c>
      <c r="D27" s="825"/>
      <c r="E27" s="908">
        <v>0</v>
      </c>
      <c r="F27" s="397">
        <v>0</v>
      </c>
      <c r="G27" s="90">
        <v>0</v>
      </c>
      <c r="H27" s="116">
        <f>IFERROR(#REF!/$G$146,0)</f>
        <v>0</v>
      </c>
      <c r="I27" s="708"/>
      <c r="J27" s="715" t="s">
        <v>330</v>
      </c>
      <c r="K27" s="87" t="s">
        <v>72</v>
      </c>
      <c r="L27" s="88">
        <v>0</v>
      </c>
      <c r="M27" s="1253">
        <v>0</v>
      </c>
      <c r="N27" s="825">
        <v>0</v>
      </c>
      <c r="O27" s="397">
        <v>0</v>
      </c>
      <c r="P27" s="90">
        <v>0</v>
      </c>
      <c r="Q27" s="116">
        <f t="shared" si="2"/>
        <v>0</v>
      </c>
    </row>
    <row r="28" spans="1:17" s="707" customFormat="1" ht="13.5" customHeight="1">
      <c r="A28" s="319" t="s">
        <v>331</v>
      </c>
      <c r="B28" s="87" t="s">
        <v>72</v>
      </c>
      <c r="C28" s="88">
        <v>0</v>
      </c>
      <c r="D28" s="825">
        <v>0</v>
      </c>
      <c r="E28" s="908">
        <v>0</v>
      </c>
      <c r="F28" s="397">
        <v>0</v>
      </c>
      <c r="G28" s="90">
        <v>0</v>
      </c>
      <c r="H28" s="116">
        <f>IFERROR(G27/$G$146,0)</f>
        <v>0</v>
      </c>
      <c r="I28" s="708"/>
      <c r="J28" s="715" t="s">
        <v>331</v>
      </c>
      <c r="K28" s="87" t="s">
        <v>72</v>
      </c>
      <c r="L28" s="88">
        <v>0</v>
      </c>
      <c r="M28" s="1253">
        <v>0</v>
      </c>
      <c r="N28" s="825">
        <v>0</v>
      </c>
      <c r="O28" s="397">
        <v>0</v>
      </c>
      <c r="P28" s="90">
        <v>0</v>
      </c>
      <c r="Q28" s="116">
        <f t="shared" si="2"/>
        <v>0</v>
      </c>
    </row>
    <row r="29" spans="1:17" s="707" customFormat="1" ht="13.5" customHeight="1">
      <c r="A29" s="319" t="s">
        <v>332</v>
      </c>
      <c r="B29" s="87" t="s">
        <v>72</v>
      </c>
      <c r="C29" s="88">
        <v>0</v>
      </c>
      <c r="D29" s="825">
        <v>0</v>
      </c>
      <c r="E29" s="908">
        <v>0</v>
      </c>
      <c r="F29" s="397">
        <v>0</v>
      </c>
      <c r="G29" s="90">
        <v>0</v>
      </c>
      <c r="H29" s="116">
        <f>IFERROR(G29/$G$146,0)</f>
        <v>0</v>
      </c>
      <c r="I29" s="708"/>
      <c r="J29" s="715" t="s">
        <v>332</v>
      </c>
      <c r="K29" s="87" t="s">
        <v>72</v>
      </c>
      <c r="L29" s="88">
        <v>0</v>
      </c>
      <c r="M29" s="1253">
        <v>0</v>
      </c>
      <c r="N29" s="825">
        <v>0</v>
      </c>
      <c r="O29" s="397">
        <v>0</v>
      </c>
      <c r="P29" s="90">
        <v>0</v>
      </c>
      <c r="Q29" s="116">
        <f t="shared" si="2"/>
        <v>0</v>
      </c>
    </row>
    <row r="30" spans="1:17" s="707" customFormat="1" ht="13.5" customHeight="1">
      <c r="A30" s="319" t="s">
        <v>333</v>
      </c>
      <c r="B30" s="87" t="s">
        <v>72</v>
      </c>
      <c r="C30" s="88">
        <v>0</v>
      </c>
      <c r="D30" s="825">
        <v>0</v>
      </c>
      <c r="E30" s="908">
        <v>0</v>
      </c>
      <c r="F30" s="397">
        <v>0</v>
      </c>
      <c r="G30" s="90">
        <v>0</v>
      </c>
      <c r="H30" s="116">
        <f>IFERROR(G30/$G$146,0)</f>
        <v>0</v>
      </c>
      <c r="I30" s="708"/>
      <c r="J30" s="715" t="s">
        <v>333</v>
      </c>
      <c r="K30" s="87" t="s">
        <v>72</v>
      </c>
      <c r="L30" s="88">
        <v>0</v>
      </c>
      <c r="M30" s="1253">
        <v>0</v>
      </c>
      <c r="N30" s="825">
        <v>0</v>
      </c>
      <c r="O30" s="397">
        <v>0</v>
      </c>
      <c r="P30" s="90">
        <v>0</v>
      </c>
      <c r="Q30" s="116">
        <f t="shared" si="2"/>
        <v>0</v>
      </c>
    </row>
    <row r="31" spans="1:17" s="707" customFormat="1">
      <c r="A31" s="698" t="s">
        <v>27</v>
      </c>
      <c r="B31" s="631"/>
      <c r="C31" s="916"/>
      <c r="D31" s="898"/>
      <c r="E31" s="899"/>
      <c r="F31" s="898"/>
      <c r="G31" s="912"/>
      <c r="H31" s="218"/>
      <c r="I31" s="708"/>
      <c r="J31" s="698" t="s">
        <v>27</v>
      </c>
      <c r="K31" s="631"/>
      <c r="L31" s="988"/>
      <c r="M31" s="1254"/>
      <c r="N31" s="1250"/>
      <c r="O31" s="1250"/>
      <c r="P31" s="989"/>
      <c r="Q31" s="218" t="s">
        <v>311</v>
      </c>
    </row>
    <row r="32" spans="1:17" s="707" customFormat="1" ht="13.5" customHeight="1">
      <c r="A32" s="718" t="s">
        <v>82</v>
      </c>
      <c r="B32" s="121" t="s">
        <v>72</v>
      </c>
      <c r="C32" s="88">
        <v>67</v>
      </c>
      <c r="D32" s="825">
        <v>466.69999999999987</v>
      </c>
      <c r="E32" s="908">
        <v>11.942</v>
      </c>
      <c r="F32" s="397">
        <v>197.73000000000008</v>
      </c>
      <c r="G32" s="90">
        <v>635.88</v>
      </c>
      <c r="H32" s="116">
        <f t="shared" ref="H32:H47" si="3">IFERROR(G32/$G$146,0)</f>
        <v>3.342661082668306E-3</v>
      </c>
      <c r="I32" s="708"/>
      <c r="J32" s="718" t="s">
        <v>82</v>
      </c>
      <c r="K32" s="87" t="s">
        <v>72</v>
      </c>
      <c r="L32" s="88">
        <v>513</v>
      </c>
      <c r="M32" s="1253">
        <v>2475.5900000000061</v>
      </c>
      <c r="N32" s="825">
        <v>9.74E-2</v>
      </c>
      <c r="O32" s="397">
        <v>1501.8999999999967</v>
      </c>
      <c r="P32" s="90">
        <v>4970.3</v>
      </c>
      <c r="Q32" s="116">
        <f>P32/$P$146</f>
        <v>1.4955046599160046E-3</v>
      </c>
    </row>
    <row r="33" spans="1:17" s="707" customFormat="1" ht="13.5" customHeight="1">
      <c r="A33" s="718" t="s">
        <v>334</v>
      </c>
      <c r="B33" s="87" t="s">
        <v>72</v>
      </c>
      <c r="C33" s="88">
        <v>57</v>
      </c>
      <c r="D33" s="825">
        <v>420.20000000000005</v>
      </c>
      <c r="E33" s="908">
        <v>0</v>
      </c>
      <c r="F33" s="397">
        <v>637.7650000000001</v>
      </c>
      <c r="G33" s="90">
        <v>2487.8000000000002</v>
      </c>
      <c r="H33" s="116">
        <f t="shared" si="3"/>
        <v>1.3077738317704934E-2</v>
      </c>
      <c r="I33" s="708"/>
      <c r="J33" s="718" t="s">
        <v>334</v>
      </c>
      <c r="K33" s="87" t="s">
        <v>72</v>
      </c>
      <c r="L33" s="88">
        <v>407</v>
      </c>
      <c r="M33" s="1253">
        <v>3123.1</v>
      </c>
      <c r="N33" s="825">
        <v>5.2999999999999999E-2</v>
      </c>
      <c r="O33" s="397">
        <v>4487.2200000000021</v>
      </c>
      <c r="P33" s="90">
        <v>17886.799999999992</v>
      </c>
      <c r="Q33" s="116">
        <f>P33/$P$146</f>
        <v>5.381927197751761E-3</v>
      </c>
    </row>
    <row r="34" spans="1:17" s="707" customFormat="1" ht="13.5" customHeight="1">
      <c r="A34" s="718" t="s">
        <v>335</v>
      </c>
      <c r="B34" s="87" t="s">
        <v>72</v>
      </c>
      <c r="C34" s="88">
        <v>0</v>
      </c>
      <c r="D34" s="825">
        <v>0</v>
      </c>
      <c r="E34" s="908">
        <v>0</v>
      </c>
      <c r="F34" s="397">
        <v>0</v>
      </c>
      <c r="G34" s="90">
        <v>0</v>
      </c>
      <c r="H34" s="116">
        <f t="shared" si="3"/>
        <v>0</v>
      </c>
      <c r="I34" s="708"/>
      <c r="J34" s="718" t="s">
        <v>335</v>
      </c>
      <c r="K34" s="87" t="s">
        <v>72</v>
      </c>
      <c r="L34" s="88">
        <v>0</v>
      </c>
      <c r="M34" s="1253">
        <v>0</v>
      </c>
      <c r="N34" s="825">
        <v>0</v>
      </c>
      <c r="O34" s="397">
        <v>0</v>
      </c>
      <c r="P34" s="90">
        <v>0</v>
      </c>
      <c r="Q34" s="116">
        <f t="shared" ref="Q34:Q50" si="4">P34/$P$146</f>
        <v>0</v>
      </c>
    </row>
    <row r="35" spans="1:17" s="707" customFormat="1" ht="13.5" customHeight="1">
      <c r="A35" s="718" t="s">
        <v>336</v>
      </c>
      <c r="B35" s="87" t="s">
        <v>72</v>
      </c>
      <c r="C35" s="88">
        <v>1</v>
      </c>
      <c r="D35" s="825">
        <v>0</v>
      </c>
      <c r="E35" s="908">
        <v>0</v>
      </c>
      <c r="F35" s="397">
        <v>37</v>
      </c>
      <c r="G35" s="90">
        <v>3492</v>
      </c>
      <c r="H35" s="116">
        <f t="shared" si="3"/>
        <v>1.8356564918974846E-2</v>
      </c>
      <c r="I35" s="708"/>
      <c r="J35" s="718" t="s">
        <v>336</v>
      </c>
      <c r="K35" s="87" t="s">
        <v>72</v>
      </c>
      <c r="L35" s="88">
        <v>2</v>
      </c>
      <c r="M35" s="1253">
        <v>0</v>
      </c>
      <c r="N35" s="825">
        <v>0</v>
      </c>
      <c r="O35" s="397">
        <v>158.69159225545928</v>
      </c>
      <c r="P35" s="90">
        <v>5210</v>
      </c>
      <c r="Q35" s="116">
        <f t="shared" si="4"/>
        <v>1.5676275633588282E-3</v>
      </c>
    </row>
    <row r="36" spans="1:17" s="707" customFormat="1" ht="13.5" customHeight="1">
      <c r="A36" s="718" t="s">
        <v>337</v>
      </c>
      <c r="B36" s="87" t="s">
        <v>72</v>
      </c>
      <c r="C36" s="88">
        <v>1</v>
      </c>
      <c r="D36" s="825">
        <v>0</v>
      </c>
      <c r="E36" s="908">
        <v>0</v>
      </c>
      <c r="F36" s="397">
        <v>37</v>
      </c>
      <c r="G36" s="90">
        <v>3250</v>
      </c>
      <c r="H36" s="116">
        <f t="shared" si="3"/>
        <v>1.7084431840397551E-2</v>
      </c>
      <c r="I36" s="708"/>
      <c r="J36" s="718" t="s">
        <v>337</v>
      </c>
      <c r="K36" s="87" t="s">
        <v>72</v>
      </c>
      <c r="L36" s="88">
        <v>2</v>
      </c>
      <c r="M36" s="1253">
        <v>0</v>
      </c>
      <c r="N36" s="825">
        <v>0</v>
      </c>
      <c r="O36" s="397">
        <v>108.1435836876079</v>
      </c>
      <c r="P36" s="90">
        <v>6587</v>
      </c>
      <c r="Q36" s="116">
        <f t="shared" si="4"/>
        <v>1.9819506256899427E-3</v>
      </c>
    </row>
    <row r="37" spans="1:17" s="707" customFormat="1" ht="13.5" customHeight="1">
      <c r="A37" s="718" t="s">
        <v>338</v>
      </c>
      <c r="B37" s="87" t="s">
        <v>72</v>
      </c>
      <c r="C37" s="88">
        <v>0</v>
      </c>
      <c r="D37" s="825">
        <v>0</v>
      </c>
      <c r="E37" s="908">
        <v>0</v>
      </c>
      <c r="F37" s="397">
        <v>0</v>
      </c>
      <c r="G37" s="90">
        <v>0</v>
      </c>
      <c r="H37" s="116">
        <f t="shared" si="3"/>
        <v>0</v>
      </c>
      <c r="I37" s="708"/>
      <c r="J37" s="718" t="s">
        <v>338</v>
      </c>
      <c r="K37" s="87" t="s">
        <v>72</v>
      </c>
      <c r="L37" s="88">
        <v>1</v>
      </c>
      <c r="M37" s="1253">
        <v>0</v>
      </c>
      <c r="N37" s="825">
        <v>0</v>
      </c>
      <c r="O37" s="397">
        <v>81.857109379410701</v>
      </c>
      <c r="P37" s="90">
        <v>2670</v>
      </c>
      <c r="Q37" s="116">
        <f t="shared" si="4"/>
        <v>8.0337151519540716E-4</v>
      </c>
    </row>
    <row r="38" spans="1:17" s="707" customFormat="1" ht="13.5" customHeight="1">
      <c r="A38" s="718" t="s">
        <v>339</v>
      </c>
      <c r="B38" s="87" t="s">
        <v>72</v>
      </c>
      <c r="C38" s="88">
        <v>1</v>
      </c>
      <c r="D38" s="825">
        <v>0</v>
      </c>
      <c r="E38" s="908">
        <v>0</v>
      </c>
      <c r="F38" s="397">
        <v>30.4</v>
      </c>
      <c r="G38" s="90">
        <v>3250</v>
      </c>
      <c r="H38" s="116">
        <f t="shared" si="3"/>
        <v>1.7084431840397551E-2</v>
      </c>
      <c r="I38" s="708"/>
      <c r="J38" s="718" t="s">
        <v>339</v>
      </c>
      <c r="K38" s="87" t="s">
        <v>72</v>
      </c>
      <c r="L38" s="88">
        <v>13</v>
      </c>
      <c r="M38" s="1253">
        <v>409.74108220058901</v>
      </c>
      <c r="N38" s="825">
        <v>0</v>
      </c>
      <c r="O38" s="397">
        <v>423.69925674215551</v>
      </c>
      <c r="P38" s="90">
        <v>44515</v>
      </c>
      <c r="Q38" s="116">
        <f t="shared" si="4"/>
        <v>1.3394038576375862E-2</v>
      </c>
    </row>
    <row r="39" spans="1:17" s="707" customFormat="1" ht="13.5" customHeight="1">
      <c r="A39" s="718" t="s">
        <v>340</v>
      </c>
      <c r="B39" s="87" t="s">
        <v>72</v>
      </c>
      <c r="C39" s="88">
        <v>0</v>
      </c>
      <c r="D39" s="825">
        <v>0</v>
      </c>
      <c r="E39" s="908">
        <v>0</v>
      </c>
      <c r="F39" s="397">
        <v>0</v>
      </c>
      <c r="G39" s="90">
        <v>0</v>
      </c>
      <c r="H39" s="116">
        <f t="shared" si="3"/>
        <v>0</v>
      </c>
      <c r="I39" s="708"/>
      <c r="J39" s="718" t="s">
        <v>340</v>
      </c>
      <c r="K39" s="87" t="s">
        <v>72</v>
      </c>
      <c r="L39" s="88">
        <v>0</v>
      </c>
      <c r="M39" s="1253">
        <v>0</v>
      </c>
      <c r="N39" s="825">
        <v>0</v>
      </c>
      <c r="O39" s="397">
        <v>0</v>
      </c>
      <c r="P39" s="90">
        <v>0</v>
      </c>
      <c r="Q39" s="116">
        <f t="shared" si="4"/>
        <v>0</v>
      </c>
    </row>
    <row r="40" spans="1:17" s="707" customFormat="1" ht="13.5" customHeight="1">
      <c r="A40" s="718" t="s">
        <v>341</v>
      </c>
      <c r="B40" s="817" t="s">
        <v>72</v>
      </c>
      <c r="C40" s="88">
        <v>0</v>
      </c>
      <c r="D40" s="825">
        <v>0</v>
      </c>
      <c r="E40" s="908">
        <v>0</v>
      </c>
      <c r="F40" s="397">
        <v>0</v>
      </c>
      <c r="G40" s="90">
        <v>0</v>
      </c>
      <c r="H40" s="116">
        <f t="shared" si="3"/>
        <v>0</v>
      </c>
      <c r="I40" s="708"/>
      <c r="J40" s="718" t="s">
        <v>341</v>
      </c>
      <c r="K40" s="817" t="s">
        <v>72</v>
      </c>
      <c r="L40" s="88">
        <v>0</v>
      </c>
      <c r="M40" s="1253">
        <v>0</v>
      </c>
      <c r="N40" s="825">
        <v>0</v>
      </c>
      <c r="O40" s="397">
        <v>0</v>
      </c>
      <c r="P40" s="90">
        <v>0</v>
      </c>
      <c r="Q40" s="116">
        <f t="shared" si="4"/>
        <v>0</v>
      </c>
    </row>
    <row r="41" spans="1:17" s="707" customFormat="1" ht="13.5" customHeight="1">
      <c r="A41" s="718" t="s">
        <v>342</v>
      </c>
      <c r="B41" s="817" t="s">
        <v>72</v>
      </c>
      <c r="C41" s="88">
        <v>0</v>
      </c>
      <c r="D41" s="825">
        <v>0</v>
      </c>
      <c r="E41" s="908">
        <v>0</v>
      </c>
      <c r="F41" s="397">
        <v>0</v>
      </c>
      <c r="G41" s="90">
        <v>0</v>
      </c>
      <c r="H41" s="116">
        <f t="shared" si="3"/>
        <v>0</v>
      </c>
      <c r="I41" s="708"/>
      <c r="J41" s="718" t="s">
        <v>342</v>
      </c>
      <c r="K41" s="817" t="s">
        <v>72</v>
      </c>
      <c r="L41" s="88">
        <v>1</v>
      </c>
      <c r="M41" s="1253">
        <v>0</v>
      </c>
      <c r="N41" s="825">
        <v>0</v>
      </c>
      <c r="O41" s="397">
        <v>19.664733150612498</v>
      </c>
      <c r="P41" s="90">
        <v>5546</v>
      </c>
      <c r="Q41" s="116">
        <f t="shared" si="4"/>
        <v>1.6687260012261155E-3</v>
      </c>
    </row>
    <row r="42" spans="1:17" s="707" customFormat="1" ht="13.5" customHeight="1">
      <c r="A42" s="718" t="s">
        <v>343</v>
      </c>
      <c r="B42" s="87" t="s">
        <v>72</v>
      </c>
      <c r="C42" s="88">
        <v>0</v>
      </c>
      <c r="D42" s="825">
        <v>0</v>
      </c>
      <c r="E42" s="908">
        <v>0</v>
      </c>
      <c r="F42" s="397">
        <v>0</v>
      </c>
      <c r="G42" s="90">
        <v>0</v>
      </c>
      <c r="H42" s="116">
        <f t="shared" si="3"/>
        <v>0</v>
      </c>
      <c r="I42" s="708"/>
      <c r="J42" s="718" t="s">
        <v>343</v>
      </c>
      <c r="K42" s="87" t="s">
        <v>72</v>
      </c>
      <c r="L42" s="88">
        <v>54</v>
      </c>
      <c r="M42" s="1253">
        <v>195.61712198998401</v>
      </c>
      <c r="N42" s="825">
        <v>0</v>
      </c>
      <c r="O42" s="397">
        <v>4608.6943072049335</v>
      </c>
      <c r="P42" s="90">
        <v>287363</v>
      </c>
      <c r="Q42" s="116">
        <f t="shared" si="4"/>
        <v>8.6464138097789439E-2</v>
      </c>
    </row>
    <row r="43" spans="1:17" s="707" customFormat="1" ht="13.5" customHeight="1">
      <c r="A43" s="718" t="s">
        <v>206</v>
      </c>
      <c r="B43" s="87" t="s">
        <v>72</v>
      </c>
      <c r="C43" s="88">
        <v>53</v>
      </c>
      <c r="D43" s="825">
        <v>371</v>
      </c>
      <c r="E43" s="908">
        <v>0</v>
      </c>
      <c r="F43" s="397">
        <v>591.76500000000021</v>
      </c>
      <c r="G43" s="90">
        <v>2963</v>
      </c>
      <c r="H43" s="116">
        <f t="shared" si="3"/>
        <v>1.5575745090183984E-2</v>
      </c>
      <c r="I43" s="708"/>
      <c r="J43" s="718" t="s">
        <v>206</v>
      </c>
      <c r="K43" s="87" t="s">
        <v>72</v>
      </c>
      <c r="L43" s="88">
        <v>403</v>
      </c>
      <c r="M43" s="1253">
        <v>3074</v>
      </c>
      <c r="N43" s="825">
        <v>5.2999999999999999E-2</v>
      </c>
      <c r="O43" s="397">
        <v>4457.800000000002</v>
      </c>
      <c r="P43" s="90">
        <v>22798.6</v>
      </c>
      <c r="Q43" s="116">
        <f t="shared" si="4"/>
        <v>6.8598298975033742E-3</v>
      </c>
    </row>
    <row r="44" spans="1:17" s="707" customFormat="1" ht="13.5" customHeight="1">
      <c r="A44" s="718" t="s">
        <v>93</v>
      </c>
      <c r="B44" s="87" t="s">
        <v>72</v>
      </c>
      <c r="C44" s="88">
        <v>0</v>
      </c>
      <c r="D44" s="825">
        <v>0</v>
      </c>
      <c r="E44" s="908">
        <v>0</v>
      </c>
      <c r="F44" s="397">
        <v>0</v>
      </c>
      <c r="G44" s="90">
        <v>0</v>
      </c>
      <c r="H44" s="116">
        <f t="shared" si="3"/>
        <v>0</v>
      </c>
      <c r="I44" s="708"/>
      <c r="J44" s="718" t="s">
        <v>93</v>
      </c>
      <c r="K44" s="87" t="s">
        <v>72</v>
      </c>
      <c r="L44" s="88">
        <v>2</v>
      </c>
      <c r="M44" s="1253">
        <v>12.2</v>
      </c>
      <c r="N44" s="825">
        <v>0</v>
      </c>
      <c r="O44" s="397">
        <v>9.82</v>
      </c>
      <c r="P44" s="90">
        <v>124.5</v>
      </c>
      <c r="Q44" s="116">
        <f t="shared" si="4"/>
        <v>3.7460581888325166E-5</v>
      </c>
    </row>
    <row r="45" spans="1:17" s="707" customFormat="1" ht="13.5" customHeight="1">
      <c r="A45" s="718" t="s">
        <v>344</v>
      </c>
      <c r="B45" s="87" t="s">
        <v>345</v>
      </c>
      <c r="C45" s="88">
        <v>0</v>
      </c>
      <c r="D45" s="825">
        <v>0</v>
      </c>
      <c r="E45" s="908">
        <v>0</v>
      </c>
      <c r="F45" s="397">
        <v>0</v>
      </c>
      <c r="G45" s="90">
        <v>0</v>
      </c>
      <c r="H45" s="116">
        <f t="shared" si="3"/>
        <v>0</v>
      </c>
      <c r="I45" s="708"/>
      <c r="J45" s="718" t="s">
        <v>344</v>
      </c>
      <c r="K45" s="87" t="s">
        <v>345</v>
      </c>
      <c r="L45" s="88">
        <v>0</v>
      </c>
      <c r="M45" s="1253">
        <v>0</v>
      </c>
      <c r="N45" s="825">
        <v>0</v>
      </c>
      <c r="O45" s="397">
        <v>0</v>
      </c>
      <c r="P45" s="90">
        <v>0</v>
      </c>
      <c r="Q45" s="116">
        <f t="shared" si="4"/>
        <v>0</v>
      </c>
    </row>
    <row r="46" spans="1:17" s="707" customFormat="1" ht="13.5" customHeight="1">
      <c r="A46" s="718" t="s">
        <v>346</v>
      </c>
      <c r="B46" s="87" t="s">
        <v>72</v>
      </c>
      <c r="C46" s="88">
        <v>1</v>
      </c>
      <c r="D46" s="825">
        <v>0</v>
      </c>
      <c r="E46" s="908">
        <v>0</v>
      </c>
      <c r="F46" s="397">
        <v>0</v>
      </c>
      <c r="G46" s="90">
        <v>90</v>
      </c>
      <c r="H46" s="116">
        <f t="shared" si="3"/>
        <v>4.731073432725476E-4</v>
      </c>
      <c r="I46" s="708"/>
      <c r="J46" s="718" t="s">
        <v>346</v>
      </c>
      <c r="K46" s="87" t="s">
        <v>72</v>
      </c>
      <c r="L46" s="88">
        <v>0</v>
      </c>
      <c r="M46" s="1253">
        <v>0</v>
      </c>
      <c r="N46" s="825">
        <v>0</v>
      </c>
      <c r="O46" s="397">
        <v>0</v>
      </c>
      <c r="P46" s="90">
        <v>0</v>
      </c>
      <c r="Q46" s="116">
        <f t="shared" si="4"/>
        <v>0</v>
      </c>
    </row>
    <row r="47" spans="1:17" s="707" customFormat="1" ht="13.5" customHeight="1">
      <c r="A47" s="719" t="s">
        <v>347</v>
      </c>
      <c r="B47" s="87" t="s">
        <v>72</v>
      </c>
      <c r="C47" s="88">
        <v>6</v>
      </c>
      <c r="D47" s="825">
        <v>0</v>
      </c>
      <c r="E47" s="908">
        <v>0</v>
      </c>
      <c r="F47" s="397">
        <v>0</v>
      </c>
      <c r="G47" s="90">
        <v>174</v>
      </c>
      <c r="H47" s="116">
        <f t="shared" si="3"/>
        <v>9.1467419699359199E-4</v>
      </c>
      <c r="I47" s="708"/>
      <c r="J47" s="718" t="s">
        <v>347</v>
      </c>
      <c r="K47" s="87" t="s">
        <v>72</v>
      </c>
      <c r="L47" s="88">
        <v>72</v>
      </c>
      <c r="M47" s="1253">
        <v>0</v>
      </c>
      <c r="N47" s="825">
        <v>0</v>
      </c>
      <c r="O47" s="397">
        <v>0</v>
      </c>
      <c r="P47" s="90">
        <v>2128.5</v>
      </c>
      <c r="Q47" s="116">
        <f t="shared" si="4"/>
        <v>6.4044055059678804E-4</v>
      </c>
    </row>
    <row r="48" spans="1:17" s="707" customFormat="1">
      <c r="A48" s="268" t="s">
        <v>28</v>
      </c>
      <c r="B48" s="631"/>
      <c r="C48" s="916"/>
      <c r="D48" s="898"/>
      <c r="E48" s="899"/>
      <c r="F48" s="898"/>
      <c r="G48" s="912"/>
      <c r="H48" s="218"/>
      <c r="I48" s="708"/>
      <c r="J48" s="268" t="s">
        <v>28</v>
      </c>
      <c r="K48" s="631"/>
      <c r="L48" s="988"/>
      <c r="M48" s="1254"/>
      <c r="N48" s="1250"/>
      <c r="O48" s="1250"/>
      <c r="P48" s="989"/>
      <c r="Q48" s="218"/>
    </row>
    <row r="49" spans="1:18" s="707" customFormat="1" ht="13.5" customHeight="1">
      <c r="A49" s="715" t="s">
        <v>348</v>
      </c>
      <c r="B49" s="720" t="s">
        <v>72</v>
      </c>
      <c r="C49" s="88">
        <v>0</v>
      </c>
      <c r="D49" s="825">
        <v>0</v>
      </c>
      <c r="E49" s="908">
        <v>0</v>
      </c>
      <c r="F49" s="397">
        <v>0</v>
      </c>
      <c r="G49" s="90">
        <v>0</v>
      </c>
      <c r="H49" s="116">
        <f t="shared" ref="H49:H72" si="5">IFERROR(G49/$G$146,0)</f>
        <v>0</v>
      </c>
      <c r="I49" s="708"/>
      <c r="J49" s="715" t="s">
        <v>348</v>
      </c>
      <c r="K49" s="817" t="s">
        <v>72</v>
      </c>
      <c r="L49" s="88">
        <v>1</v>
      </c>
      <c r="M49" s="1253">
        <v>0</v>
      </c>
      <c r="N49" s="825">
        <v>0</v>
      </c>
      <c r="O49" s="397">
        <v>0</v>
      </c>
      <c r="P49" s="90">
        <v>41</v>
      </c>
      <c r="Q49" s="116">
        <f t="shared" si="4"/>
        <v>1.2336416525472545E-5</v>
      </c>
    </row>
    <row r="50" spans="1:18" s="707" customFormat="1" ht="13.5" customHeight="1">
      <c r="A50" s="715" t="s">
        <v>349</v>
      </c>
      <c r="B50" s="817" t="s">
        <v>350</v>
      </c>
      <c r="C50" s="88">
        <v>2400</v>
      </c>
      <c r="D50" s="825">
        <v>144</v>
      </c>
      <c r="E50" s="908">
        <v>0.20201999999999998</v>
      </c>
      <c r="F50" s="397">
        <v>26.700124956</v>
      </c>
      <c r="G50" s="90">
        <v>5145</v>
      </c>
      <c r="H50" s="116">
        <f t="shared" si="5"/>
        <v>2.704596979041397E-2</v>
      </c>
      <c r="I50" s="708"/>
      <c r="J50" s="715" t="s">
        <v>349</v>
      </c>
      <c r="K50" s="817" t="s">
        <v>350</v>
      </c>
      <c r="L50" s="88">
        <v>31249</v>
      </c>
      <c r="M50" s="1253">
        <v>3071.6040837018418</v>
      </c>
      <c r="N50" s="825">
        <v>0</v>
      </c>
      <c r="O50" s="397">
        <v>79.323563923036431</v>
      </c>
      <c r="P50" s="90">
        <v>65838.55</v>
      </c>
      <c r="Q50" s="116">
        <f t="shared" si="4"/>
        <v>1.9810043322759766E-2</v>
      </c>
    </row>
    <row r="51" spans="1:18" s="707" customFormat="1" ht="13.5" customHeight="1">
      <c r="A51" s="715" t="s">
        <v>351</v>
      </c>
      <c r="B51" s="817" t="s">
        <v>350</v>
      </c>
      <c r="C51" s="88">
        <v>6700</v>
      </c>
      <c r="D51" s="825">
        <v>2503.6282528543611</v>
      </c>
      <c r="E51" s="908">
        <v>0.59500000000000008</v>
      </c>
      <c r="F51" s="397">
        <v>105.06228398306709</v>
      </c>
      <c r="G51" s="90">
        <v>14475</v>
      </c>
      <c r="H51" s="116">
        <f t="shared" si="5"/>
        <v>7.6091431043001409E-2</v>
      </c>
      <c r="I51" s="708"/>
      <c r="J51" s="715" t="s">
        <v>351</v>
      </c>
      <c r="K51" s="817" t="s">
        <v>350</v>
      </c>
      <c r="L51" s="88">
        <v>74204</v>
      </c>
      <c r="M51" s="1253">
        <v>16325.769872102781</v>
      </c>
      <c r="N51" s="825">
        <v>0</v>
      </c>
      <c r="O51" s="397">
        <v>1341.3659163008249</v>
      </c>
      <c r="P51" s="90">
        <v>161679.29999999999</v>
      </c>
      <c r="Q51" s="116">
        <f>P51/$P$146</f>
        <v>4.8647394837727634E-2</v>
      </c>
    </row>
    <row r="52" spans="1:18" s="707" customFormat="1" ht="13.5" customHeight="1">
      <c r="A52" s="715" t="s">
        <v>352</v>
      </c>
      <c r="B52" s="817" t="s">
        <v>350</v>
      </c>
      <c r="C52" s="88">
        <v>9666</v>
      </c>
      <c r="D52" s="825">
        <v>903.53962305618097</v>
      </c>
      <c r="E52" s="908">
        <v>0.62013000000000007</v>
      </c>
      <c r="F52" s="397">
        <v>289.03178367704948</v>
      </c>
      <c r="G52" s="90">
        <v>24578.15</v>
      </c>
      <c r="H52" s="116">
        <f t="shared" si="5"/>
        <v>0.12920114721171297</v>
      </c>
      <c r="I52" s="708"/>
      <c r="J52" s="715" t="s">
        <v>352</v>
      </c>
      <c r="K52" s="817" t="s">
        <v>350</v>
      </c>
      <c r="L52" s="88">
        <v>63273</v>
      </c>
      <c r="M52" s="1253">
        <v>18578.605784326286</v>
      </c>
      <c r="N52" s="825">
        <v>0</v>
      </c>
      <c r="O52" s="397">
        <v>2451.6288025755398</v>
      </c>
      <c r="P52" s="90">
        <v>137254.59999999998</v>
      </c>
      <c r="Q52" s="116">
        <f>P52/$P$146</f>
        <v>4.1298290625295699E-2</v>
      </c>
    </row>
    <row r="53" spans="1:18" s="707" customFormat="1" ht="13.5" customHeight="1">
      <c r="A53" s="715" t="s">
        <v>353</v>
      </c>
      <c r="B53" s="817" t="s">
        <v>350</v>
      </c>
      <c r="C53" s="88">
        <v>0</v>
      </c>
      <c r="D53" s="825">
        <v>0</v>
      </c>
      <c r="E53" s="908">
        <v>0</v>
      </c>
      <c r="F53" s="397">
        <v>0</v>
      </c>
      <c r="G53" s="90">
        <v>0</v>
      </c>
      <c r="H53" s="116">
        <f t="shared" si="5"/>
        <v>0</v>
      </c>
      <c r="I53" s="708"/>
      <c r="J53" s="715" t="s">
        <v>353</v>
      </c>
      <c r="K53" s="817" t="s">
        <v>350</v>
      </c>
      <c r="L53" s="88">
        <v>11214</v>
      </c>
      <c r="M53" s="1253">
        <v>4584.8779336938496</v>
      </c>
      <c r="N53" s="825">
        <v>0</v>
      </c>
      <c r="O53" s="397">
        <v>843.75934927231458</v>
      </c>
      <c r="P53" s="90">
        <v>25332.9</v>
      </c>
      <c r="Q53" s="116">
        <f>P53/$P$146</f>
        <v>7.6223708828815472E-3</v>
      </c>
    </row>
    <row r="54" spans="1:18" s="707" customFormat="1" ht="13.5" customHeight="1">
      <c r="A54" s="715" t="s">
        <v>354</v>
      </c>
      <c r="B54" s="817" t="s">
        <v>350</v>
      </c>
      <c r="C54" s="88">
        <v>0</v>
      </c>
      <c r="D54" s="825">
        <v>0</v>
      </c>
      <c r="E54" s="908">
        <v>0</v>
      </c>
      <c r="F54" s="397">
        <v>0</v>
      </c>
      <c r="G54" s="90">
        <v>0</v>
      </c>
      <c r="H54" s="116">
        <f t="shared" si="5"/>
        <v>0</v>
      </c>
      <c r="I54" s="708"/>
      <c r="J54" s="715" t="s">
        <v>354</v>
      </c>
      <c r="K54" s="817" t="s">
        <v>350</v>
      </c>
      <c r="L54" s="88">
        <v>1500</v>
      </c>
      <c r="M54" s="1253">
        <v>120.227206231796</v>
      </c>
      <c r="N54" s="825">
        <v>0</v>
      </c>
      <c r="O54" s="397">
        <v>101.616498927566</v>
      </c>
      <c r="P54" s="90">
        <v>3750</v>
      </c>
      <c r="Q54" s="116">
        <f t="shared" ref="Q54:Q80" si="6">P54/$P$146</f>
        <v>1.1283307797688303E-3</v>
      </c>
    </row>
    <row r="55" spans="1:18" s="707" customFormat="1" ht="13.5" customHeight="1">
      <c r="A55" s="715" t="s">
        <v>100</v>
      </c>
      <c r="B55" s="817" t="s">
        <v>355</v>
      </c>
      <c r="C55" s="88">
        <v>3</v>
      </c>
      <c r="D55" s="825">
        <v>0</v>
      </c>
      <c r="E55" s="908">
        <v>0</v>
      </c>
      <c r="F55" s="397">
        <v>0</v>
      </c>
      <c r="G55" s="90">
        <v>4.05</v>
      </c>
      <c r="H55" s="116">
        <f t="shared" si="5"/>
        <v>2.1289830447264641E-5</v>
      </c>
      <c r="I55" s="708"/>
      <c r="J55" s="715" t="s">
        <v>100</v>
      </c>
      <c r="K55" s="817" t="s">
        <v>355</v>
      </c>
      <c r="L55" s="88">
        <v>93</v>
      </c>
      <c r="M55" s="1253">
        <v>0</v>
      </c>
      <c r="N55" s="825">
        <v>0</v>
      </c>
      <c r="O55" s="397">
        <v>0</v>
      </c>
      <c r="P55" s="90">
        <v>134.75</v>
      </c>
      <c r="Q55" s="116">
        <f t="shared" si="6"/>
        <v>4.0544686019693299E-5</v>
      </c>
    </row>
    <row r="56" spans="1:18" s="707" customFormat="1" ht="13.5" customHeight="1">
      <c r="A56" s="715" t="s">
        <v>356</v>
      </c>
      <c r="B56" s="817" t="s">
        <v>357</v>
      </c>
      <c r="C56" s="88">
        <v>5</v>
      </c>
      <c r="D56" s="825">
        <v>0</v>
      </c>
      <c r="E56" s="908">
        <v>0</v>
      </c>
      <c r="F56" s="397">
        <v>0</v>
      </c>
      <c r="G56" s="90">
        <v>96.2</v>
      </c>
      <c r="H56" s="116">
        <f t="shared" si="5"/>
        <v>5.0569918247576754E-4</v>
      </c>
      <c r="I56" s="708"/>
      <c r="J56" s="715" t="s">
        <v>356</v>
      </c>
      <c r="K56" s="817" t="s">
        <v>357</v>
      </c>
      <c r="L56" s="88">
        <v>17</v>
      </c>
      <c r="M56" s="1253">
        <v>-48.264563767164049</v>
      </c>
      <c r="N56" s="825">
        <v>0</v>
      </c>
      <c r="O56" s="397">
        <v>4.2759066071811747</v>
      </c>
      <c r="P56" s="90">
        <v>348</v>
      </c>
      <c r="Q56" s="116">
        <f t="shared" si="6"/>
        <v>1.0470909636254745E-4</v>
      </c>
    </row>
    <row r="57" spans="1:18" s="707" customFormat="1" ht="13.5" customHeight="1">
      <c r="A57" s="715" t="s">
        <v>358</v>
      </c>
      <c r="B57" s="817" t="s">
        <v>359</v>
      </c>
      <c r="C57" s="88">
        <v>15</v>
      </c>
      <c r="D57" s="825">
        <v>677.17558898839968</v>
      </c>
      <c r="E57" s="908">
        <v>0</v>
      </c>
      <c r="F57" s="397">
        <v>1.543980507640355</v>
      </c>
      <c r="G57" s="90">
        <v>5751</v>
      </c>
      <c r="H57" s="116">
        <f t="shared" si="5"/>
        <v>3.023155923511579E-2</v>
      </c>
      <c r="I57" s="708"/>
      <c r="J57" s="715" t="s">
        <v>358</v>
      </c>
      <c r="K57" s="817" t="s">
        <v>359</v>
      </c>
      <c r="L57" s="88">
        <v>122</v>
      </c>
      <c r="M57" s="1253">
        <v>43639.170802550572</v>
      </c>
      <c r="N57" s="825">
        <v>0</v>
      </c>
      <c r="O57" s="397">
        <v>1400.187520424359</v>
      </c>
      <c r="P57" s="90">
        <v>47057</v>
      </c>
      <c r="Q57" s="116">
        <f>P57/$P$146</f>
        <v>1.4158896400955159E-2</v>
      </c>
    </row>
    <row r="58" spans="1:18" s="707" customFormat="1" ht="13.5" customHeight="1">
      <c r="A58" s="715" t="s">
        <v>360</v>
      </c>
      <c r="B58" s="817" t="s">
        <v>359</v>
      </c>
      <c r="C58" s="88">
        <v>1</v>
      </c>
      <c r="D58" s="825">
        <v>0</v>
      </c>
      <c r="E58" s="908">
        <v>0</v>
      </c>
      <c r="F58" s="397">
        <v>0</v>
      </c>
      <c r="G58" s="90">
        <v>340</v>
      </c>
      <c r="H58" s="116">
        <f t="shared" si="5"/>
        <v>1.7872944079185132E-3</v>
      </c>
      <c r="I58" s="708"/>
      <c r="J58" s="715" t="s">
        <v>360</v>
      </c>
      <c r="K58" s="817" t="s">
        <v>359</v>
      </c>
      <c r="L58" s="88">
        <v>23</v>
      </c>
      <c r="M58" s="1253">
        <v>7487.7363249837199</v>
      </c>
      <c r="N58" s="825">
        <v>0</v>
      </c>
      <c r="O58" s="397">
        <v>71.55754586139274</v>
      </c>
      <c r="P58" s="90">
        <v>6032</v>
      </c>
      <c r="Q58" s="116">
        <f t="shared" si="6"/>
        <v>1.8149576702841559E-3</v>
      </c>
    </row>
    <row r="59" spans="1:18" s="707" customFormat="1" ht="13.5" customHeight="1">
      <c r="A59" s="715" t="s">
        <v>361</v>
      </c>
      <c r="B59" s="817" t="s">
        <v>359</v>
      </c>
      <c r="C59" s="88">
        <v>2</v>
      </c>
      <c r="D59" s="825">
        <v>26.622110859874699</v>
      </c>
      <c r="E59" s="908">
        <v>0</v>
      </c>
      <c r="F59" s="397">
        <v>1.0208594912666951</v>
      </c>
      <c r="G59" s="90">
        <v>665</v>
      </c>
      <c r="H59" s="116">
        <f t="shared" si="5"/>
        <v>3.4957375919582685E-3</v>
      </c>
      <c r="I59" s="708"/>
      <c r="J59" s="715" t="s">
        <v>361</v>
      </c>
      <c r="K59" s="817" t="s">
        <v>359</v>
      </c>
      <c r="L59" s="88">
        <v>8</v>
      </c>
      <c r="M59" s="1253">
        <v>3021.1186073662848</v>
      </c>
      <c r="N59" s="825">
        <v>0</v>
      </c>
      <c r="O59" s="397">
        <v>19.953381817357872</v>
      </c>
      <c r="P59" s="90">
        <v>2690</v>
      </c>
      <c r="Q59" s="116">
        <f t="shared" si="6"/>
        <v>8.0938927935417433E-4</v>
      </c>
    </row>
    <row r="60" spans="1:18" s="707" customFormat="1" ht="13.5" customHeight="1">
      <c r="A60" s="715" t="s">
        <v>362</v>
      </c>
      <c r="B60" s="817" t="s">
        <v>350</v>
      </c>
      <c r="C60" s="88">
        <v>0</v>
      </c>
      <c r="D60" s="825">
        <v>0</v>
      </c>
      <c r="E60" s="908">
        <v>0</v>
      </c>
      <c r="F60" s="397">
        <v>0</v>
      </c>
      <c r="G60" s="90">
        <v>0</v>
      </c>
      <c r="H60" s="116">
        <f t="shared" si="5"/>
        <v>0</v>
      </c>
      <c r="I60" s="708"/>
      <c r="J60" s="715" t="s">
        <v>362</v>
      </c>
      <c r="K60" s="817" t="s">
        <v>350</v>
      </c>
      <c r="L60" s="88">
        <v>0</v>
      </c>
      <c r="M60" s="1253">
        <v>0</v>
      </c>
      <c r="N60" s="825">
        <v>0</v>
      </c>
      <c r="O60" s="397">
        <v>0</v>
      </c>
      <c r="P60" s="90">
        <v>0</v>
      </c>
      <c r="Q60" s="116">
        <f t="shared" si="6"/>
        <v>0</v>
      </c>
    </row>
    <row r="61" spans="1:18" s="707" customFormat="1" ht="13.5" customHeight="1">
      <c r="A61" s="715" t="s">
        <v>363</v>
      </c>
      <c r="B61" s="817" t="s">
        <v>350</v>
      </c>
      <c r="C61" s="88">
        <v>0</v>
      </c>
      <c r="D61" s="825">
        <v>0</v>
      </c>
      <c r="E61" s="908">
        <v>0</v>
      </c>
      <c r="F61" s="397">
        <v>0</v>
      </c>
      <c r="G61" s="90">
        <v>0</v>
      </c>
      <c r="H61" s="116">
        <f t="shared" si="5"/>
        <v>0</v>
      </c>
      <c r="I61" s="708"/>
      <c r="J61" s="715" t="s">
        <v>363</v>
      </c>
      <c r="K61" s="817" t="s">
        <v>350</v>
      </c>
      <c r="L61" s="88">
        <v>0</v>
      </c>
      <c r="M61" s="1253">
        <v>0</v>
      </c>
      <c r="N61" s="825">
        <v>0</v>
      </c>
      <c r="O61" s="397">
        <v>0</v>
      </c>
      <c r="P61" s="90">
        <v>0</v>
      </c>
      <c r="Q61" s="116">
        <f t="shared" si="6"/>
        <v>0</v>
      </c>
    </row>
    <row r="62" spans="1:18" s="707" customFormat="1" ht="13.5" customHeight="1">
      <c r="A62" s="715" t="s">
        <v>364</v>
      </c>
      <c r="B62" s="817" t="s">
        <v>350</v>
      </c>
      <c r="C62" s="88">
        <v>0</v>
      </c>
      <c r="D62" s="825">
        <v>0</v>
      </c>
      <c r="E62" s="908">
        <v>0</v>
      </c>
      <c r="F62" s="397">
        <v>0</v>
      </c>
      <c r="G62" s="90">
        <v>0</v>
      </c>
      <c r="H62" s="116">
        <f t="shared" si="5"/>
        <v>0</v>
      </c>
      <c r="I62" s="708"/>
      <c r="J62" s="715" t="s">
        <v>364</v>
      </c>
      <c r="K62" s="817" t="s">
        <v>350</v>
      </c>
      <c r="L62" s="88">
        <v>7255.8099999999995</v>
      </c>
      <c r="M62" s="1253">
        <v>51825.247185343331</v>
      </c>
      <c r="N62" s="825">
        <v>0</v>
      </c>
      <c r="O62" s="397">
        <v>58.972868795835822</v>
      </c>
      <c r="P62" s="90">
        <v>416391.62900000002</v>
      </c>
      <c r="Q62" s="116">
        <f>P62/$P$146</f>
        <v>0.12528733105034226</v>
      </c>
      <c r="R62" s="837"/>
    </row>
    <row r="63" spans="1:18" s="707" customFormat="1" ht="13.5" customHeight="1">
      <c r="A63" s="715" t="s">
        <v>365</v>
      </c>
      <c r="B63" s="817" t="s">
        <v>350</v>
      </c>
      <c r="C63" s="88">
        <v>0</v>
      </c>
      <c r="D63" s="825">
        <v>0</v>
      </c>
      <c r="E63" s="908">
        <v>0</v>
      </c>
      <c r="F63" s="397">
        <v>0</v>
      </c>
      <c r="G63" s="90">
        <v>0</v>
      </c>
      <c r="H63" s="116">
        <f t="shared" si="5"/>
        <v>0</v>
      </c>
      <c r="I63" s="708"/>
      <c r="J63" s="715" t="s">
        <v>365</v>
      </c>
      <c r="K63" s="817" t="s">
        <v>350</v>
      </c>
      <c r="L63" s="88">
        <v>0</v>
      </c>
      <c r="M63" s="1253">
        <v>0</v>
      </c>
      <c r="N63" s="825">
        <v>0</v>
      </c>
      <c r="O63" s="397">
        <v>0</v>
      </c>
      <c r="P63" s="90">
        <v>0</v>
      </c>
      <c r="Q63" s="116">
        <f t="shared" si="6"/>
        <v>0</v>
      </c>
    </row>
    <row r="64" spans="1:18" s="707" customFormat="1" ht="13.5" customHeight="1">
      <c r="A64" s="715" t="s">
        <v>366</v>
      </c>
      <c r="B64" s="817" t="s">
        <v>367</v>
      </c>
      <c r="C64" s="88">
        <v>0</v>
      </c>
      <c r="D64" s="825">
        <v>0</v>
      </c>
      <c r="E64" s="908">
        <v>0</v>
      </c>
      <c r="F64" s="397">
        <v>0</v>
      </c>
      <c r="G64" s="90">
        <v>0</v>
      </c>
      <c r="H64" s="116">
        <f t="shared" si="5"/>
        <v>0</v>
      </c>
      <c r="I64" s="708"/>
      <c r="J64" s="715" t="s">
        <v>366</v>
      </c>
      <c r="K64" s="817" t="s">
        <v>367</v>
      </c>
      <c r="L64" s="88">
        <v>0</v>
      </c>
      <c r="M64" s="1253">
        <v>0</v>
      </c>
      <c r="N64" s="825">
        <v>0</v>
      </c>
      <c r="O64" s="397">
        <v>0</v>
      </c>
      <c r="P64" s="90">
        <v>0</v>
      </c>
      <c r="Q64" s="116">
        <f t="shared" si="6"/>
        <v>0</v>
      </c>
    </row>
    <row r="65" spans="1:17" s="707" customFormat="1">
      <c r="A65" s="715" t="s">
        <v>368</v>
      </c>
      <c r="B65" s="817" t="s">
        <v>72</v>
      </c>
      <c r="C65" s="88">
        <v>0</v>
      </c>
      <c r="D65" s="825">
        <v>0</v>
      </c>
      <c r="E65" s="908">
        <v>0</v>
      </c>
      <c r="F65" s="397">
        <v>0</v>
      </c>
      <c r="G65" s="90">
        <v>0</v>
      </c>
      <c r="H65" s="116">
        <f t="shared" si="5"/>
        <v>0</v>
      </c>
      <c r="I65" s="708"/>
      <c r="J65" s="715" t="s">
        <v>368</v>
      </c>
      <c r="K65" s="817" t="s">
        <v>72</v>
      </c>
      <c r="L65" s="88">
        <v>0</v>
      </c>
      <c r="M65" s="1253">
        <v>0</v>
      </c>
      <c r="N65" s="825">
        <v>0</v>
      </c>
      <c r="O65" s="397">
        <v>0</v>
      </c>
      <c r="P65" s="90">
        <v>0</v>
      </c>
      <c r="Q65" s="116">
        <f t="shared" si="6"/>
        <v>0</v>
      </c>
    </row>
    <row r="66" spans="1:17" s="707" customFormat="1">
      <c r="A66" s="715" t="s">
        <v>369</v>
      </c>
      <c r="B66" s="817" t="s">
        <v>370</v>
      </c>
      <c r="C66" s="88">
        <v>0</v>
      </c>
      <c r="D66" s="825">
        <v>0</v>
      </c>
      <c r="E66" s="908">
        <v>0</v>
      </c>
      <c r="F66" s="397">
        <v>0</v>
      </c>
      <c r="G66" s="90">
        <v>0</v>
      </c>
      <c r="H66" s="116">
        <f t="shared" si="5"/>
        <v>0</v>
      </c>
      <c r="I66" s="708"/>
      <c r="J66" s="715" t="s">
        <v>369</v>
      </c>
      <c r="K66" s="817" t="s">
        <v>370</v>
      </c>
      <c r="L66" s="88">
        <v>0</v>
      </c>
      <c r="M66" s="1253">
        <v>0</v>
      </c>
      <c r="N66" s="825">
        <v>0</v>
      </c>
      <c r="O66" s="397">
        <v>0</v>
      </c>
      <c r="P66" s="90">
        <v>0</v>
      </c>
      <c r="Q66" s="116">
        <f>P66/$P$146</f>
        <v>0</v>
      </c>
    </row>
    <row r="67" spans="1:17" s="707" customFormat="1" ht="13.5" customHeight="1">
      <c r="A67" s="715" t="s">
        <v>371</v>
      </c>
      <c r="B67" s="817" t="s">
        <v>359</v>
      </c>
      <c r="C67" s="88">
        <v>0</v>
      </c>
      <c r="D67" s="825">
        <v>0</v>
      </c>
      <c r="E67" s="908">
        <v>0</v>
      </c>
      <c r="F67" s="397">
        <v>0</v>
      </c>
      <c r="G67" s="90">
        <v>0</v>
      </c>
      <c r="H67" s="116">
        <f t="shared" si="5"/>
        <v>0</v>
      </c>
      <c r="I67" s="708"/>
      <c r="J67" s="715" t="s">
        <v>371</v>
      </c>
      <c r="K67" s="817" t="s">
        <v>359</v>
      </c>
      <c r="L67" s="88">
        <v>0</v>
      </c>
      <c r="M67" s="1253">
        <v>0</v>
      </c>
      <c r="N67" s="825">
        <v>0</v>
      </c>
      <c r="O67" s="397">
        <v>0</v>
      </c>
      <c r="P67" s="90">
        <v>0</v>
      </c>
      <c r="Q67" s="116">
        <f t="shared" si="6"/>
        <v>0</v>
      </c>
    </row>
    <row r="68" spans="1:17" s="707" customFormat="1" ht="13.5" customHeight="1">
      <c r="A68" s="715" t="s">
        <v>372</v>
      </c>
      <c r="B68" s="817" t="s">
        <v>350</v>
      </c>
      <c r="C68" s="88">
        <v>0</v>
      </c>
      <c r="D68" s="825">
        <v>0</v>
      </c>
      <c r="E68" s="908">
        <v>0</v>
      </c>
      <c r="F68" s="397">
        <v>0</v>
      </c>
      <c r="G68" s="90">
        <v>0</v>
      </c>
      <c r="H68" s="116">
        <f t="shared" si="5"/>
        <v>0</v>
      </c>
      <c r="I68" s="708"/>
      <c r="J68" s="715" t="s">
        <v>372</v>
      </c>
      <c r="K68" s="817" t="s">
        <v>350</v>
      </c>
      <c r="L68" s="88">
        <v>0</v>
      </c>
      <c r="M68" s="1253">
        <v>0</v>
      </c>
      <c r="N68" s="825">
        <v>0</v>
      </c>
      <c r="O68" s="397">
        <v>0</v>
      </c>
      <c r="P68" s="90">
        <v>0</v>
      </c>
      <c r="Q68" s="116">
        <f t="shared" si="6"/>
        <v>0</v>
      </c>
    </row>
    <row r="69" spans="1:17" s="707" customFormat="1" ht="13.5" customHeight="1">
      <c r="A69" s="715" t="s">
        <v>373</v>
      </c>
      <c r="B69" s="817" t="s">
        <v>72</v>
      </c>
      <c r="C69" s="88">
        <v>0</v>
      </c>
      <c r="D69" s="825">
        <v>0</v>
      </c>
      <c r="E69" s="908">
        <v>0</v>
      </c>
      <c r="F69" s="397">
        <v>0</v>
      </c>
      <c r="G69" s="90">
        <v>0</v>
      </c>
      <c r="H69" s="116">
        <f t="shared" si="5"/>
        <v>0</v>
      </c>
      <c r="I69" s="708"/>
      <c r="J69" s="715" t="s">
        <v>373</v>
      </c>
      <c r="K69" s="817" t="s">
        <v>72</v>
      </c>
      <c r="L69" s="88">
        <v>0</v>
      </c>
      <c r="M69" s="1253">
        <v>0</v>
      </c>
      <c r="N69" s="825">
        <v>0</v>
      </c>
      <c r="O69" s="397">
        <v>0</v>
      </c>
      <c r="P69" s="90">
        <v>0</v>
      </c>
      <c r="Q69" s="116">
        <f t="shared" si="6"/>
        <v>0</v>
      </c>
    </row>
    <row r="70" spans="1:17" s="707" customFormat="1" ht="13.5" customHeight="1">
      <c r="A70" s="715" t="s">
        <v>374</v>
      </c>
      <c r="B70" s="817" t="s">
        <v>350</v>
      </c>
      <c r="C70" s="88">
        <v>0</v>
      </c>
      <c r="D70" s="825">
        <v>0</v>
      </c>
      <c r="E70" s="908">
        <v>0</v>
      </c>
      <c r="F70" s="397">
        <v>0</v>
      </c>
      <c r="G70" s="90">
        <v>0</v>
      </c>
      <c r="H70" s="116">
        <f t="shared" si="5"/>
        <v>0</v>
      </c>
      <c r="I70" s="708"/>
      <c r="J70" s="715" t="s">
        <v>374</v>
      </c>
      <c r="K70" s="817" t="s">
        <v>350</v>
      </c>
      <c r="L70" s="88">
        <v>0</v>
      </c>
      <c r="M70" s="1253">
        <v>0</v>
      </c>
      <c r="N70" s="825">
        <v>0</v>
      </c>
      <c r="O70" s="397">
        <v>0</v>
      </c>
      <c r="P70" s="90">
        <v>0</v>
      </c>
      <c r="Q70" s="116">
        <f t="shared" si="6"/>
        <v>0</v>
      </c>
    </row>
    <row r="71" spans="1:17" s="707" customFormat="1" ht="13.5" customHeight="1">
      <c r="A71" s="715" t="s">
        <v>375</v>
      </c>
      <c r="B71" s="817" t="s">
        <v>355</v>
      </c>
      <c r="C71" s="88">
        <v>163</v>
      </c>
      <c r="D71" s="825">
        <v>0</v>
      </c>
      <c r="E71" s="908">
        <v>0</v>
      </c>
      <c r="F71" s="397">
        <v>0</v>
      </c>
      <c r="G71" s="90">
        <v>945.75</v>
      </c>
      <c r="H71" s="116">
        <f t="shared" si="5"/>
        <v>4.9715696655556873E-3</v>
      </c>
      <c r="I71" s="708"/>
      <c r="J71" s="715" t="s">
        <v>375</v>
      </c>
      <c r="K71" s="817" t="s">
        <v>355</v>
      </c>
      <c r="L71" s="88">
        <v>6494</v>
      </c>
      <c r="M71" s="1253">
        <v>2791.9395590173804</v>
      </c>
      <c r="N71" s="825">
        <v>0</v>
      </c>
      <c r="O71" s="397">
        <v>3489.5990624480196</v>
      </c>
      <c r="P71" s="90">
        <v>38035</v>
      </c>
      <c r="Q71" s="116">
        <f>P71/$P$146</f>
        <v>1.1444282988935323E-2</v>
      </c>
    </row>
    <row r="72" spans="1:17" s="707" customFormat="1" ht="13.5" customHeight="1" thickBot="1">
      <c r="A72" s="715" t="s">
        <v>376</v>
      </c>
      <c r="B72" s="817" t="s">
        <v>350</v>
      </c>
      <c r="C72" s="88">
        <v>0</v>
      </c>
      <c r="D72" s="825">
        <v>0</v>
      </c>
      <c r="E72" s="908">
        <v>0</v>
      </c>
      <c r="F72" s="397">
        <v>0</v>
      </c>
      <c r="G72" s="90">
        <v>0</v>
      </c>
      <c r="H72" s="116">
        <f t="shared" si="5"/>
        <v>0</v>
      </c>
      <c r="I72" s="708"/>
      <c r="J72" s="715" t="s">
        <v>376</v>
      </c>
      <c r="K72" s="817" t="s">
        <v>350</v>
      </c>
      <c r="L72" s="88">
        <v>0</v>
      </c>
      <c r="M72" s="1253">
        <v>0</v>
      </c>
      <c r="N72" s="825">
        <v>0</v>
      </c>
      <c r="O72" s="397">
        <v>0</v>
      </c>
      <c r="P72" s="90">
        <v>0</v>
      </c>
      <c r="Q72" s="116">
        <f t="shared" si="6"/>
        <v>0</v>
      </c>
    </row>
    <row r="73" spans="1:17" s="707" customFormat="1">
      <c r="A73" s="215" t="s">
        <v>29</v>
      </c>
      <c r="B73" s="631"/>
      <c r="C73" s="916"/>
      <c r="D73" s="898"/>
      <c r="E73" s="899"/>
      <c r="F73" s="898"/>
      <c r="G73" s="912"/>
      <c r="H73" s="218"/>
      <c r="I73" s="708"/>
      <c r="J73" s="215" t="s">
        <v>29</v>
      </c>
      <c r="K73" s="631"/>
      <c r="L73" s="988"/>
      <c r="M73" s="1255"/>
      <c r="N73" s="1251"/>
      <c r="O73" s="1251"/>
      <c r="P73" s="989"/>
      <c r="Q73" s="218"/>
    </row>
    <row r="74" spans="1:17" s="707" customFormat="1" ht="13.5" customHeight="1">
      <c r="A74" s="319" t="s">
        <v>377</v>
      </c>
      <c r="B74" s="817" t="s">
        <v>355</v>
      </c>
      <c r="C74" s="88">
        <v>0</v>
      </c>
      <c r="D74" s="825">
        <v>0</v>
      </c>
      <c r="E74" s="908">
        <v>0</v>
      </c>
      <c r="F74" s="397">
        <v>0</v>
      </c>
      <c r="G74" s="90">
        <v>0</v>
      </c>
      <c r="H74" s="116">
        <f>IFERROR(G74/$G$146,0)</f>
        <v>0</v>
      </c>
      <c r="I74" s="708"/>
      <c r="J74" s="715" t="s">
        <v>377</v>
      </c>
      <c r="K74" s="817" t="s">
        <v>355</v>
      </c>
      <c r="L74" s="88">
        <v>0</v>
      </c>
      <c r="M74" s="1253">
        <v>0</v>
      </c>
      <c r="N74" s="825">
        <v>0</v>
      </c>
      <c r="O74" s="397">
        <v>0</v>
      </c>
      <c r="P74" s="90">
        <v>0</v>
      </c>
      <c r="Q74" s="116">
        <f t="shared" si="6"/>
        <v>0</v>
      </c>
    </row>
    <row r="75" spans="1:17" s="707" customFormat="1">
      <c r="A75" s="319" t="s">
        <v>378</v>
      </c>
      <c r="B75" s="817" t="s">
        <v>72</v>
      </c>
      <c r="C75" s="88">
        <v>0</v>
      </c>
      <c r="D75" s="825">
        <v>0</v>
      </c>
      <c r="E75" s="908">
        <v>0</v>
      </c>
      <c r="F75" s="397">
        <v>0</v>
      </c>
      <c r="G75" s="90">
        <v>0</v>
      </c>
      <c r="H75" s="116">
        <f>IFERROR(G75/$G$146,0)</f>
        <v>0</v>
      </c>
      <c r="I75" s="708"/>
      <c r="J75" s="715" t="s">
        <v>378</v>
      </c>
      <c r="K75" s="817" t="s">
        <v>72</v>
      </c>
      <c r="L75" s="88">
        <v>0</v>
      </c>
      <c r="M75" s="1253">
        <v>0</v>
      </c>
      <c r="N75" s="825">
        <v>0</v>
      </c>
      <c r="O75" s="397">
        <v>0</v>
      </c>
      <c r="P75" s="90">
        <v>0</v>
      </c>
      <c r="Q75" s="116">
        <f t="shared" si="6"/>
        <v>0</v>
      </c>
    </row>
    <row r="76" spans="1:17" s="707" customFormat="1" ht="13.5" customHeight="1">
      <c r="A76" s="319" t="s">
        <v>379</v>
      </c>
      <c r="B76" s="817" t="s">
        <v>355</v>
      </c>
      <c r="C76" s="88">
        <v>0</v>
      </c>
      <c r="D76" s="825">
        <v>0</v>
      </c>
      <c r="E76" s="908">
        <v>0</v>
      </c>
      <c r="F76" s="397">
        <v>0</v>
      </c>
      <c r="G76" s="90">
        <v>0</v>
      </c>
      <c r="H76" s="116">
        <f>IFERROR(G76/$G$146,0)</f>
        <v>0</v>
      </c>
      <c r="I76" s="708"/>
      <c r="J76" s="715" t="s">
        <v>379</v>
      </c>
      <c r="K76" s="817" t="s">
        <v>355</v>
      </c>
      <c r="L76" s="88">
        <v>4</v>
      </c>
      <c r="M76" s="1253">
        <v>0</v>
      </c>
      <c r="N76" s="825">
        <v>0</v>
      </c>
      <c r="O76" s="397">
        <v>0</v>
      </c>
      <c r="P76" s="90">
        <v>1004.8</v>
      </c>
      <c r="Q76" s="116">
        <f t="shared" si="6"/>
        <v>3.0233247133645884E-4</v>
      </c>
    </row>
    <row r="77" spans="1:17" s="707" customFormat="1" ht="13.5" customHeight="1">
      <c r="A77" s="319" t="s">
        <v>380</v>
      </c>
      <c r="B77" s="817" t="s">
        <v>359</v>
      </c>
      <c r="C77" s="88">
        <v>27</v>
      </c>
      <c r="D77" s="825">
        <v>0</v>
      </c>
      <c r="E77" s="908">
        <v>0</v>
      </c>
      <c r="F77" s="397">
        <v>0</v>
      </c>
      <c r="G77" s="90">
        <v>4099</v>
      </c>
      <c r="H77" s="116">
        <f t="shared" ref="H77:H122" si="7">IFERROR(G77/$G$146,0)</f>
        <v>2.1547411111935252E-2</v>
      </c>
      <c r="I77" s="708"/>
      <c r="J77" s="715" t="s">
        <v>380</v>
      </c>
      <c r="K77" s="817" t="s">
        <v>359</v>
      </c>
      <c r="L77" s="88">
        <v>243</v>
      </c>
      <c r="M77" s="1253">
        <v>0</v>
      </c>
      <c r="N77" s="825">
        <v>0</v>
      </c>
      <c r="O77" s="397">
        <v>0</v>
      </c>
      <c r="P77" s="90">
        <v>37224</v>
      </c>
      <c r="Q77" s="116">
        <f>P77/$P$146</f>
        <v>1.1200262652297318E-2</v>
      </c>
    </row>
    <row r="78" spans="1:17" s="707" customFormat="1">
      <c r="A78" s="319" t="s">
        <v>381</v>
      </c>
      <c r="B78" s="817" t="s">
        <v>72</v>
      </c>
      <c r="C78" s="88">
        <v>1</v>
      </c>
      <c r="D78" s="825">
        <v>0.18</v>
      </c>
      <c r="E78" s="908">
        <v>0</v>
      </c>
      <c r="F78" s="397">
        <v>0</v>
      </c>
      <c r="G78" s="90">
        <v>666</v>
      </c>
      <c r="H78" s="116">
        <f>IFERROR(G78/$G$146,0)</f>
        <v>3.500994340216852E-3</v>
      </c>
      <c r="I78" s="708"/>
      <c r="J78" s="715" t="s">
        <v>381</v>
      </c>
      <c r="K78" s="817" t="s">
        <v>72</v>
      </c>
      <c r="L78" s="88">
        <v>3</v>
      </c>
      <c r="M78" s="1253">
        <v>756</v>
      </c>
      <c r="N78" s="825">
        <v>-4.1999999999999993</v>
      </c>
      <c r="O78" s="397">
        <v>0</v>
      </c>
      <c r="P78" s="90">
        <v>1260</v>
      </c>
      <c r="Q78" s="116">
        <f t="shared" si="6"/>
        <v>3.7911914200232697E-4</v>
      </c>
    </row>
    <row r="79" spans="1:17" s="707" customFormat="1">
      <c r="A79" s="319" t="s">
        <v>382</v>
      </c>
      <c r="B79" s="817" t="s">
        <v>72</v>
      </c>
      <c r="C79" s="88">
        <v>15</v>
      </c>
      <c r="D79" s="825">
        <v>5040</v>
      </c>
      <c r="E79" s="908">
        <v>5.6700000000000008</v>
      </c>
      <c r="F79" s="397">
        <v>0</v>
      </c>
      <c r="G79" s="90">
        <v>4157</v>
      </c>
      <c r="H79" s="116">
        <f t="shared" si="7"/>
        <v>2.1852302510933116E-2</v>
      </c>
      <c r="I79" s="708"/>
      <c r="J79" s="715" t="s">
        <v>382</v>
      </c>
      <c r="K79" s="817" t="s">
        <v>72</v>
      </c>
      <c r="L79" s="88">
        <v>147</v>
      </c>
      <c r="M79" s="1253">
        <v>50764</v>
      </c>
      <c r="N79" s="825">
        <v>55.986000000000011</v>
      </c>
      <c r="O79" s="397">
        <v>0</v>
      </c>
      <c r="P79" s="90">
        <v>41593</v>
      </c>
      <c r="Q79" s="116">
        <f>P79/$P$146</f>
        <v>1.2514843232779989E-2</v>
      </c>
    </row>
    <row r="80" spans="1:17" s="707" customFormat="1">
      <c r="A80" s="319" t="s">
        <v>383</v>
      </c>
      <c r="B80" s="817" t="s">
        <v>72</v>
      </c>
      <c r="C80" s="88">
        <v>0</v>
      </c>
      <c r="D80" s="825">
        <v>0</v>
      </c>
      <c r="E80" s="908">
        <v>0</v>
      </c>
      <c r="F80" s="397">
        <v>0</v>
      </c>
      <c r="G80" s="90">
        <v>0</v>
      </c>
      <c r="H80" s="116">
        <f t="shared" si="7"/>
        <v>0</v>
      </c>
      <c r="I80" s="708"/>
      <c r="J80" s="715" t="s">
        <v>383</v>
      </c>
      <c r="K80" s="817" t="s">
        <v>72</v>
      </c>
      <c r="L80" s="88">
        <v>0</v>
      </c>
      <c r="M80" s="1253">
        <v>0</v>
      </c>
      <c r="N80" s="825">
        <v>0</v>
      </c>
      <c r="O80" s="397">
        <v>0</v>
      </c>
      <c r="P80" s="90">
        <v>0</v>
      </c>
      <c r="Q80" s="116">
        <f t="shared" si="6"/>
        <v>0</v>
      </c>
    </row>
    <row r="81" spans="1:17" s="707" customFormat="1" ht="13.5" customHeight="1">
      <c r="A81" s="319" t="s">
        <v>384</v>
      </c>
      <c r="B81" s="817" t="s">
        <v>72</v>
      </c>
      <c r="C81" s="88">
        <v>25</v>
      </c>
      <c r="D81" s="825">
        <v>204.24999999999989</v>
      </c>
      <c r="E81" s="908">
        <v>0.10000000000000005</v>
      </c>
      <c r="F81" s="397">
        <v>0</v>
      </c>
      <c r="G81" s="90">
        <v>1657</v>
      </c>
      <c r="H81" s="116">
        <f t="shared" si="7"/>
        <v>8.7104318644734592E-3</v>
      </c>
      <c r="I81" s="708"/>
      <c r="J81" s="715" t="s">
        <v>384</v>
      </c>
      <c r="K81" s="817" t="s">
        <v>72</v>
      </c>
      <c r="L81" s="88">
        <v>214</v>
      </c>
      <c r="M81" s="1253">
        <v>1773.0500000000004</v>
      </c>
      <c r="N81" s="825">
        <v>0.85800000000000065</v>
      </c>
      <c r="O81" s="397">
        <v>0</v>
      </c>
      <c r="P81" s="90">
        <v>14307</v>
      </c>
      <c r="Q81" s="116">
        <f>P81/$P$146</f>
        <v>4.3048075909740413E-3</v>
      </c>
    </row>
    <row r="82" spans="1:17" s="707" customFormat="1" ht="13.5" customHeight="1">
      <c r="A82" s="319" t="s">
        <v>385</v>
      </c>
      <c r="B82" s="817" t="s">
        <v>72</v>
      </c>
      <c r="C82" s="88">
        <v>37</v>
      </c>
      <c r="D82" s="825">
        <v>1694.9099999999999</v>
      </c>
      <c r="E82" s="908">
        <v>0.21199999999999999</v>
      </c>
      <c r="F82" s="397">
        <v>-18.095000000000041</v>
      </c>
      <c r="G82" s="90">
        <v>7900</v>
      </c>
      <c r="H82" s="116">
        <f t="shared" si="7"/>
        <v>4.1528311242812511E-2</v>
      </c>
      <c r="I82" s="708"/>
      <c r="J82" s="715" t="s">
        <v>385</v>
      </c>
      <c r="K82" s="817" t="s">
        <v>72</v>
      </c>
      <c r="L82" s="88">
        <v>86</v>
      </c>
      <c r="M82" s="1253">
        <v>2923.0299999999988</v>
      </c>
      <c r="N82" s="825">
        <v>1.2409999999999992</v>
      </c>
      <c r="O82" s="397">
        <v>0</v>
      </c>
      <c r="P82" s="90">
        <v>18200</v>
      </c>
      <c r="Q82" s="116">
        <f>P82/$P$146</f>
        <v>5.476165384478056E-3</v>
      </c>
    </row>
    <row r="83" spans="1:17" s="707" customFormat="1" ht="13.5" customHeight="1">
      <c r="A83" s="319" t="s">
        <v>386</v>
      </c>
      <c r="B83" s="817" t="s">
        <v>72</v>
      </c>
      <c r="C83" s="88">
        <v>0</v>
      </c>
      <c r="D83" s="825">
        <v>0</v>
      </c>
      <c r="E83" s="908">
        <v>0</v>
      </c>
      <c r="F83" s="397">
        <v>0</v>
      </c>
      <c r="G83" s="90">
        <v>0</v>
      </c>
      <c r="H83" s="116">
        <f t="shared" si="7"/>
        <v>0</v>
      </c>
      <c r="I83" s="708"/>
      <c r="J83" s="715" t="s">
        <v>386</v>
      </c>
      <c r="K83" s="817" t="s">
        <v>72</v>
      </c>
      <c r="L83" s="88">
        <v>0</v>
      </c>
      <c r="M83" s="1253">
        <v>0</v>
      </c>
      <c r="N83" s="825">
        <v>0</v>
      </c>
      <c r="O83" s="397">
        <v>0</v>
      </c>
      <c r="P83" s="90">
        <v>0</v>
      </c>
      <c r="Q83" s="116">
        <f t="shared" ref="Q83:Q105" si="8">P83/$P$146</f>
        <v>0</v>
      </c>
    </row>
    <row r="84" spans="1:17" s="707" customFormat="1" ht="13.5" customHeight="1">
      <c r="A84" s="319" t="s">
        <v>387</v>
      </c>
      <c r="B84" s="817" t="s">
        <v>72</v>
      </c>
      <c r="C84" s="88">
        <v>0</v>
      </c>
      <c r="D84" s="825">
        <v>0</v>
      </c>
      <c r="E84" s="908">
        <v>0</v>
      </c>
      <c r="F84" s="397">
        <v>0</v>
      </c>
      <c r="G84" s="90">
        <v>0</v>
      </c>
      <c r="H84" s="116">
        <f t="shared" si="7"/>
        <v>0</v>
      </c>
      <c r="I84" s="708"/>
      <c r="J84" s="715" t="s">
        <v>387</v>
      </c>
      <c r="K84" s="817" t="s">
        <v>72</v>
      </c>
      <c r="L84" s="88">
        <v>0</v>
      </c>
      <c r="M84" s="1253">
        <v>0</v>
      </c>
      <c r="N84" s="825">
        <v>0</v>
      </c>
      <c r="O84" s="397">
        <v>0</v>
      </c>
      <c r="P84" s="90">
        <v>0</v>
      </c>
      <c r="Q84" s="116">
        <f t="shared" si="8"/>
        <v>0</v>
      </c>
    </row>
    <row r="85" spans="1:17" s="707" customFormat="1" ht="13.5" customHeight="1">
      <c r="A85" s="319" t="s">
        <v>388</v>
      </c>
      <c r="B85" s="817" t="s">
        <v>72</v>
      </c>
      <c r="C85" s="88">
        <v>0</v>
      </c>
      <c r="D85" s="825">
        <v>0</v>
      </c>
      <c r="E85" s="908">
        <v>0</v>
      </c>
      <c r="F85" s="397">
        <v>0</v>
      </c>
      <c r="G85" s="90">
        <v>0</v>
      </c>
      <c r="H85" s="116">
        <f t="shared" si="7"/>
        <v>0</v>
      </c>
      <c r="I85" s="708"/>
      <c r="J85" s="715" t="s">
        <v>388</v>
      </c>
      <c r="K85" s="817" t="s">
        <v>72</v>
      </c>
      <c r="L85" s="88">
        <v>0</v>
      </c>
      <c r="M85" s="1253">
        <v>0</v>
      </c>
      <c r="N85" s="825">
        <v>0</v>
      </c>
      <c r="O85" s="397">
        <v>0</v>
      </c>
      <c r="P85" s="90">
        <v>0</v>
      </c>
      <c r="Q85" s="116">
        <f t="shared" si="8"/>
        <v>0</v>
      </c>
    </row>
    <row r="86" spans="1:17" s="707" customFormat="1" ht="13.5" customHeight="1">
      <c r="A86" s="319" t="s">
        <v>389</v>
      </c>
      <c r="B86" s="817" t="s">
        <v>72</v>
      </c>
      <c r="C86" s="88">
        <v>0</v>
      </c>
      <c r="D86" s="825">
        <v>0</v>
      </c>
      <c r="E86" s="908">
        <v>0</v>
      </c>
      <c r="F86" s="397">
        <v>0</v>
      </c>
      <c r="G86" s="90">
        <v>0</v>
      </c>
      <c r="H86" s="116">
        <f t="shared" si="7"/>
        <v>0</v>
      </c>
      <c r="I86" s="708"/>
      <c r="J86" s="715" t="s">
        <v>389</v>
      </c>
      <c r="K86" s="817" t="s">
        <v>72</v>
      </c>
      <c r="L86" s="88">
        <v>0</v>
      </c>
      <c r="M86" s="1253">
        <v>0</v>
      </c>
      <c r="N86" s="825">
        <v>0</v>
      </c>
      <c r="O86" s="397">
        <v>0</v>
      </c>
      <c r="P86" s="90">
        <v>0</v>
      </c>
      <c r="Q86" s="116">
        <f t="shared" si="8"/>
        <v>0</v>
      </c>
    </row>
    <row r="87" spans="1:17" s="707" customFormat="1" ht="13.5" customHeight="1">
      <c r="A87" s="319" t="s">
        <v>390</v>
      </c>
      <c r="B87" s="817" t="s">
        <v>72</v>
      </c>
      <c r="C87" s="88">
        <v>0</v>
      </c>
      <c r="D87" s="825">
        <v>0</v>
      </c>
      <c r="E87" s="908">
        <v>0</v>
      </c>
      <c r="F87" s="397">
        <v>0</v>
      </c>
      <c r="G87" s="90">
        <v>0</v>
      </c>
      <c r="H87" s="116">
        <f t="shared" si="7"/>
        <v>0</v>
      </c>
      <c r="I87" s="708"/>
      <c r="J87" s="715" t="s">
        <v>390</v>
      </c>
      <c r="K87" s="817" t="s">
        <v>72</v>
      </c>
      <c r="L87" s="88">
        <v>0</v>
      </c>
      <c r="M87" s="1253">
        <v>0</v>
      </c>
      <c r="N87" s="825">
        <v>0</v>
      </c>
      <c r="O87" s="397">
        <v>0</v>
      </c>
      <c r="P87" s="90">
        <v>0</v>
      </c>
      <c r="Q87" s="116">
        <f t="shared" si="8"/>
        <v>0</v>
      </c>
    </row>
    <row r="88" spans="1:17" s="707" customFormat="1" ht="13.5" customHeight="1">
      <c r="A88" s="319" t="s">
        <v>391</v>
      </c>
      <c r="B88" s="817" t="s">
        <v>72</v>
      </c>
      <c r="C88" s="88">
        <v>0</v>
      </c>
      <c r="D88" s="825">
        <v>0</v>
      </c>
      <c r="E88" s="908">
        <v>0</v>
      </c>
      <c r="F88" s="397">
        <v>0</v>
      </c>
      <c r="G88" s="90">
        <v>0</v>
      </c>
      <c r="H88" s="116">
        <f t="shared" si="7"/>
        <v>0</v>
      </c>
      <c r="I88" s="708"/>
      <c r="J88" s="715" t="s">
        <v>391</v>
      </c>
      <c r="K88" s="817" t="s">
        <v>72</v>
      </c>
      <c r="L88" s="88">
        <v>0</v>
      </c>
      <c r="M88" s="1253">
        <v>0</v>
      </c>
      <c r="N88" s="825">
        <v>0</v>
      </c>
      <c r="O88" s="397">
        <v>0</v>
      </c>
      <c r="P88" s="90">
        <v>0</v>
      </c>
      <c r="Q88" s="116">
        <f t="shared" si="8"/>
        <v>0</v>
      </c>
    </row>
    <row r="89" spans="1:17" s="707" customFormat="1" ht="13.5" customHeight="1">
      <c r="A89" s="319" t="s">
        <v>392</v>
      </c>
      <c r="B89" s="817" t="s">
        <v>72</v>
      </c>
      <c r="C89" s="88">
        <v>0</v>
      </c>
      <c r="D89" s="825">
        <v>0</v>
      </c>
      <c r="E89" s="908">
        <v>0</v>
      </c>
      <c r="F89" s="397">
        <v>0</v>
      </c>
      <c r="G89" s="90">
        <v>0</v>
      </c>
      <c r="H89" s="116">
        <f t="shared" si="7"/>
        <v>0</v>
      </c>
      <c r="I89" s="708"/>
      <c r="J89" s="715" t="s">
        <v>392</v>
      </c>
      <c r="K89" s="817" t="s">
        <v>72</v>
      </c>
      <c r="L89" s="88">
        <v>0</v>
      </c>
      <c r="M89" s="1253">
        <v>0</v>
      </c>
      <c r="N89" s="825">
        <v>0</v>
      </c>
      <c r="O89" s="397">
        <v>0</v>
      </c>
      <c r="P89" s="90">
        <v>0</v>
      </c>
      <c r="Q89" s="116">
        <f t="shared" si="8"/>
        <v>0</v>
      </c>
    </row>
    <row r="90" spans="1:17" s="707" customFormat="1" ht="13.5" customHeight="1">
      <c r="A90" s="319" t="s">
        <v>393</v>
      </c>
      <c r="B90" s="817" t="s">
        <v>72</v>
      </c>
      <c r="C90" s="88">
        <v>0</v>
      </c>
      <c r="D90" s="825">
        <v>0</v>
      </c>
      <c r="E90" s="908">
        <v>0</v>
      </c>
      <c r="F90" s="397">
        <v>0</v>
      </c>
      <c r="G90" s="90">
        <v>0</v>
      </c>
      <c r="H90" s="116">
        <f t="shared" si="7"/>
        <v>0</v>
      </c>
      <c r="I90" s="708"/>
      <c r="J90" s="715" t="s">
        <v>393</v>
      </c>
      <c r="K90" s="817" t="s">
        <v>72</v>
      </c>
      <c r="L90" s="88">
        <v>0</v>
      </c>
      <c r="M90" s="1253">
        <v>0</v>
      </c>
      <c r="N90" s="825">
        <v>0</v>
      </c>
      <c r="O90" s="397">
        <v>0</v>
      </c>
      <c r="P90" s="90">
        <v>0</v>
      </c>
      <c r="Q90" s="116">
        <f>P90/$P$146</f>
        <v>0</v>
      </c>
    </row>
    <row r="91" spans="1:17" s="707" customFormat="1" ht="13.5" customHeight="1">
      <c r="A91" s="319" t="s">
        <v>394</v>
      </c>
      <c r="B91" s="817" t="s">
        <v>72</v>
      </c>
      <c r="C91" s="88">
        <v>0</v>
      </c>
      <c r="D91" s="825">
        <v>0</v>
      </c>
      <c r="E91" s="908">
        <v>0</v>
      </c>
      <c r="F91" s="397">
        <v>0</v>
      </c>
      <c r="G91" s="90">
        <v>0</v>
      </c>
      <c r="H91" s="116">
        <f t="shared" si="7"/>
        <v>0</v>
      </c>
      <c r="I91" s="708"/>
      <c r="J91" s="715" t="s">
        <v>394</v>
      </c>
      <c r="K91" s="817" t="s">
        <v>72</v>
      </c>
      <c r="L91" s="88">
        <v>0</v>
      </c>
      <c r="M91" s="1253">
        <v>0</v>
      </c>
      <c r="N91" s="825">
        <v>0</v>
      </c>
      <c r="O91" s="397">
        <v>0</v>
      </c>
      <c r="P91" s="90">
        <v>0</v>
      </c>
      <c r="Q91" s="116">
        <f t="shared" si="8"/>
        <v>0</v>
      </c>
    </row>
    <row r="92" spans="1:17" s="707" customFormat="1" ht="13.5" customHeight="1">
      <c r="A92" s="319" t="s">
        <v>395</v>
      </c>
      <c r="B92" s="817" t="s">
        <v>72</v>
      </c>
      <c r="C92" s="88">
        <v>0</v>
      </c>
      <c r="D92" s="825">
        <v>0</v>
      </c>
      <c r="E92" s="908">
        <v>0</v>
      </c>
      <c r="F92" s="397">
        <v>0</v>
      </c>
      <c r="G92" s="90">
        <v>0</v>
      </c>
      <c r="H92" s="116">
        <f t="shared" si="7"/>
        <v>0</v>
      </c>
      <c r="I92" s="708"/>
      <c r="J92" s="715" t="s">
        <v>395</v>
      </c>
      <c r="K92" s="817" t="s">
        <v>72</v>
      </c>
      <c r="L92" s="88">
        <v>1</v>
      </c>
      <c r="M92" s="1253">
        <v>707.34347764666302</v>
      </c>
      <c r="N92" s="825">
        <v>0</v>
      </c>
      <c r="O92" s="397">
        <v>1.3698454672328</v>
      </c>
      <c r="P92" s="90">
        <v>9376.34</v>
      </c>
      <c r="Q92" s="116">
        <f t="shared" si="8"/>
        <v>2.8212301396207131E-3</v>
      </c>
    </row>
    <row r="93" spans="1:17" s="707" customFormat="1" ht="13.5" customHeight="1">
      <c r="A93" s="319" t="s">
        <v>396</v>
      </c>
      <c r="B93" s="817" t="s">
        <v>72</v>
      </c>
      <c r="C93" s="88">
        <v>0</v>
      </c>
      <c r="D93" s="825">
        <v>0</v>
      </c>
      <c r="E93" s="908">
        <v>0</v>
      </c>
      <c r="F93" s="397">
        <v>0</v>
      </c>
      <c r="G93" s="90">
        <v>0</v>
      </c>
      <c r="H93" s="116">
        <f t="shared" si="7"/>
        <v>0</v>
      </c>
      <c r="I93" s="708"/>
      <c r="J93" s="715" t="s">
        <v>396</v>
      </c>
      <c r="K93" s="817" t="s">
        <v>72</v>
      </c>
      <c r="L93" s="88">
        <v>0</v>
      </c>
      <c r="M93" s="1253">
        <v>0</v>
      </c>
      <c r="N93" s="825">
        <v>0</v>
      </c>
      <c r="O93" s="397">
        <v>0</v>
      </c>
      <c r="P93" s="90">
        <v>0</v>
      </c>
      <c r="Q93" s="116">
        <f t="shared" si="8"/>
        <v>0</v>
      </c>
    </row>
    <row r="94" spans="1:17" s="707" customFormat="1" ht="13.5" customHeight="1">
      <c r="A94" s="319" t="s">
        <v>397</v>
      </c>
      <c r="B94" s="817" t="s">
        <v>72</v>
      </c>
      <c r="C94" s="88">
        <v>0</v>
      </c>
      <c r="D94" s="825">
        <v>0</v>
      </c>
      <c r="E94" s="908">
        <v>0</v>
      </c>
      <c r="F94" s="397">
        <v>0</v>
      </c>
      <c r="G94" s="90">
        <v>0</v>
      </c>
      <c r="H94" s="116">
        <f t="shared" si="7"/>
        <v>0</v>
      </c>
      <c r="I94" s="708"/>
      <c r="J94" s="715" t="s">
        <v>397</v>
      </c>
      <c r="K94" s="817" t="s">
        <v>72</v>
      </c>
      <c r="L94" s="88">
        <v>1</v>
      </c>
      <c r="M94" s="1253">
        <v>345.422609447399</v>
      </c>
      <c r="N94" s="825">
        <v>0</v>
      </c>
      <c r="O94" s="397">
        <v>26.016876996541001</v>
      </c>
      <c r="P94" s="90">
        <v>11136</v>
      </c>
      <c r="Q94" s="116">
        <f t="shared" si="8"/>
        <v>3.3506910836015183E-3</v>
      </c>
    </row>
    <row r="95" spans="1:17" s="707" customFormat="1" ht="13.5" customHeight="1">
      <c r="A95" s="319" t="s">
        <v>398</v>
      </c>
      <c r="B95" s="817" t="s">
        <v>72</v>
      </c>
      <c r="C95" s="88">
        <v>0</v>
      </c>
      <c r="D95" s="825">
        <v>0</v>
      </c>
      <c r="E95" s="908">
        <v>0</v>
      </c>
      <c r="F95" s="397">
        <v>0</v>
      </c>
      <c r="G95" s="90">
        <v>0</v>
      </c>
      <c r="H95" s="116">
        <f t="shared" si="7"/>
        <v>0</v>
      </c>
      <c r="I95" s="708"/>
      <c r="J95" s="715" t="s">
        <v>398</v>
      </c>
      <c r="K95" s="817" t="s">
        <v>72</v>
      </c>
      <c r="L95" s="88">
        <v>2</v>
      </c>
      <c r="M95" s="1253">
        <v>1012.768482729034</v>
      </c>
      <c r="N95" s="825">
        <v>0</v>
      </c>
      <c r="O95" s="397">
        <v>8.5142398306599301</v>
      </c>
      <c r="P95" s="90">
        <v>20437</v>
      </c>
      <c r="Q95" s="116">
        <f t="shared" si="8"/>
        <v>6.1492523056361562E-3</v>
      </c>
    </row>
    <row r="96" spans="1:17" s="707" customFormat="1" ht="13.5" customHeight="1">
      <c r="A96" s="319" t="s">
        <v>399</v>
      </c>
      <c r="B96" s="817" t="s">
        <v>72</v>
      </c>
      <c r="C96" s="88">
        <v>0</v>
      </c>
      <c r="D96" s="825">
        <v>0</v>
      </c>
      <c r="E96" s="908">
        <v>0</v>
      </c>
      <c r="F96" s="397">
        <v>0</v>
      </c>
      <c r="G96" s="90">
        <v>0</v>
      </c>
      <c r="H96" s="116">
        <f t="shared" si="7"/>
        <v>0</v>
      </c>
      <c r="I96" s="708"/>
      <c r="J96" s="715" t="s">
        <v>399</v>
      </c>
      <c r="K96" s="817" t="s">
        <v>72</v>
      </c>
      <c r="L96" s="88">
        <v>3</v>
      </c>
      <c r="M96" s="1253">
        <v>4736.5576094362514</v>
      </c>
      <c r="N96" s="825">
        <v>0</v>
      </c>
      <c r="O96" s="397">
        <v>29.94003631980722</v>
      </c>
      <c r="P96" s="90">
        <v>34771</v>
      </c>
      <c r="Q96" s="116">
        <f t="shared" si="8"/>
        <v>1.0462183878224533E-2</v>
      </c>
    </row>
    <row r="97" spans="1:17" s="707" customFormat="1" ht="13.5" customHeight="1">
      <c r="A97" s="319" t="s">
        <v>400</v>
      </c>
      <c r="B97" s="817" t="s">
        <v>72</v>
      </c>
      <c r="C97" s="88">
        <v>0</v>
      </c>
      <c r="D97" s="825">
        <v>0</v>
      </c>
      <c r="E97" s="908">
        <v>0</v>
      </c>
      <c r="F97" s="397">
        <v>0</v>
      </c>
      <c r="G97" s="90">
        <v>0</v>
      </c>
      <c r="H97" s="116">
        <f t="shared" si="7"/>
        <v>0</v>
      </c>
      <c r="I97" s="708"/>
      <c r="J97" s="715" t="s">
        <v>400</v>
      </c>
      <c r="K97" s="817" t="s">
        <v>72</v>
      </c>
      <c r="L97" s="88">
        <v>0</v>
      </c>
      <c r="M97" s="1253">
        <v>0</v>
      </c>
      <c r="N97" s="825">
        <v>0</v>
      </c>
      <c r="O97" s="397">
        <v>0</v>
      </c>
      <c r="P97" s="90">
        <v>0</v>
      </c>
      <c r="Q97" s="116">
        <f t="shared" si="8"/>
        <v>0</v>
      </c>
    </row>
    <row r="98" spans="1:17" s="707" customFormat="1" ht="13.5" customHeight="1">
      <c r="A98" s="319" t="s">
        <v>401</v>
      </c>
      <c r="B98" s="817" t="s">
        <v>72</v>
      </c>
      <c r="C98" s="88">
        <v>0</v>
      </c>
      <c r="D98" s="825">
        <v>0</v>
      </c>
      <c r="E98" s="908">
        <v>0</v>
      </c>
      <c r="F98" s="397">
        <v>0</v>
      </c>
      <c r="G98" s="90">
        <v>0</v>
      </c>
      <c r="H98" s="116">
        <f>IFERROR(G98/$G$146,0)</f>
        <v>0</v>
      </c>
      <c r="I98" s="708"/>
      <c r="J98" s="715" t="s">
        <v>401</v>
      </c>
      <c r="K98" s="817" t="s">
        <v>72</v>
      </c>
      <c r="L98" s="88">
        <v>0</v>
      </c>
      <c r="M98" s="1253">
        <v>0</v>
      </c>
      <c r="N98" s="825">
        <v>0</v>
      </c>
      <c r="O98" s="397">
        <v>0</v>
      </c>
      <c r="P98" s="90">
        <v>0</v>
      </c>
      <c r="Q98" s="116">
        <f t="shared" si="8"/>
        <v>0</v>
      </c>
    </row>
    <row r="99" spans="1:17" s="707" customFormat="1" ht="13.5" customHeight="1">
      <c r="A99" s="319" t="s">
        <v>402</v>
      </c>
      <c r="B99" s="817" t="s">
        <v>72</v>
      </c>
      <c r="C99" s="88">
        <v>0</v>
      </c>
      <c r="D99" s="825">
        <v>0</v>
      </c>
      <c r="E99" s="908">
        <v>0</v>
      </c>
      <c r="F99" s="397">
        <v>0</v>
      </c>
      <c r="G99" s="90">
        <v>0</v>
      </c>
      <c r="H99" s="116">
        <f t="shared" si="7"/>
        <v>0</v>
      </c>
      <c r="I99" s="708"/>
      <c r="J99" s="715" t="s">
        <v>402</v>
      </c>
      <c r="K99" s="817" t="s">
        <v>72</v>
      </c>
      <c r="L99" s="88">
        <v>0</v>
      </c>
      <c r="M99" s="1253">
        <v>0</v>
      </c>
      <c r="N99" s="825">
        <v>0</v>
      </c>
      <c r="O99" s="397">
        <v>0</v>
      </c>
      <c r="P99" s="90">
        <v>0</v>
      </c>
      <c r="Q99" s="116">
        <f t="shared" si="8"/>
        <v>0</v>
      </c>
    </row>
    <row r="100" spans="1:17" s="707" customFormat="1" ht="13.5" customHeight="1">
      <c r="A100" s="319" t="s">
        <v>403</v>
      </c>
      <c r="B100" s="817" t="s">
        <v>72</v>
      </c>
      <c r="C100" s="88">
        <v>0</v>
      </c>
      <c r="D100" s="825">
        <v>0</v>
      </c>
      <c r="E100" s="908">
        <v>0</v>
      </c>
      <c r="F100" s="397">
        <v>0</v>
      </c>
      <c r="G100" s="90">
        <v>0</v>
      </c>
      <c r="H100" s="116">
        <f t="shared" si="7"/>
        <v>0</v>
      </c>
      <c r="I100" s="708"/>
      <c r="J100" s="715" t="s">
        <v>403</v>
      </c>
      <c r="K100" s="817" t="s">
        <v>72</v>
      </c>
      <c r="L100" s="88">
        <v>0</v>
      </c>
      <c r="M100" s="1253">
        <v>0</v>
      </c>
      <c r="N100" s="825">
        <v>0</v>
      </c>
      <c r="O100" s="397">
        <v>0</v>
      </c>
      <c r="P100" s="90">
        <v>0</v>
      </c>
      <c r="Q100" s="116">
        <f t="shared" si="8"/>
        <v>0</v>
      </c>
    </row>
    <row r="101" spans="1:17" s="707" customFormat="1" ht="13.5" customHeight="1">
      <c r="A101" s="319" t="s">
        <v>404</v>
      </c>
      <c r="B101" s="817" t="s">
        <v>72</v>
      </c>
      <c r="C101" s="88">
        <v>0</v>
      </c>
      <c r="D101" s="825">
        <v>0</v>
      </c>
      <c r="E101" s="908">
        <v>0</v>
      </c>
      <c r="F101" s="397">
        <v>0</v>
      </c>
      <c r="G101" s="90">
        <v>0</v>
      </c>
      <c r="H101" s="116">
        <f t="shared" si="7"/>
        <v>0</v>
      </c>
      <c r="I101" s="708"/>
      <c r="J101" s="715" t="s">
        <v>404</v>
      </c>
      <c r="K101" s="817" t="s">
        <v>72</v>
      </c>
      <c r="L101" s="88">
        <v>0</v>
      </c>
      <c r="M101" s="1253">
        <v>0</v>
      </c>
      <c r="N101" s="825">
        <v>0</v>
      </c>
      <c r="O101" s="397">
        <v>0</v>
      </c>
      <c r="P101" s="90">
        <v>0</v>
      </c>
      <c r="Q101" s="116">
        <f t="shared" si="8"/>
        <v>0</v>
      </c>
    </row>
    <row r="102" spans="1:17" s="707" customFormat="1" ht="13.5" customHeight="1">
      <c r="A102" s="319" t="s">
        <v>405</v>
      </c>
      <c r="B102" s="817" t="s">
        <v>72</v>
      </c>
      <c r="C102" s="88">
        <v>0</v>
      </c>
      <c r="D102" s="825">
        <v>0</v>
      </c>
      <c r="E102" s="908">
        <v>0</v>
      </c>
      <c r="F102" s="397">
        <v>0</v>
      </c>
      <c r="G102" s="90">
        <v>0</v>
      </c>
      <c r="H102" s="116">
        <f t="shared" si="7"/>
        <v>0</v>
      </c>
      <c r="I102" s="708"/>
      <c r="J102" s="715" t="s">
        <v>405</v>
      </c>
      <c r="K102" s="817" t="s">
        <v>72</v>
      </c>
      <c r="L102" s="88">
        <v>0</v>
      </c>
      <c r="M102" s="1253">
        <v>0</v>
      </c>
      <c r="N102" s="825">
        <v>0</v>
      </c>
      <c r="O102" s="397">
        <v>0</v>
      </c>
      <c r="P102" s="90">
        <v>0</v>
      </c>
      <c r="Q102" s="116">
        <f t="shared" si="8"/>
        <v>0</v>
      </c>
    </row>
    <row r="103" spans="1:17" s="707" customFormat="1" ht="13.5" customHeight="1">
      <c r="A103" s="319" t="s">
        <v>406</v>
      </c>
      <c r="B103" s="817" t="s">
        <v>72</v>
      </c>
      <c r="C103" s="88">
        <v>0</v>
      </c>
      <c r="D103" s="825">
        <v>0</v>
      </c>
      <c r="E103" s="908">
        <v>0</v>
      </c>
      <c r="F103" s="397">
        <v>0</v>
      </c>
      <c r="G103" s="90">
        <v>0</v>
      </c>
      <c r="H103" s="116">
        <f t="shared" si="7"/>
        <v>0</v>
      </c>
      <c r="I103" s="708"/>
      <c r="J103" s="715" t="s">
        <v>406</v>
      </c>
      <c r="K103" s="817" t="s">
        <v>72</v>
      </c>
      <c r="L103" s="88">
        <v>0</v>
      </c>
      <c r="M103" s="1253">
        <v>0</v>
      </c>
      <c r="N103" s="825">
        <v>0</v>
      </c>
      <c r="O103" s="397">
        <v>0</v>
      </c>
      <c r="P103" s="90">
        <v>0</v>
      </c>
      <c r="Q103" s="116">
        <f t="shared" si="8"/>
        <v>0</v>
      </c>
    </row>
    <row r="104" spans="1:17" s="707" customFormat="1" ht="13.5" customHeight="1">
      <c r="A104" s="319" t="s">
        <v>407</v>
      </c>
      <c r="B104" s="817" t="s">
        <v>72</v>
      </c>
      <c r="C104" s="88">
        <v>0</v>
      </c>
      <c r="D104" s="825">
        <v>0</v>
      </c>
      <c r="E104" s="908">
        <v>0</v>
      </c>
      <c r="F104" s="397">
        <v>0</v>
      </c>
      <c r="G104" s="90">
        <v>0</v>
      </c>
      <c r="H104" s="116">
        <f t="shared" si="7"/>
        <v>0</v>
      </c>
      <c r="I104" s="708"/>
      <c r="J104" s="715" t="s">
        <v>407</v>
      </c>
      <c r="K104" s="817" t="s">
        <v>72</v>
      </c>
      <c r="L104" s="88">
        <v>4</v>
      </c>
      <c r="M104" s="1253">
        <v>8939.2224952000706</v>
      </c>
      <c r="N104" s="825">
        <v>0</v>
      </c>
      <c r="O104" s="397">
        <v>0</v>
      </c>
      <c r="P104" s="90">
        <v>22300</v>
      </c>
      <c r="Q104" s="116">
        <f t="shared" si="8"/>
        <v>6.7098070370253107E-3</v>
      </c>
    </row>
    <row r="105" spans="1:17" s="707" customFormat="1" ht="13.5" customHeight="1">
      <c r="A105" s="319" t="s">
        <v>408</v>
      </c>
      <c r="B105" s="817" t="s">
        <v>72</v>
      </c>
      <c r="C105" s="88">
        <v>0</v>
      </c>
      <c r="D105" s="825">
        <v>0</v>
      </c>
      <c r="E105" s="908">
        <v>0</v>
      </c>
      <c r="F105" s="397">
        <v>0</v>
      </c>
      <c r="G105" s="90">
        <v>0</v>
      </c>
      <c r="H105" s="116">
        <f t="shared" si="7"/>
        <v>0</v>
      </c>
      <c r="I105" s="708"/>
      <c r="J105" s="715" t="s">
        <v>408</v>
      </c>
      <c r="K105" s="817" t="s">
        <v>72</v>
      </c>
      <c r="L105" s="88">
        <v>0</v>
      </c>
      <c r="M105" s="1253">
        <v>0</v>
      </c>
      <c r="N105" s="825">
        <v>0</v>
      </c>
      <c r="O105" s="397">
        <v>0</v>
      </c>
      <c r="P105" s="90">
        <v>0</v>
      </c>
      <c r="Q105" s="116">
        <f t="shared" si="8"/>
        <v>0</v>
      </c>
    </row>
    <row r="106" spans="1:17" s="707" customFormat="1" ht="13.5" customHeight="1">
      <c r="A106" s="319" t="s">
        <v>409</v>
      </c>
      <c r="B106" s="817" t="s">
        <v>72</v>
      </c>
      <c r="C106" s="88">
        <v>0</v>
      </c>
      <c r="D106" s="825">
        <v>0</v>
      </c>
      <c r="E106" s="908">
        <v>0</v>
      </c>
      <c r="F106" s="397">
        <v>0</v>
      </c>
      <c r="G106" s="90">
        <v>0</v>
      </c>
      <c r="H106" s="116">
        <f t="shared" si="7"/>
        <v>0</v>
      </c>
      <c r="I106" s="708"/>
      <c r="J106" s="715" t="s">
        <v>409</v>
      </c>
      <c r="K106" s="817" t="s">
        <v>72</v>
      </c>
      <c r="L106" s="88">
        <v>14</v>
      </c>
      <c r="M106" s="1253">
        <v>21633.035214739721</v>
      </c>
      <c r="N106" s="825">
        <v>0</v>
      </c>
      <c r="O106" s="397">
        <v>0</v>
      </c>
      <c r="P106" s="90">
        <v>81112</v>
      </c>
      <c r="Q106" s="116">
        <f>P106/$P$146</f>
        <v>2.440564432229583E-2</v>
      </c>
    </row>
    <row r="107" spans="1:17" s="707" customFormat="1" ht="13.5" customHeight="1">
      <c r="A107" s="319" t="s">
        <v>410</v>
      </c>
      <c r="B107" s="817" t="s">
        <v>72</v>
      </c>
      <c r="C107" s="88">
        <v>1</v>
      </c>
      <c r="D107" s="825">
        <v>345</v>
      </c>
      <c r="E107" s="908">
        <v>0.312</v>
      </c>
      <c r="F107" s="397">
        <v>-1.53</v>
      </c>
      <c r="G107" s="90">
        <v>5850</v>
      </c>
      <c r="H107" s="116">
        <f t="shared" si="7"/>
        <v>3.0751977312715593E-2</v>
      </c>
      <c r="I107" s="708"/>
      <c r="J107" s="715" t="s">
        <v>410</v>
      </c>
      <c r="K107" s="817" t="s">
        <v>72</v>
      </c>
      <c r="L107" s="88">
        <v>54</v>
      </c>
      <c r="M107" s="1253">
        <v>86237.853114462661</v>
      </c>
      <c r="N107" s="825">
        <v>0</v>
      </c>
      <c r="O107" s="397">
        <v>0</v>
      </c>
      <c r="P107" s="90">
        <v>366696.99</v>
      </c>
      <c r="Q107" s="116">
        <f>P107/$P$146</f>
        <v>0.11033480017748878</v>
      </c>
    </row>
    <row r="108" spans="1:17" s="707" customFormat="1" ht="13.5" customHeight="1">
      <c r="A108" s="319" t="s">
        <v>411</v>
      </c>
      <c r="B108" s="817" t="s">
        <v>72</v>
      </c>
      <c r="C108" s="88">
        <v>2</v>
      </c>
      <c r="D108" s="825">
        <v>1328.9655040722901</v>
      </c>
      <c r="E108" s="908">
        <v>0</v>
      </c>
      <c r="F108" s="397">
        <v>0</v>
      </c>
      <c r="G108" s="90">
        <v>12400</v>
      </c>
      <c r="H108" s="116">
        <f t="shared" si="7"/>
        <v>6.5183678406439891E-2</v>
      </c>
      <c r="I108" s="708"/>
      <c r="J108" s="715" t="s">
        <v>411</v>
      </c>
      <c r="K108" s="817" t="s">
        <v>72</v>
      </c>
      <c r="L108" s="88">
        <v>46</v>
      </c>
      <c r="M108" s="1253">
        <v>78622.955575369793</v>
      </c>
      <c r="N108" s="825">
        <v>0</v>
      </c>
      <c r="O108" s="397">
        <v>0</v>
      </c>
      <c r="P108" s="90">
        <v>293227.87</v>
      </c>
      <c r="Q108" s="116">
        <f>P108/$P$146</f>
        <v>8.8228808321880847E-2</v>
      </c>
    </row>
    <row r="109" spans="1:17" s="707" customFormat="1" ht="13.5" customHeight="1">
      <c r="A109" s="319" t="s">
        <v>412</v>
      </c>
      <c r="B109" s="817" t="s">
        <v>72</v>
      </c>
      <c r="C109" s="88">
        <v>1</v>
      </c>
      <c r="D109" s="825">
        <v>1595</v>
      </c>
      <c r="E109" s="908">
        <v>0.80500000000000005</v>
      </c>
      <c r="F109" s="397">
        <v>-1.2149999999999999</v>
      </c>
      <c r="G109" s="90">
        <v>6690</v>
      </c>
      <c r="H109" s="116">
        <f t="shared" si="7"/>
        <v>3.5167645849926037E-2</v>
      </c>
      <c r="I109" s="708"/>
      <c r="J109" s="715" t="s">
        <v>412</v>
      </c>
      <c r="K109" s="817" t="s">
        <v>72</v>
      </c>
      <c r="L109" s="88">
        <v>28</v>
      </c>
      <c r="M109" s="1253">
        <v>66417.65068479655</v>
      </c>
      <c r="N109" s="825">
        <v>0</v>
      </c>
      <c r="O109" s="397">
        <v>5696.7684721923397</v>
      </c>
      <c r="P109" s="90">
        <v>215030</v>
      </c>
      <c r="Q109" s="116">
        <f t="shared" ref="Q109:Q117" si="9">P109/$P$146</f>
        <v>6.4699991352984418E-2</v>
      </c>
    </row>
    <row r="110" spans="1:17" s="707" customFormat="1" ht="13.5" customHeight="1">
      <c r="A110" s="319" t="s">
        <v>413</v>
      </c>
      <c r="B110" s="817" t="s">
        <v>72</v>
      </c>
      <c r="C110" s="88">
        <v>0</v>
      </c>
      <c r="D110" s="825">
        <v>0</v>
      </c>
      <c r="E110" s="908">
        <v>0</v>
      </c>
      <c r="F110" s="397">
        <v>0</v>
      </c>
      <c r="G110" s="90">
        <v>0</v>
      </c>
      <c r="H110" s="116">
        <f t="shared" si="7"/>
        <v>0</v>
      </c>
      <c r="I110" s="708"/>
      <c r="J110" s="715" t="s">
        <v>413</v>
      </c>
      <c r="K110" s="817" t="s">
        <v>72</v>
      </c>
      <c r="L110" s="88">
        <v>0</v>
      </c>
      <c r="M110" s="1253">
        <v>0</v>
      </c>
      <c r="N110" s="825">
        <v>0</v>
      </c>
      <c r="O110" s="397">
        <v>0</v>
      </c>
      <c r="P110" s="90">
        <v>0</v>
      </c>
      <c r="Q110" s="116">
        <f t="shared" si="9"/>
        <v>0</v>
      </c>
    </row>
    <row r="111" spans="1:17" s="707" customFormat="1" ht="13.5" customHeight="1">
      <c r="A111" s="319" t="s">
        <v>414</v>
      </c>
      <c r="B111" s="817" t="s">
        <v>72</v>
      </c>
      <c r="C111" s="88">
        <v>0</v>
      </c>
      <c r="D111" s="825">
        <v>0</v>
      </c>
      <c r="E111" s="908">
        <v>0</v>
      </c>
      <c r="F111" s="397">
        <v>0</v>
      </c>
      <c r="G111" s="90">
        <v>0</v>
      </c>
      <c r="H111" s="116">
        <f t="shared" si="7"/>
        <v>0</v>
      </c>
      <c r="I111" s="708"/>
      <c r="J111" s="715" t="s">
        <v>414</v>
      </c>
      <c r="K111" s="817" t="s">
        <v>72</v>
      </c>
      <c r="L111" s="88">
        <v>0</v>
      </c>
      <c r="M111" s="1253">
        <v>0</v>
      </c>
      <c r="N111" s="825">
        <v>0</v>
      </c>
      <c r="O111" s="397">
        <v>0</v>
      </c>
      <c r="P111" s="90">
        <v>0</v>
      </c>
      <c r="Q111" s="116">
        <f t="shared" si="9"/>
        <v>0</v>
      </c>
    </row>
    <row r="112" spans="1:17" s="707" customFormat="1" ht="13.5" customHeight="1">
      <c r="A112" s="319" t="s">
        <v>415</v>
      </c>
      <c r="B112" s="817" t="s">
        <v>72</v>
      </c>
      <c r="C112" s="88">
        <v>0</v>
      </c>
      <c r="D112" s="825">
        <v>0</v>
      </c>
      <c r="E112" s="908">
        <v>0</v>
      </c>
      <c r="F112" s="397">
        <v>0</v>
      </c>
      <c r="G112" s="90">
        <v>0</v>
      </c>
      <c r="H112" s="116">
        <f t="shared" si="7"/>
        <v>0</v>
      </c>
      <c r="I112" s="708"/>
      <c r="J112" s="715" t="s">
        <v>415</v>
      </c>
      <c r="K112" s="817" t="s">
        <v>72</v>
      </c>
      <c r="L112" s="88">
        <v>1</v>
      </c>
      <c r="M112" s="1253">
        <v>3387.9667656722499</v>
      </c>
      <c r="N112" s="825">
        <v>0</v>
      </c>
      <c r="O112" s="397">
        <v>0</v>
      </c>
      <c r="P112" s="90">
        <v>6351</v>
      </c>
      <c r="Q112" s="116">
        <f t="shared" si="9"/>
        <v>1.910941008616491E-3</v>
      </c>
    </row>
    <row r="113" spans="1:17" s="707" customFormat="1" ht="13.5" customHeight="1">
      <c r="A113" s="319" t="s">
        <v>416</v>
      </c>
      <c r="B113" s="817" t="s">
        <v>72</v>
      </c>
      <c r="C113" s="88">
        <v>0</v>
      </c>
      <c r="D113" s="825">
        <v>0</v>
      </c>
      <c r="E113" s="908">
        <v>0</v>
      </c>
      <c r="F113" s="397">
        <v>0</v>
      </c>
      <c r="G113" s="90">
        <v>0</v>
      </c>
      <c r="H113" s="116">
        <f t="shared" si="7"/>
        <v>0</v>
      </c>
      <c r="I113" s="708"/>
      <c r="J113" s="715" t="s">
        <v>416</v>
      </c>
      <c r="K113" s="817" t="s">
        <v>72</v>
      </c>
      <c r="L113" s="88">
        <v>2</v>
      </c>
      <c r="M113" s="1253">
        <v>3384.2299473779599</v>
      </c>
      <c r="N113" s="825">
        <v>0</v>
      </c>
      <c r="O113" s="397">
        <v>0</v>
      </c>
      <c r="P113" s="90">
        <v>11700</v>
      </c>
      <c r="Q113" s="116">
        <f t="shared" si="9"/>
        <v>3.5203920328787507E-3</v>
      </c>
    </row>
    <row r="114" spans="1:17" s="707" customFormat="1" ht="13.5" customHeight="1">
      <c r="A114" s="319" t="s">
        <v>417</v>
      </c>
      <c r="B114" s="817" t="s">
        <v>72</v>
      </c>
      <c r="C114" s="88">
        <v>0</v>
      </c>
      <c r="D114" s="825">
        <v>0</v>
      </c>
      <c r="E114" s="908">
        <v>0</v>
      </c>
      <c r="F114" s="397">
        <v>0</v>
      </c>
      <c r="G114" s="90">
        <v>0</v>
      </c>
      <c r="H114" s="116">
        <f t="shared" si="7"/>
        <v>0</v>
      </c>
      <c r="I114" s="708"/>
      <c r="J114" s="715" t="s">
        <v>417</v>
      </c>
      <c r="K114" s="817" t="s">
        <v>72</v>
      </c>
      <c r="L114" s="88">
        <v>6</v>
      </c>
      <c r="M114" s="1253">
        <v>6234.561839482174</v>
      </c>
      <c r="N114" s="825">
        <v>0</v>
      </c>
      <c r="O114" s="397">
        <v>37.301042488366399</v>
      </c>
      <c r="P114" s="90">
        <v>21515</v>
      </c>
      <c r="Q114" s="116">
        <f t="shared" si="9"/>
        <v>6.4736097937937026E-3</v>
      </c>
    </row>
    <row r="115" spans="1:17" s="707" customFormat="1" ht="13.5" customHeight="1">
      <c r="A115" s="319" t="s">
        <v>418</v>
      </c>
      <c r="B115" s="817" t="s">
        <v>72</v>
      </c>
      <c r="C115" s="88">
        <v>0</v>
      </c>
      <c r="D115" s="825">
        <v>0</v>
      </c>
      <c r="E115" s="908">
        <v>0</v>
      </c>
      <c r="F115" s="397">
        <v>0</v>
      </c>
      <c r="G115" s="90">
        <v>0</v>
      </c>
      <c r="H115" s="116">
        <f t="shared" si="7"/>
        <v>0</v>
      </c>
      <c r="I115" s="708"/>
      <c r="J115" s="715" t="s">
        <v>418</v>
      </c>
      <c r="K115" s="817" t="s">
        <v>72</v>
      </c>
      <c r="L115" s="88">
        <v>1</v>
      </c>
      <c r="M115" s="1253">
        <v>3387.9667656722499</v>
      </c>
      <c r="N115" s="825">
        <v>0</v>
      </c>
      <c r="O115" s="397">
        <v>0</v>
      </c>
      <c r="P115" s="90">
        <v>7138</v>
      </c>
      <c r="Q115" s="116">
        <f t="shared" si="9"/>
        <v>2.1477400282639762E-3</v>
      </c>
    </row>
    <row r="116" spans="1:17" s="707" customFormat="1" ht="13.5" customHeight="1">
      <c r="A116" s="319" t="s">
        <v>419</v>
      </c>
      <c r="B116" s="817" t="s">
        <v>72</v>
      </c>
      <c r="C116" s="88">
        <v>0</v>
      </c>
      <c r="D116" s="825">
        <v>0</v>
      </c>
      <c r="E116" s="908">
        <v>0</v>
      </c>
      <c r="F116" s="397">
        <v>0</v>
      </c>
      <c r="G116" s="90">
        <v>0</v>
      </c>
      <c r="H116" s="116">
        <f t="shared" si="7"/>
        <v>0</v>
      </c>
      <c r="I116" s="708"/>
      <c r="J116" s="715" t="s">
        <v>419</v>
      </c>
      <c r="K116" s="817" t="s">
        <v>72</v>
      </c>
      <c r="L116" s="88">
        <v>1</v>
      </c>
      <c r="M116" s="1253">
        <v>1150.86970737671</v>
      </c>
      <c r="N116" s="825">
        <v>0</v>
      </c>
      <c r="O116" s="397">
        <v>0</v>
      </c>
      <c r="P116" s="90">
        <v>10246</v>
      </c>
      <c r="Q116" s="116">
        <f t="shared" si="9"/>
        <v>3.0829005785363828E-3</v>
      </c>
    </row>
    <row r="117" spans="1:17" s="707" customFormat="1" ht="13.5" customHeight="1">
      <c r="A117" s="319" t="s">
        <v>420</v>
      </c>
      <c r="B117" s="817" t="s">
        <v>72</v>
      </c>
      <c r="C117" s="88">
        <v>0</v>
      </c>
      <c r="D117" s="825">
        <v>0</v>
      </c>
      <c r="E117" s="908">
        <v>0</v>
      </c>
      <c r="F117" s="397">
        <v>0</v>
      </c>
      <c r="G117" s="90">
        <v>0</v>
      </c>
      <c r="H117" s="116">
        <f t="shared" si="7"/>
        <v>0</v>
      </c>
      <c r="I117" s="708"/>
      <c r="J117" s="715" t="s">
        <v>420</v>
      </c>
      <c r="K117" s="817" t="s">
        <v>72</v>
      </c>
      <c r="L117" s="88">
        <v>1</v>
      </c>
      <c r="M117" s="1253">
        <v>935.25840213699996</v>
      </c>
      <c r="N117" s="825">
        <v>0</v>
      </c>
      <c r="O117" s="397">
        <v>52.187096850306602</v>
      </c>
      <c r="P117" s="90">
        <v>9823</v>
      </c>
      <c r="Q117" s="116">
        <f t="shared" si="9"/>
        <v>2.9556248665784587E-3</v>
      </c>
    </row>
    <row r="118" spans="1:17" s="707" customFormat="1" ht="28.5">
      <c r="A118" s="319" t="s">
        <v>421</v>
      </c>
      <c r="B118" s="817" t="s">
        <v>72</v>
      </c>
      <c r="C118" s="88">
        <v>2</v>
      </c>
      <c r="D118" s="825">
        <v>1487.46972158677</v>
      </c>
      <c r="E118" s="908">
        <v>0.36399999999999999</v>
      </c>
      <c r="F118" s="397">
        <v>-1.7850000000000001</v>
      </c>
      <c r="G118" s="90">
        <v>15825</v>
      </c>
      <c r="H118" s="116">
        <f t="shared" si="7"/>
        <v>8.3188041192089612E-2</v>
      </c>
      <c r="I118" s="708"/>
      <c r="J118" s="715" t="s">
        <v>422</v>
      </c>
      <c r="K118" s="817" t="s">
        <v>72</v>
      </c>
      <c r="L118" s="88">
        <v>7</v>
      </c>
      <c r="M118" s="1253">
        <v>12740.559371021496</v>
      </c>
      <c r="N118" s="825">
        <v>0</v>
      </c>
      <c r="O118" s="397">
        <v>131.44979816028959</v>
      </c>
      <c r="P118" s="90">
        <v>71365</v>
      </c>
      <c r="Q118" s="116">
        <f>P118/$P$146</f>
        <v>2.1472886959520685E-2</v>
      </c>
    </row>
    <row r="119" spans="1:17" s="707" customFormat="1" ht="28.5">
      <c r="A119" s="319" t="s">
        <v>423</v>
      </c>
      <c r="B119" s="817" t="s">
        <v>72</v>
      </c>
      <c r="C119" s="88">
        <v>0</v>
      </c>
      <c r="D119" s="825">
        <v>0</v>
      </c>
      <c r="E119" s="908">
        <v>0</v>
      </c>
      <c r="F119" s="397">
        <v>0</v>
      </c>
      <c r="G119" s="90">
        <v>0</v>
      </c>
      <c r="H119" s="116">
        <f t="shared" si="7"/>
        <v>0</v>
      </c>
      <c r="I119" s="708"/>
      <c r="J119" s="715" t="s">
        <v>424</v>
      </c>
      <c r="K119" s="817" t="s">
        <v>72</v>
      </c>
      <c r="L119" s="88">
        <v>3</v>
      </c>
      <c r="M119" s="1253">
        <v>4795.7538925019498</v>
      </c>
      <c r="N119" s="825">
        <v>0</v>
      </c>
      <c r="O119" s="397">
        <v>11.1292885202365</v>
      </c>
      <c r="P119" s="90">
        <v>24862</v>
      </c>
      <c r="Q119" s="116">
        <f>P119/$P$146</f>
        <v>7.4806826257633758E-3</v>
      </c>
    </row>
    <row r="120" spans="1:17" s="707" customFormat="1" ht="13.5" customHeight="1">
      <c r="A120" s="319" t="s">
        <v>425</v>
      </c>
      <c r="B120" s="817" t="s">
        <v>72</v>
      </c>
      <c r="C120" s="88">
        <v>1</v>
      </c>
      <c r="D120" s="825">
        <v>256</v>
      </c>
      <c r="E120" s="908">
        <v>0.14399999999999999</v>
      </c>
      <c r="F120" s="397">
        <v>6.7200000000000006</v>
      </c>
      <c r="G120" s="90">
        <v>9650</v>
      </c>
      <c r="H120" s="116">
        <f t="shared" si="7"/>
        <v>5.072762069533427E-2</v>
      </c>
      <c r="I120" s="708"/>
      <c r="J120" s="715" t="s">
        <v>425</v>
      </c>
      <c r="K120" s="817" t="s">
        <v>72</v>
      </c>
      <c r="L120" s="88">
        <v>7</v>
      </c>
      <c r="M120" s="1253">
        <v>12486.137970603808</v>
      </c>
      <c r="N120" s="825">
        <v>0</v>
      </c>
      <c r="O120" s="397">
        <v>164.43108645144252</v>
      </c>
      <c r="P120" s="90">
        <v>64929</v>
      </c>
      <c r="Q120" s="116">
        <f>P120/$P$146</f>
        <v>1.9536370453229434E-2</v>
      </c>
    </row>
    <row r="121" spans="1:17" s="707" customFormat="1" ht="28.5">
      <c r="A121" s="319" t="s">
        <v>426</v>
      </c>
      <c r="B121" s="817" t="s">
        <v>72</v>
      </c>
      <c r="C121" s="88">
        <v>1</v>
      </c>
      <c r="D121" s="825">
        <v>895</v>
      </c>
      <c r="E121" s="908">
        <v>0.72</v>
      </c>
      <c r="F121" s="397">
        <v>13.45</v>
      </c>
      <c r="G121" s="90">
        <v>9850</v>
      </c>
      <c r="H121" s="116">
        <f t="shared" si="7"/>
        <v>5.1778970347051041E-2</v>
      </c>
      <c r="I121" s="708"/>
      <c r="J121" s="715" t="s">
        <v>427</v>
      </c>
      <c r="K121" s="817" t="s">
        <v>72</v>
      </c>
      <c r="L121" s="88">
        <v>3</v>
      </c>
      <c r="M121" s="1253">
        <v>2969.2449155805029</v>
      </c>
      <c r="N121" s="825">
        <v>0</v>
      </c>
      <c r="O121" s="397">
        <v>87.589792661100304</v>
      </c>
      <c r="P121" s="90">
        <v>30880</v>
      </c>
      <c r="Q121" s="116">
        <f t="shared" ref="Q121" si="10">P121/$P$146</f>
        <v>9.2914278611363945E-3</v>
      </c>
    </row>
    <row r="122" spans="1:17" s="707" customFormat="1">
      <c r="A122" s="319" t="s">
        <v>428</v>
      </c>
      <c r="B122" s="817" t="s">
        <v>72</v>
      </c>
      <c r="C122" s="88">
        <v>2</v>
      </c>
      <c r="D122" s="825">
        <v>326.83000000000004</v>
      </c>
      <c r="E122" s="908">
        <v>0</v>
      </c>
      <c r="F122" s="397">
        <v>16</v>
      </c>
      <c r="G122" s="90">
        <v>470</v>
      </c>
      <c r="H122" s="116">
        <f t="shared" si="7"/>
        <v>2.4706716815344151E-3</v>
      </c>
      <c r="I122" s="708"/>
      <c r="J122" s="715" t="s">
        <v>428</v>
      </c>
      <c r="K122" s="817" t="s">
        <v>72</v>
      </c>
      <c r="L122" s="88">
        <v>21</v>
      </c>
      <c r="M122" s="1253">
        <v>4251.005000000001</v>
      </c>
      <c r="N122" s="825">
        <v>0</v>
      </c>
      <c r="O122" s="397">
        <v>228</v>
      </c>
      <c r="P122" s="90">
        <v>5063</v>
      </c>
      <c r="Q122" s="116">
        <f>P122/$P$146</f>
        <v>1.5233969967918901E-3</v>
      </c>
    </row>
    <row r="123" spans="1:17" s="707" customFormat="1">
      <c r="A123" s="215" t="s">
        <v>30</v>
      </c>
      <c r="B123" s="631"/>
      <c r="C123" s="916"/>
      <c r="D123" s="898"/>
      <c r="E123" s="899"/>
      <c r="F123" s="898"/>
      <c r="G123" s="898"/>
      <c r="H123" s="218"/>
      <c r="I123" s="708"/>
      <c r="J123" s="215" t="s">
        <v>30</v>
      </c>
      <c r="K123" s="631"/>
      <c r="L123" s="988"/>
      <c r="M123" s="1256"/>
      <c r="N123" s="1252"/>
      <c r="O123" s="1252"/>
      <c r="P123" s="990"/>
      <c r="Q123" s="218"/>
    </row>
    <row r="124" spans="1:17" s="707" customFormat="1" ht="13.5" customHeight="1">
      <c r="A124" s="319" t="s">
        <v>429</v>
      </c>
      <c r="B124" s="817" t="s">
        <v>72</v>
      </c>
      <c r="C124" s="88">
        <v>4</v>
      </c>
      <c r="D124" s="825">
        <v>0</v>
      </c>
      <c r="E124" s="908">
        <v>0</v>
      </c>
      <c r="F124" s="397">
        <v>0</v>
      </c>
      <c r="G124" s="90">
        <v>341.8</v>
      </c>
      <c r="H124" s="116">
        <f t="shared" ref="H124:H128" si="11">IFERROR(G124/$G$146,0)</f>
        <v>1.796756554783964E-3</v>
      </c>
      <c r="I124" s="708"/>
      <c r="J124" s="715" t="s">
        <v>429</v>
      </c>
      <c r="K124" s="817" t="s">
        <v>72</v>
      </c>
      <c r="L124" s="88">
        <v>16</v>
      </c>
      <c r="M124" s="1253">
        <v>0</v>
      </c>
      <c r="N124" s="825">
        <v>0</v>
      </c>
      <c r="O124" s="397">
        <v>0</v>
      </c>
      <c r="P124" s="90">
        <v>1304</v>
      </c>
      <c r="Q124" s="116">
        <f>P124/$P$146</f>
        <v>3.9235822315161458E-4</v>
      </c>
    </row>
    <row r="125" spans="1:17" s="707" customFormat="1" ht="13.5" customHeight="1">
      <c r="A125" s="319" t="s">
        <v>147</v>
      </c>
      <c r="B125" s="817" t="s">
        <v>357</v>
      </c>
      <c r="C125" s="88">
        <v>33</v>
      </c>
      <c r="D125" s="825">
        <v>0</v>
      </c>
      <c r="E125" s="908">
        <v>0</v>
      </c>
      <c r="F125" s="397">
        <v>0</v>
      </c>
      <c r="G125" s="90">
        <v>2564</v>
      </c>
      <c r="H125" s="116">
        <f t="shared" si="11"/>
        <v>1.3478302535009022E-2</v>
      </c>
      <c r="I125" s="708"/>
      <c r="J125" s="715" t="s">
        <v>147</v>
      </c>
      <c r="K125" s="817" t="s">
        <v>357</v>
      </c>
      <c r="L125" s="88">
        <v>199</v>
      </c>
      <c r="M125" s="1253">
        <v>0</v>
      </c>
      <c r="N125" s="825">
        <v>0</v>
      </c>
      <c r="O125" s="397">
        <v>0</v>
      </c>
      <c r="P125" s="90">
        <v>16231</v>
      </c>
      <c r="Q125" s="116">
        <f>P125/$P$146</f>
        <v>4.8837165030474359E-3</v>
      </c>
    </row>
    <row r="126" spans="1:17" s="707" customFormat="1" ht="13.5" customHeight="1">
      <c r="A126" s="319" t="s">
        <v>126</v>
      </c>
      <c r="B126" s="818" t="s">
        <v>72</v>
      </c>
      <c r="C126" s="88">
        <v>28</v>
      </c>
      <c r="D126" s="825">
        <v>0</v>
      </c>
      <c r="E126" s="908">
        <v>0</v>
      </c>
      <c r="F126" s="397">
        <v>0</v>
      </c>
      <c r="G126" s="90">
        <v>2096.5</v>
      </c>
      <c r="H126" s="116">
        <f t="shared" si="11"/>
        <v>1.1020772724121067E-2</v>
      </c>
      <c r="I126" s="708"/>
      <c r="J126" s="715" t="s">
        <v>126</v>
      </c>
      <c r="K126" s="818" t="s">
        <v>72</v>
      </c>
      <c r="L126" s="88">
        <v>209</v>
      </c>
      <c r="M126" s="1253">
        <v>0</v>
      </c>
      <c r="N126" s="825">
        <v>0</v>
      </c>
      <c r="O126" s="397">
        <v>0</v>
      </c>
      <c r="P126" s="90">
        <v>15711.5</v>
      </c>
      <c r="Q126" s="116">
        <f>P126/$P$146</f>
        <v>4.727405079023461E-3</v>
      </c>
    </row>
    <row r="127" spans="1:17" s="707" customFormat="1" ht="13.5" customHeight="1">
      <c r="A127" s="319" t="s">
        <v>134</v>
      </c>
      <c r="B127" s="817" t="s">
        <v>72</v>
      </c>
      <c r="C127" s="88">
        <v>0</v>
      </c>
      <c r="D127" s="825">
        <v>0</v>
      </c>
      <c r="E127" s="908">
        <v>0</v>
      </c>
      <c r="F127" s="397">
        <v>0</v>
      </c>
      <c r="G127" s="90">
        <v>0</v>
      </c>
      <c r="H127" s="116">
        <f t="shared" si="11"/>
        <v>0</v>
      </c>
      <c r="I127" s="708"/>
      <c r="J127" s="715" t="s">
        <v>134</v>
      </c>
      <c r="K127" s="817" t="s">
        <v>72</v>
      </c>
      <c r="L127" s="88">
        <v>0</v>
      </c>
      <c r="M127" s="1253">
        <v>0</v>
      </c>
      <c r="N127" s="825">
        <v>0</v>
      </c>
      <c r="O127" s="397">
        <v>0</v>
      </c>
      <c r="P127" s="90">
        <v>0</v>
      </c>
      <c r="Q127" s="116">
        <f t="shared" ref="Q127:Q133" si="12">P127/$P$146</f>
        <v>0</v>
      </c>
    </row>
    <row r="128" spans="1:17" s="707" customFormat="1" ht="13.5" customHeight="1">
      <c r="A128" s="319" t="s">
        <v>430</v>
      </c>
      <c r="B128" s="817" t="s">
        <v>72</v>
      </c>
      <c r="C128" s="88">
        <v>8</v>
      </c>
      <c r="D128" s="825">
        <v>0</v>
      </c>
      <c r="E128" s="908">
        <v>0</v>
      </c>
      <c r="F128" s="397">
        <v>0</v>
      </c>
      <c r="G128" s="90">
        <v>414.9</v>
      </c>
      <c r="H128" s="116">
        <f t="shared" si="11"/>
        <v>2.1810248524864444E-3</v>
      </c>
      <c r="I128" s="708"/>
      <c r="J128" s="715" t="s">
        <v>430</v>
      </c>
      <c r="K128" s="817" t="s">
        <v>72</v>
      </c>
      <c r="L128" s="88">
        <v>37</v>
      </c>
      <c r="M128" s="1253">
        <v>0</v>
      </c>
      <c r="N128" s="825">
        <v>0</v>
      </c>
      <c r="O128" s="397">
        <v>0</v>
      </c>
      <c r="P128" s="90">
        <v>1887.0000000000002</v>
      </c>
      <c r="Q128" s="116">
        <f t="shared" si="12"/>
        <v>5.6777604837967546E-4</v>
      </c>
    </row>
    <row r="129" spans="1:49" s="707" customFormat="1">
      <c r="A129" s="215" t="s">
        <v>136</v>
      </c>
      <c r="B129" s="631"/>
      <c r="C129" s="916"/>
      <c r="D129" s="898"/>
      <c r="E129" s="899"/>
      <c r="F129" s="898"/>
      <c r="G129" s="912"/>
      <c r="H129" s="218"/>
      <c r="I129" s="708"/>
      <c r="J129" s="215" t="s">
        <v>136</v>
      </c>
      <c r="K129" s="631"/>
      <c r="L129" s="988"/>
      <c r="M129" s="1256"/>
      <c r="N129" s="1252"/>
      <c r="O129" s="1252"/>
      <c r="P129" s="989"/>
      <c r="Q129" s="218"/>
    </row>
    <row r="130" spans="1:49" s="707" customFormat="1" ht="13.5" customHeight="1">
      <c r="A130" s="718" t="s">
        <v>431</v>
      </c>
      <c r="B130" s="817" t="s">
        <v>72</v>
      </c>
      <c r="C130" s="88">
        <v>0</v>
      </c>
      <c r="D130" s="825">
        <v>0</v>
      </c>
      <c r="E130" s="908">
        <v>0</v>
      </c>
      <c r="F130" s="397">
        <v>0</v>
      </c>
      <c r="G130" s="90">
        <v>0</v>
      </c>
      <c r="H130" s="116">
        <f t="shared" ref="H130:H134" si="13">IFERROR(G130/$G$146,0)</f>
        <v>0</v>
      </c>
      <c r="I130" s="708"/>
      <c r="J130" s="718" t="s">
        <v>431</v>
      </c>
      <c r="K130" s="817" t="s">
        <v>72</v>
      </c>
      <c r="L130" s="88">
        <v>0</v>
      </c>
      <c r="M130" s="1253">
        <v>0</v>
      </c>
      <c r="N130" s="825">
        <v>0</v>
      </c>
      <c r="O130" s="397">
        <v>0</v>
      </c>
      <c r="P130" s="90">
        <v>0</v>
      </c>
      <c r="Q130" s="116">
        <f t="shared" si="12"/>
        <v>0</v>
      </c>
    </row>
    <row r="131" spans="1:49" s="707" customFormat="1" ht="13.5" customHeight="1">
      <c r="A131" s="718" t="s">
        <v>432</v>
      </c>
      <c r="B131" s="817" t="s">
        <v>72</v>
      </c>
      <c r="C131" s="88">
        <v>0</v>
      </c>
      <c r="D131" s="825">
        <v>0</v>
      </c>
      <c r="E131" s="908">
        <v>0</v>
      </c>
      <c r="F131" s="397">
        <v>0</v>
      </c>
      <c r="G131" s="90">
        <v>0</v>
      </c>
      <c r="H131" s="116">
        <f t="shared" si="13"/>
        <v>0</v>
      </c>
      <c r="I131" s="708"/>
      <c r="J131" s="718" t="s">
        <v>432</v>
      </c>
      <c r="K131" s="817" t="s">
        <v>72</v>
      </c>
      <c r="L131" s="88">
        <v>0</v>
      </c>
      <c r="M131" s="1253">
        <v>0</v>
      </c>
      <c r="N131" s="825">
        <v>0</v>
      </c>
      <c r="O131" s="397">
        <v>0</v>
      </c>
      <c r="P131" s="90">
        <v>0</v>
      </c>
      <c r="Q131" s="116">
        <f t="shared" si="12"/>
        <v>0</v>
      </c>
    </row>
    <row r="132" spans="1:49" s="707" customFormat="1" ht="13.5" customHeight="1">
      <c r="A132" s="718" t="s">
        <v>433</v>
      </c>
      <c r="B132" s="817" t="s">
        <v>72</v>
      </c>
      <c r="C132" s="88">
        <v>0</v>
      </c>
      <c r="D132" s="825">
        <v>0</v>
      </c>
      <c r="E132" s="908">
        <v>0</v>
      </c>
      <c r="F132" s="397">
        <v>0</v>
      </c>
      <c r="G132" s="90">
        <v>0</v>
      </c>
      <c r="H132" s="116">
        <f t="shared" si="13"/>
        <v>0</v>
      </c>
      <c r="I132" s="708"/>
      <c r="J132" s="718" t="s">
        <v>433</v>
      </c>
      <c r="K132" s="817" t="s">
        <v>72</v>
      </c>
      <c r="L132" s="88">
        <v>0</v>
      </c>
      <c r="M132" s="1253">
        <v>0</v>
      </c>
      <c r="N132" s="825">
        <v>0</v>
      </c>
      <c r="O132" s="397">
        <v>0</v>
      </c>
      <c r="P132" s="90">
        <v>0</v>
      </c>
      <c r="Q132" s="116">
        <f t="shared" si="12"/>
        <v>0</v>
      </c>
    </row>
    <row r="133" spans="1:49" s="707" customFormat="1" ht="13.5" customHeight="1">
      <c r="A133" s="718" t="s">
        <v>434</v>
      </c>
      <c r="B133" s="817" t="s">
        <v>72</v>
      </c>
      <c r="C133" s="88">
        <v>0</v>
      </c>
      <c r="D133" s="825">
        <v>0</v>
      </c>
      <c r="E133" s="908">
        <v>0</v>
      </c>
      <c r="F133" s="397">
        <v>0</v>
      </c>
      <c r="G133" s="90">
        <v>0</v>
      </c>
      <c r="H133" s="116">
        <f t="shared" si="13"/>
        <v>0</v>
      </c>
      <c r="I133" s="708"/>
      <c r="J133" s="718" t="s">
        <v>434</v>
      </c>
      <c r="K133" s="817" t="s">
        <v>72</v>
      </c>
      <c r="L133" s="88">
        <v>3</v>
      </c>
      <c r="M133" s="1253">
        <v>135.4228315586214</v>
      </c>
      <c r="N133" s="825">
        <v>0</v>
      </c>
      <c r="O133" s="397">
        <v>-0.66104954227536306</v>
      </c>
      <c r="P133" s="90">
        <v>36</v>
      </c>
      <c r="Q133" s="116">
        <f t="shared" si="12"/>
        <v>1.0831975485780772E-5</v>
      </c>
    </row>
    <row r="134" spans="1:49" s="707" customFormat="1" ht="13.5" customHeight="1">
      <c r="A134" s="718" t="s">
        <v>435</v>
      </c>
      <c r="B134" s="817" t="s">
        <v>72</v>
      </c>
      <c r="C134" s="88">
        <v>112</v>
      </c>
      <c r="D134" s="825">
        <v>3130.7510462185614</v>
      </c>
      <c r="E134" s="908">
        <v>0.21472136002557857</v>
      </c>
      <c r="F134" s="397">
        <v>-53.610995128513615</v>
      </c>
      <c r="G134" s="90">
        <v>1364.7</v>
      </c>
      <c r="H134" s="116">
        <f t="shared" si="13"/>
        <v>7.1738843484893972E-3</v>
      </c>
      <c r="I134" s="708"/>
      <c r="J134" s="718" t="s">
        <v>435</v>
      </c>
      <c r="K134" s="817" t="s">
        <v>72</v>
      </c>
      <c r="L134" s="88">
        <v>1339</v>
      </c>
      <c r="M134" s="1253">
        <v>70079.139962835368</v>
      </c>
      <c r="N134" s="825">
        <v>4.0260255004795978E-2</v>
      </c>
      <c r="O134" s="397">
        <v>-590.46314647140946</v>
      </c>
      <c r="P134" s="90">
        <v>16440.599999999999</v>
      </c>
      <c r="Q134" s="116">
        <f>P134/$P$146</f>
        <v>4.9467826714313145E-3</v>
      </c>
    </row>
    <row r="135" spans="1:49" s="707" customFormat="1">
      <c r="A135" s="215" t="s">
        <v>32</v>
      </c>
      <c r="B135" s="631"/>
      <c r="C135" s="916"/>
      <c r="D135" s="898"/>
      <c r="E135" s="899"/>
      <c r="F135" s="898"/>
      <c r="G135" s="898"/>
      <c r="H135" s="218"/>
      <c r="I135" s="708"/>
      <c r="J135" s="215" t="s">
        <v>32</v>
      </c>
      <c r="K135" s="631"/>
      <c r="L135" s="988"/>
      <c r="M135" s="1256"/>
      <c r="N135" s="1252"/>
      <c r="O135" s="1252"/>
      <c r="P135" s="990"/>
      <c r="Q135" s="218"/>
    </row>
    <row r="136" spans="1:49" s="707" customFormat="1" ht="13.5" customHeight="1">
      <c r="A136" s="715" t="s">
        <v>436</v>
      </c>
      <c r="B136" s="817" t="s">
        <v>72</v>
      </c>
      <c r="C136" s="88">
        <v>0</v>
      </c>
      <c r="D136" s="825">
        <v>0</v>
      </c>
      <c r="E136" s="908">
        <v>0</v>
      </c>
      <c r="F136" s="397">
        <v>0</v>
      </c>
      <c r="G136" s="90">
        <v>0</v>
      </c>
      <c r="H136" s="116">
        <f t="shared" ref="H136:H144" si="14">IFERROR(G136/$G$146,0)</f>
        <v>0</v>
      </c>
      <c r="I136" s="708"/>
      <c r="J136" s="715" t="s">
        <v>436</v>
      </c>
      <c r="K136" s="817" t="s">
        <v>72</v>
      </c>
      <c r="L136" s="88">
        <v>1</v>
      </c>
      <c r="M136" s="1253">
        <v>20554.61</v>
      </c>
      <c r="N136" s="825">
        <v>0</v>
      </c>
      <c r="O136" s="397">
        <v>0</v>
      </c>
      <c r="P136" s="90">
        <v>1365</v>
      </c>
      <c r="Q136" s="116">
        <f t="shared" ref="Q136:Q139" si="15">P136/$P$146</f>
        <v>4.1071240383585422E-4</v>
      </c>
    </row>
    <row r="137" spans="1:49" s="707" customFormat="1">
      <c r="A137" s="715" t="s">
        <v>437</v>
      </c>
      <c r="B137" s="817" t="s">
        <v>72</v>
      </c>
      <c r="C137" s="88">
        <v>0</v>
      </c>
      <c r="D137" s="825">
        <v>0</v>
      </c>
      <c r="E137" s="908">
        <v>0</v>
      </c>
      <c r="F137" s="397">
        <v>0</v>
      </c>
      <c r="G137" s="90">
        <v>0</v>
      </c>
      <c r="H137" s="116">
        <f t="shared" si="14"/>
        <v>0</v>
      </c>
      <c r="I137" s="708"/>
      <c r="J137" s="715" t="s">
        <v>437</v>
      </c>
      <c r="K137" s="817" t="s">
        <v>72</v>
      </c>
      <c r="L137" s="88">
        <v>1</v>
      </c>
      <c r="M137" s="1253">
        <v>0</v>
      </c>
      <c r="N137" s="825">
        <v>0</v>
      </c>
      <c r="O137" s="397">
        <v>0</v>
      </c>
      <c r="P137" s="90">
        <v>215</v>
      </c>
      <c r="Q137" s="116">
        <f t="shared" si="15"/>
        <v>6.4690964706746269E-5</v>
      </c>
    </row>
    <row r="138" spans="1:49" s="707" customFormat="1">
      <c r="A138" s="715" t="s">
        <v>438</v>
      </c>
      <c r="B138" s="817" t="s">
        <v>72</v>
      </c>
      <c r="C138" s="88">
        <v>4</v>
      </c>
      <c r="D138" s="825">
        <v>438.1</v>
      </c>
      <c r="E138" s="908">
        <v>6.4000000000000001E-2</v>
      </c>
      <c r="F138" s="397">
        <v>-7.16</v>
      </c>
      <c r="G138" s="90">
        <v>428</v>
      </c>
      <c r="H138" s="116">
        <f t="shared" si="14"/>
        <v>2.2498882546738929E-3</v>
      </c>
      <c r="I138" s="708"/>
      <c r="J138" s="715" t="s">
        <v>438</v>
      </c>
      <c r="K138" s="817" t="s">
        <v>72</v>
      </c>
      <c r="L138" s="88">
        <v>13</v>
      </c>
      <c r="M138" s="1253">
        <v>1849.9400000000003</v>
      </c>
      <c r="N138" s="825">
        <v>0.42500000000000016</v>
      </c>
      <c r="O138" s="397">
        <v>-36.020000000000003</v>
      </c>
      <c r="P138" s="90">
        <v>1343.2999999999997</v>
      </c>
      <c r="Q138" s="116">
        <f t="shared" si="15"/>
        <v>4.0418312972359186E-4</v>
      </c>
    </row>
    <row r="139" spans="1:49" s="707" customFormat="1">
      <c r="A139" s="715" t="s">
        <v>439</v>
      </c>
      <c r="B139" s="817" t="s">
        <v>72</v>
      </c>
      <c r="C139" s="88">
        <v>0</v>
      </c>
      <c r="D139" s="825">
        <v>0</v>
      </c>
      <c r="E139" s="908">
        <v>0</v>
      </c>
      <c r="F139" s="397">
        <v>0</v>
      </c>
      <c r="G139" s="90">
        <v>0</v>
      </c>
      <c r="H139" s="116">
        <f t="shared" si="14"/>
        <v>0</v>
      </c>
      <c r="I139" s="708"/>
      <c r="J139" s="715" t="s">
        <v>439</v>
      </c>
      <c r="K139" s="817" t="s">
        <v>72</v>
      </c>
      <c r="L139" s="88">
        <v>0</v>
      </c>
      <c r="M139" s="1253">
        <v>0</v>
      </c>
      <c r="N139" s="825">
        <v>0</v>
      </c>
      <c r="O139" s="397">
        <v>0</v>
      </c>
      <c r="P139" s="90">
        <v>0</v>
      </c>
      <c r="Q139" s="116">
        <f t="shared" si="15"/>
        <v>0</v>
      </c>
    </row>
    <row r="140" spans="1:49" s="723" customFormat="1">
      <c r="A140" s="721" t="s">
        <v>440</v>
      </c>
      <c r="B140" s="819"/>
      <c r="C140" s="916"/>
      <c r="D140" s="898"/>
      <c r="E140" s="899"/>
      <c r="F140" s="898"/>
      <c r="G140" s="898"/>
      <c r="H140" s="722"/>
      <c r="I140" s="708"/>
      <c r="J140" s="215" t="s">
        <v>440</v>
      </c>
      <c r="K140" s="631"/>
      <c r="L140" s="988"/>
      <c r="M140" s="1256"/>
      <c r="N140" s="1252"/>
      <c r="O140" s="1252"/>
      <c r="P140" s="990"/>
      <c r="Q140" s="722"/>
      <c r="R140" s="707"/>
      <c r="S140" s="707"/>
      <c r="T140" s="707"/>
      <c r="U140" s="707"/>
      <c r="V140" s="707"/>
      <c r="W140" s="707"/>
      <c r="X140" s="707"/>
      <c r="Y140" s="707"/>
      <c r="Z140" s="707"/>
      <c r="AA140" s="707"/>
      <c r="AB140" s="707"/>
      <c r="AC140" s="707"/>
      <c r="AD140" s="707"/>
      <c r="AE140" s="707"/>
      <c r="AF140" s="707"/>
      <c r="AG140" s="707"/>
      <c r="AH140" s="707"/>
      <c r="AI140" s="707"/>
      <c r="AJ140" s="707"/>
      <c r="AK140" s="707"/>
      <c r="AL140" s="707"/>
      <c r="AM140" s="707"/>
      <c r="AN140" s="707"/>
      <c r="AO140" s="707"/>
      <c r="AP140" s="707"/>
      <c r="AQ140" s="707"/>
      <c r="AR140" s="707"/>
      <c r="AS140" s="707"/>
      <c r="AT140" s="707"/>
      <c r="AU140" s="707"/>
      <c r="AV140" s="707"/>
      <c r="AW140" s="707"/>
    </row>
    <row r="141" spans="1:49" s="707" customFormat="1">
      <c r="A141" s="724" t="s">
        <v>441</v>
      </c>
      <c r="B141" s="817" t="s">
        <v>72</v>
      </c>
      <c r="C141" s="88">
        <v>10</v>
      </c>
      <c r="D141" s="825">
        <v>0</v>
      </c>
      <c r="E141" s="908">
        <v>0</v>
      </c>
      <c r="F141" s="397">
        <v>0</v>
      </c>
      <c r="G141" s="90">
        <v>2004.9399999999998</v>
      </c>
      <c r="H141" s="116">
        <f t="shared" si="14"/>
        <v>1.0539464853565128E-2</v>
      </c>
      <c r="I141" s="708"/>
      <c r="J141" s="715" t="s">
        <v>441</v>
      </c>
      <c r="K141" s="817" t="s">
        <v>72</v>
      </c>
      <c r="L141" s="1287">
        <v>205</v>
      </c>
      <c r="M141" s="1289">
        <v>0</v>
      </c>
      <c r="N141" s="1289">
        <v>0</v>
      </c>
      <c r="O141" s="897">
        <v>0</v>
      </c>
      <c r="P141" s="90">
        <v>54347.51</v>
      </c>
      <c r="Q141" s="116">
        <f>P141/$P$146</f>
        <v>1.6352524889811815E-2</v>
      </c>
      <c r="R141" s="1008"/>
    </row>
    <row r="142" spans="1:49" s="707" customFormat="1">
      <c r="A142" s="215" t="s">
        <v>33</v>
      </c>
      <c r="B142" s="631"/>
      <c r="C142" s="916"/>
      <c r="D142" s="913"/>
      <c r="E142" s="913"/>
      <c r="F142" s="913"/>
      <c r="G142" s="898"/>
      <c r="H142" s="218"/>
      <c r="I142" s="708"/>
      <c r="J142" s="215" t="s">
        <v>33</v>
      </c>
      <c r="K142" s="631"/>
      <c r="L142" s="988"/>
      <c r="M142" s="1246"/>
      <c r="N142" s="992"/>
      <c r="O142" s="991"/>
      <c r="P142" s="990"/>
      <c r="Q142" s="218"/>
    </row>
    <row r="143" spans="1:49" s="707" customFormat="1">
      <c r="A143" s="87" t="s">
        <v>442</v>
      </c>
      <c r="B143" s="87" t="s">
        <v>77</v>
      </c>
      <c r="C143" s="1288">
        <v>36</v>
      </c>
      <c r="D143" s="914">
        <v>0</v>
      </c>
      <c r="E143" s="914">
        <v>0</v>
      </c>
      <c r="F143" s="914">
        <v>0</v>
      </c>
      <c r="G143" s="90">
        <v>7281</v>
      </c>
      <c r="H143" s="116">
        <f t="shared" si="14"/>
        <v>3.8274384070749103E-2</v>
      </c>
      <c r="I143" s="708"/>
      <c r="J143" s="227" t="s">
        <v>442</v>
      </c>
      <c r="K143" s="87" t="s">
        <v>77</v>
      </c>
      <c r="L143" s="1287">
        <v>207</v>
      </c>
      <c r="M143" s="1290">
        <v>0</v>
      </c>
      <c r="N143" s="1290">
        <v>0</v>
      </c>
      <c r="O143" s="1291">
        <v>0</v>
      </c>
      <c r="P143" s="90">
        <v>42141</v>
      </c>
      <c r="Q143" s="116">
        <f>P143/$P$146</f>
        <v>1.2679729970730207E-2</v>
      </c>
    </row>
    <row r="144" spans="1:49" s="707" customFormat="1">
      <c r="A144" s="87" t="s">
        <v>443</v>
      </c>
      <c r="B144" s="87" t="s">
        <v>77</v>
      </c>
      <c r="C144" s="88">
        <v>0</v>
      </c>
      <c r="D144" s="914"/>
      <c r="E144" s="914"/>
      <c r="F144" s="914"/>
      <c r="G144" s="90">
        <v>0</v>
      </c>
      <c r="H144" s="116">
        <f t="shared" si="14"/>
        <v>0</v>
      </c>
      <c r="I144" s="708"/>
      <c r="J144" s="227" t="s">
        <v>443</v>
      </c>
      <c r="K144" s="87" t="s">
        <v>77</v>
      </c>
      <c r="L144" s="88">
        <v>0</v>
      </c>
      <c r="M144" s="1247" t="s">
        <v>311</v>
      </c>
      <c r="N144" s="994" t="s">
        <v>311</v>
      </c>
      <c r="O144" s="993" t="s">
        <v>311</v>
      </c>
      <c r="P144" s="90">
        <v>0</v>
      </c>
      <c r="Q144" s="116">
        <f t="shared" ref="Q144" si="16">P144/$P$146</f>
        <v>0</v>
      </c>
    </row>
    <row r="145" spans="1:17" s="707" customFormat="1">
      <c r="A145" s="245"/>
      <c r="B145" s="631"/>
      <c r="C145" s="900" t="s">
        <v>311</v>
      </c>
      <c r="D145" s="900" t="s">
        <v>311</v>
      </c>
      <c r="E145" s="900" t="s">
        <v>311</v>
      </c>
      <c r="F145" s="900" t="s">
        <v>311</v>
      </c>
      <c r="G145" s="915" t="s">
        <v>311</v>
      </c>
      <c r="H145" s="218"/>
      <c r="I145" s="708"/>
      <c r="J145" s="245"/>
      <c r="K145" s="631"/>
      <c r="L145" s="900" t="s">
        <v>311</v>
      </c>
      <c r="M145" s="1248" t="s">
        <v>311</v>
      </c>
      <c r="N145" s="902" t="s">
        <v>311</v>
      </c>
      <c r="O145" s="901" t="s">
        <v>311</v>
      </c>
      <c r="P145" s="903" t="s">
        <v>311</v>
      </c>
      <c r="Q145" s="218"/>
    </row>
    <row r="146" spans="1:17" s="725" customFormat="1" ht="13.5" thickBot="1">
      <c r="A146" s="930" t="s">
        <v>154</v>
      </c>
      <c r="B146" s="930"/>
      <c r="C146" s="1375"/>
      <c r="D146" s="1376">
        <f>SUM(D9:D144)</f>
        <v>23426.160765743123</v>
      </c>
      <c r="E146" s="1376">
        <f>SUM(E9:E144)</f>
        <v>22.12623593802558</v>
      </c>
      <c r="F146" s="1376">
        <f t="shared" ref="F146" si="17">SUM(F9:F144)</f>
        <v>1928.1670562693805</v>
      </c>
      <c r="G146" s="1379">
        <f>SUM(G9:G144)</f>
        <v>190231.67</v>
      </c>
      <c r="H146" s="950">
        <f>SUM(H9:H144)</f>
        <v>0.99999999999999989</v>
      </c>
      <c r="I146" s="1332"/>
      <c r="J146" s="945" t="s">
        <v>154</v>
      </c>
      <c r="K146" s="930"/>
      <c r="L146" s="964" t="s">
        <v>311</v>
      </c>
      <c r="M146" s="1375">
        <f>SUM(M9:M145)</f>
        <v>686875.71985966491</v>
      </c>
      <c r="N146" s="1375">
        <f>SUM(N9:N145)</f>
        <v>66.191660255004791</v>
      </c>
      <c r="O146" s="1375">
        <f>SUM(O9:O145)</f>
        <v>31347.668558063931</v>
      </c>
      <c r="P146" s="1377">
        <f>SUM(P9:P145)</f>
        <v>3323493.4889999996</v>
      </c>
      <c r="Q146" s="950">
        <f>SUM(Q9:Q145)</f>
        <v>1</v>
      </c>
    </row>
    <row r="147" spans="1:17" s="707" customFormat="1">
      <c r="A147" s="167"/>
      <c r="B147" s="167"/>
      <c r="C147" s="167"/>
      <c r="D147" s="726"/>
      <c r="E147" s="726"/>
      <c r="F147" s="726"/>
      <c r="G147" s="726"/>
      <c r="H147" s="167"/>
      <c r="I147" s="47"/>
      <c r="J147" s="167"/>
      <c r="K147" s="167"/>
      <c r="L147" s="167"/>
      <c r="M147" s="167"/>
      <c r="N147" s="167"/>
      <c r="O147" s="167"/>
      <c r="P147" s="167"/>
      <c r="Q147" s="167"/>
    </row>
    <row r="148" spans="1:17" s="707" customFormat="1">
      <c r="A148" s="711" t="s">
        <v>156</v>
      </c>
      <c r="B148" s="709"/>
      <c r="C148" s="727" t="s">
        <v>10</v>
      </c>
      <c r="D148" s="641"/>
      <c r="E148" s="641"/>
      <c r="F148" s="641"/>
      <c r="G148" s="641"/>
      <c r="H148" s="103"/>
      <c r="I148" s="103"/>
      <c r="J148" s="711" t="s">
        <v>156</v>
      </c>
      <c r="K148" s="709"/>
      <c r="L148" s="727" t="s">
        <v>10</v>
      </c>
      <c r="M148" s="1009"/>
      <c r="N148" s="1009"/>
      <c r="O148" s="1009"/>
      <c r="P148" s="1009"/>
      <c r="Q148" s="103"/>
    </row>
    <row r="149" spans="1:17" s="707" customFormat="1">
      <c r="A149" s="227" t="s">
        <v>158</v>
      </c>
      <c r="B149" s="87" t="s">
        <v>77</v>
      </c>
      <c r="C149" s="627">
        <v>30</v>
      </c>
      <c r="D149" s="1007"/>
      <c r="E149" s="1007"/>
      <c r="F149" s="1007"/>
      <c r="G149" s="1007"/>
      <c r="H149" s="103"/>
      <c r="I149" s="103"/>
      <c r="J149" s="227" t="s">
        <v>158</v>
      </c>
      <c r="K149" s="87" t="s">
        <v>77</v>
      </c>
      <c r="L149" s="186">
        <v>186</v>
      </c>
      <c r="M149" s="1007"/>
      <c r="N149" s="1007"/>
      <c r="O149" s="1007"/>
      <c r="P149" s="1007"/>
      <c r="Q149" s="103"/>
    </row>
    <row r="150" spans="1:17" s="707" customFormat="1">
      <c r="A150" s="227" t="s">
        <v>159</v>
      </c>
      <c r="B150" s="87" t="s">
        <v>77</v>
      </c>
      <c r="C150" s="186">
        <v>6</v>
      </c>
      <c r="D150" s="641"/>
      <c r="E150" s="641"/>
      <c r="F150" s="641"/>
      <c r="G150" s="641"/>
      <c r="H150" s="103"/>
      <c r="I150" s="103"/>
      <c r="J150" s="227" t="s">
        <v>159</v>
      </c>
      <c r="K150" s="87" t="s">
        <v>77</v>
      </c>
      <c r="L150" s="186">
        <v>21</v>
      </c>
      <c r="M150" s="47"/>
      <c r="N150" s="102"/>
      <c r="O150" s="102"/>
      <c r="P150" s="103"/>
      <c r="Q150" s="103"/>
    </row>
    <row r="151" spans="1:17" s="707" customFormat="1" ht="13.5" thickBot="1">
      <c r="A151" s="945" t="s">
        <v>160</v>
      </c>
      <c r="B151" s="931" t="s">
        <v>77</v>
      </c>
      <c r="C151" s="1333">
        <f>SUM(C149:C150)</f>
        <v>36</v>
      </c>
      <c r="D151" s="104"/>
      <c r="E151" s="995"/>
      <c r="F151" s="995"/>
      <c r="G151" s="103"/>
      <c r="H151" s="103"/>
      <c r="I151" s="103"/>
      <c r="J151" s="945" t="s">
        <v>160</v>
      </c>
      <c r="K151" s="931" t="s">
        <v>77</v>
      </c>
      <c r="L151" s="927">
        <f>SUM(L149:L150)</f>
        <v>207</v>
      </c>
      <c r="M151" s="47"/>
      <c r="N151" s="104"/>
      <c r="O151" s="103"/>
      <c r="P151" s="103"/>
      <c r="Q151" s="103"/>
    </row>
    <row r="152" spans="1:17" s="707" customFormat="1">
      <c r="A152" s="167"/>
      <c r="B152" s="167"/>
      <c r="C152" s="167"/>
      <c r="D152" s="167"/>
      <c r="E152" s="167"/>
      <c r="F152" s="167"/>
      <c r="G152" s="167"/>
      <c r="H152" s="167"/>
      <c r="I152" s="47"/>
      <c r="J152" s="167"/>
      <c r="K152" s="167"/>
      <c r="L152" s="167"/>
      <c r="M152" s="167"/>
      <c r="N152" s="167"/>
      <c r="O152" s="167"/>
      <c r="P152" s="167"/>
      <c r="Q152" s="167"/>
    </row>
    <row r="153" spans="1:17" s="707" customFormat="1" ht="12.75" customHeight="1" thickBot="1">
      <c r="A153" s="47"/>
      <c r="B153" s="47"/>
      <c r="C153" s="47"/>
      <c r="D153" s="47"/>
      <c r="E153" s="47"/>
      <c r="F153" s="47"/>
      <c r="G153" s="47"/>
      <c r="H153" s="47"/>
      <c r="I153" s="47"/>
      <c r="J153" s="47"/>
      <c r="K153" s="47"/>
      <c r="L153" s="47"/>
      <c r="M153" s="47"/>
      <c r="N153" s="47"/>
      <c r="O153" s="47"/>
      <c r="P153" s="47"/>
      <c r="Q153" s="47"/>
    </row>
    <row r="154" spans="1:17" s="707" customFormat="1" ht="14" thickBot="1">
      <c r="A154" s="600"/>
      <c r="B154" s="1468" t="s">
        <v>5</v>
      </c>
      <c r="C154" s="1469"/>
      <c r="D154" s="1470"/>
      <c r="E154" s="700"/>
      <c r="F154" s="107"/>
      <c r="G154" s="47"/>
      <c r="H154" s="47"/>
      <c r="I154" s="47"/>
      <c r="J154" s="47"/>
      <c r="K154" s="47"/>
      <c r="L154" s="47"/>
      <c r="M154" s="47"/>
      <c r="N154" s="47"/>
      <c r="O154" s="47"/>
      <c r="P154" s="47"/>
      <c r="Q154" s="47"/>
    </row>
    <row r="155" spans="1:17" s="707" customFormat="1" ht="13.5" thickBot="1">
      <c r="A155" s="728" t="s">
        <v>444</v>
      </c>
      <c r="B155" s="729" t="s">
        <v>8</v>
      </c>
      <c r="C155" s="730" t="s">
        <v>9</v>
      </c>
      <c r="D155" s="731" t="s">
        <v>10</v>
      </c>
      <c r="E155" s="107"/>
      <c r="F155" s="701"/>
      <c r="G155" s="47"/>
      <c r="H155" s="47"/>
      <c r="I155" s="47"/>
      <c r="J155" s="47"/>
      <c r="K155" s="47"/>
      <c r="L155" s="47"/>
      <c r="M155" s="47"/>
      <c r="N155" s="47"/>
      <c r="O155" s="47"/>
      <c r="P155" s="47"/>
      <c r="Q155" s="47"/>
    </row>
    <row r="156" spans="1:17" s="707" customFormat="1" ht="15">
      <c r="A156" s="684" t="s">
        <v>445</v>
      </c>
      <c r="B156" s="90">
        <f>B164+B165+B166+B168+B173</f>
        <v>220339.80000000002</v>
      </c>
      <c r="C156" s="90">
        <f>C164+C165+C166+C168+C173</f>
        <v>170282.23</v>
      </c>
      <c r="D156" s="703">
        <f>SUM(B156:C156)</f>
        <v>390622.03</v>
      </c>
      <c r="E156" s="67"/>
      <c r="F156" s="47"/>
      <c r="G156" s="47"/>
      <c r="H156" s="47"/>
      <c r="I156" s="47"/>
      <c r="J156" s="47"/>
      <c r="K156" s="47"/>
      <c r="L156" s="47"/>
      <c r="M156" s="47"/>
      <c r="N156" s="47"/>
      <c r="O156" s="47"/>
      <c r="P156" s="47"/>
      <c r="Q156" s="47"/>
    </row>
    <row r="157" spans="1:17" s="707" customFormat="1" ht="15">
      <c r="A157" s="652" t="s">
        <v>446</v>
      </c>
      <c r="B157" s="90">
        <f>B167</f>
        <v>174819</v>
      </c>
      <c r="C157" s="90">
        <f>C167</f>
        <v>174819</v>
      </c>
      <c r="D157" s="703">
        <f t="shared" ref="D157:D158" si="18">SUM(B157:C157)</f>
        <v>349638</v>
      </c>
      <c r="E157" s="107"/>
      <c r="F157" s="107"/>
      <c r="G157" s="47"/>
      <c r="H157" s="47"/>
      <c r="I157" s="47"/>
      <c r="J157" s="47"/>
      <c r="K157" s="47"/>
      <c r="L157" s="47"/>
      <c r="M157" s="47"/>
      <c r="N157" s="47"/>
      <c r="O157" s="47"/>
      <c r="P157" s="47"/>
      <c r="Q157" s="47"/>
    </row>
    <row r="158" spans="1:17" s="707" customFormat="1" ht="15.5" thickBot="1">
      <c r="A158" s="932" t="s">
        <v>447</v>
      </c>
      <c r="B158" s="90">
        <f>B169+B170+B171+B172</f>
        <v>2381477.67</v>
      </c>
      <c r="C158" s="90">
        <f>C169+C170+C171+C172</f>
        <v>1390654.52</v>
      </c>
      <c r="D158" s="703">
        <f t="shared" si="18"/>
        <v>3772132.19</v>
      </c>
      <c r="E158" s="69" t="s">
        <v>169</v>
      </c>
      <c r="F158" s="107"/>
      <c r="G158" s="47"/>
      <c r="H158" s="47"/>
      <c r="I158" s="47"/>
      <c r="J158" s="47"/>
      <c r="K158" s="47"/>
      <c r="L158" s="47"/>
      <c r="M158" s="47"/>
      <c r="N158" s="47"/>
      <c r="O158" s="47"/>
      <c r="P158" s="47"/>
      <c r="Q158" s="47"/>
    </row>
    <row r="159" spans="1:17" s="707" customFormat="1" ht="13.5" thickBot="1">
      <c r="A159" s="608"/>
      <c r="B159" s="608"/>
      <c r="C159" s="609"/>
      <c r="D159" s="610"/>
      <c r="E159" s="107"/>
      <c r="F159" s="107"/>
      <c r="G159" s="47"/>
      <c r="H159" s="47"/>
      <c r="I159" s="47"/>
      <c r="J159" s="47"/>
      <c r="K159" s="47"/>
      <c r="L159" s="47"/>
      <c r="M159" s="47"/>
      <c r="N159" s="47"/>
      <c r="O159" s="47"/>
      <c r="P159" s="47"/>
      <c r="Q159" s="47"/>
    </row>
    <row r="160" spans="1:17" s="707" customFormat="1" ht="13.5" thickBot="1">
      <c r="A160" s="106" t="s">
        <v>448</v>
      </c>
      <c r="B160" s="883">
        <f>SUM(B156:B158)</f>
        <v>2776636.4699999997</v>
      </c>
      <c r="C160" s="884">
        <f>SUM(C156:C158)</f>
        <v>1735755.75</v>
      </c>
      <c r="D160" s="885">
        <f>SUM(D156:D158)</f>
        <v>4512392.22</v>
      </c>
      <c r="E160" s="107"/>
      <c r="F160" s="169"/>
      <c r="G160" s="47"/>
      <c r="H160" s="47"/>
      <c r="I160" s="47"/>
      <c r="J160" s="117"/>
      <c r="K160" s="47"/>
      <c r="L160" s="47"/>
      <c r="M160" s="47"/>
      <c r="N160" s="47"/>
      <c r="O160" s="47"/>
      <c r="P160" s="47"/>
      <c r="Q160" s="47"/>
    </row>
    <row r="161" spans="1:17" s="707" customFormat="1" ht="13.5" thickBot="1">
      <c r="A161" s="688"/>
      <c r="B161" s="732"/>
      <c r="C161" s="733"/>
      <c r="D161" s="733"/>
      <c r="E161" s="107"/>
      <c r="F161" s="107"/>
      <c r="G161" s="47"/>
      <c r="H161" s="47"/>
      <c r="I161" s="47"/>
      <c r="J161" s="47"/>
      <c r="K161" s="47"/>
      <c r="L161" s="47"/>
      <c r="M161" s="47"/>
      <c r="N161" s="47"/>
      <c r="O161" s="47"/>
      <c r="P161" s="47"/>
      <c r="Q161" s="47"/>
    </row>
    <row r="162" spans="1:17" s="707" customFormat="1">
      <c r="A162" s="600"/>
      <c r="B162" s="1452" t="s">
        <v>5</v>
      </c>
      <c r="C162" s="1453"/>
      <c r="D162" s="1454"/>
      <c r="E162" s="47"/>
      <c r="F162" s="47"/>
      <c r="G162" s="47"/>
      <c r="H162" s="47"/>
      <c r="I162" s="47"/>
      <c r="J162" s="47"/>
      <c r="K162" s="47"/>
      <c r="L162" s="47"/>
      <c r="M162" s="47"/>
      <c r="N162" s="47"/>
      <c r="O162" s="47"/>
      <c r="P162" s="47"/>
      <c r="Q162" s="47"/>
    </row>
    <row r="163" spans="1:17" s="707" customFormat="1" ht="13.5" thickBot="1">
      <c r="A163" s="1323" t="s">
        <v>444</v>
      </c>
      <c r="B163" s="955" t="s">
        <v>8</v>
      </c>
      <c r="C163" s="1371" t="s">
        <v>9</v>
      </c>
      <c r="D163" s="956" t="s">
        <v>10</v>
      </c>
      <c r="E163" s="1471"/>
      <c r="F163" s="1472"/>
      <c r="G163" s="1472"/>
      <c r="H163" s="1472"/>
      <c r="I163" s="1472"/>
      <c r="J163" s="1472"/>
      <c r="K163" s="47"/>
      <c r="L163" s="47"/>
      <c r="M163" s="47"/>
      <c r="N163" s="47"/>
      <c r="O163" s="47"/>
      <c r="P163" s="47"/>
      <c r="Q163" s="47"/>
    </row>
    <row r="164" spans="1:17" s="707" customFormat="1" ht="13.5" customHeight="1">
      <c r="A164" s="702" t="s">
        <v>39</v>
      </c>
      <c r="B164" s="90">
        <v>24190</v>
      </c>
      <c r="C164" s="90">
        <v>24190</v>
      </c>
      <c r="D164" s="703">
        <f>SUM(B164:C164)</f>
        <v>48380</v>
      </c>
      <c r="E164" s="67"/>
      <c r="K164" s="47"/>
      <c r="L164" s="47"/>
      <c r="M164" s="47"/>
      <c r="N164" s="47"/>
      <c r="O164" s="47"/>
      <c r="P164" s="47"/>
      <c r="Q164" s="47"/>
    </row>
    <row r="165" spans="1:17" s="707" customFormat="1">
      <c r="A165" s="100" t="s">
        <v>40</v>
      </c>
      <c r="B165" s="90">
        <v>66196.22</v>
      </c>
      <c r="C165" s="90">
        <v>66196.22</v>
      </c>
      <c r="D165" s="703">
        <f t="shared" ref="D165:D173" si="19">SUM(B165:C165)</f>
        <v>132392.44</v>
      </c>
      <c r="E165" s="67"/>
      <c r="F165" s="105"/>
      <c r="G165" s="105"/>
      <c r="H165" s="47"/>
      <c r="I165" s="47"/>
      <c r="J165" s="47"/>
      <c r="K165" s="47"/>
      <c r="L165" s="47"/>
      <c r="M165" s="47"/>
      <c r="N165" s="47"/>
      <c r="O165" s="47"/>
      <c r="P165" s="47"/>
      <c r="Q165" s="47"/>
    </row>
    <row r="166" spans="1:17" s="707" customFormat="1">
      <c r="A166" s="100" t="s">
        <v>43</v>
      </c>
      <c r="B166" s="886">
        <v>58159.57</v>
      </c>
      <c r="C166" s="886">
        <v>8102</v>
      </c>
      <c r="D166" s="703">
        <f>SUM(B166:C166)</f>
        <v>66261.570000000007</v>
      </c>
      <c r="E166" s="67"/>
      <c r="F166" s="105"/>
      <c r="G166" s="105"/>
      <c r="H166" s="47"/>
      <c r="I166" s="47"/>
      <c r="J166" s="47"/>
      <c r="K166" s="47"/>
      <c r="L166" s="47"/>
      <c r="M166" s="47"/>
      <c r="N166" s="47"/>
      <c r="O166" s="47"/>
      <c r="P166" s="47"/>
      <c r="Q166" s="47"/>
    </row>
    <row r="167" spans="1:17" s="707" customFormat="1">
      <c r="A167" s="704" t="s">
        <v>449</v>
      </c>
      <c r="B167" s="90">
        <v>174819</v>
      </c>
      <c r="C167" s="90">
        <v>174819</v>
      </c>
      <c r="D167" s="703">
        <f t="shared" si="19"/>
        <v>349638</v>
      </c>
      <c r="E167" s="67"/>
      <c r="F167" s="105"/>
      <c r="G167" s="105"/>
      <c r="H167" s="104"/>
      <c r="I167" s="47"/>
      <c r="J167" s="47"/>
      <c r="K167" s="47"/>
      <c r="L167" s="47"/>
      <c r="M167" s="47"/>
      <c r="N167" s="47"/>
      <c r="O167" s="47"/>
      <c r="P167" s="47"/>
      <c r="Q167" s="47"/>
    </row>
    <row r="168" spans="1:17" s="707" customFormat="1">
      <c r="A168" s="705" t="s">
        <v>450</v>
      </c>
      <c r="B168" s="90">
        <v>63863.55</v>
      </c>
      <c r="C168" s="90">
        <v>63863.55</v>
      </c>
      <c r="D168" s="703">
        <f t="shared" si="19"/>
        <v>127727.1</v>
      </c>
      <c r="E168" s="67"/>
      <c r="F168" s="105"/>
      <c r="G168" s="105"/>
      <c r="H168" s="47"/>
      <c r="I168" s="47"/>
      <c r="J168" s="47"/>
      <c r="K168" s="47"/>
      <c r="L168" s="47"/>
      <c r="M168" s="47"/>
      <c r="N168" s="47"/>
      <c r="O168" s="47"/>
      <c r="P168" s="47"/>
      <c r="Q168" s="47"/>
    </row>
    <row r="169" spans="1:17" s="707" customFormat="1">
      <c r="A169" s="705" t="s">
        <v>451</v>
      </c>
      <c r="B169" s="90">
        <v>929334.96</v>
      </c>
      <c r="C169" s="90">
        <v>469660.87</v>
      </c>
      <c r="D169" s="703">
        <f t="shared" si="19"/>
        <v>1398995.83</v>
      </c>
      <c r="E169" s="67"/>
      <c r="F169" s="105"/>
      <c r="G169" s="105"/>
      <c r="H169" s="47"/>
      <c r="I169" s="47"/>
      <c r="J169" s="47"/>
      <c r="K169" s="47"/>
      <c r="L169" s="47"/>
      <c r="M169" s="47"/>
      <c r="N169" s="47"/>
      <c r="O169" s="47"/>
      <c r="P169" s="47"/>
      <c r="Q169" s="47"/>
    </row>
    <row r="170" spans="1:17" s="707" customFormat="1">
      <c r="A170" s="100" t="s">
        <v>452</v>
      </c>
      <c r="B170" s="90">
        <v>1257392.04</v>
      </c>
      <c r="C170" s="90">
        <v>669056.42000000004</v>
      </c>
      <c r="D170" s="703">
        <f t="shared" si="19"/>
        <v>1926448.46</v>
      </c>
      <c r="E170" s="67"/>
      <c r="F170" s="105"/>
      <c r="G170" s="105"/>
      <c r="H170" s="47"/>
      <c r="I170" s="47"/>
      <c r="J170" s="47"/>
      <c r="K170" s="47"/>
      <c r="L170" s="47"/>
      <c r="M170" s="47"/>
      <c r="N170" s="47"/>
      <c r="O170" s="47"/>
      <c r="P170" s="47"/>
      <c r="Q170" s="47"/>
    </row>
    <row r="171" spans="1:17" s="707" customFormat="1">
      <c r="A171" s="100" t="s">
        <v>453</v>
      </c>
      <c r="B171" s="90">
        <v>190500.43999999997</v>
      </c>
      <c r="C171" s="90">
        <v>200548.43999999997</v>
      </c>
      <c r="D171" s="703">
        <f>SUM(B171:C171)</f>
        <v>391048.87999999995</v>
      </c>
      <c r="E171" s="67"/>
      <c r="F171" s="105"/>
      <c r="G171" s="105"/>
      <c r="H171" s="47"/>
      <c r="I171" s="47"/>
      <c r="J171" s="47"/>
      <c r="K171" s="47"/>
      <c r="L171" s="47"/>
      <c r="M171" s="47"/>
      <c r="N171" s="47"/>
      <c r="O171" s="47"/>
      <c r="P171" s="47"/>
      <c r="Q171" s="47"/>
    </row>
    <row r="172" spans="1:17" s="707" customFormat="1">
      <c r="A172" s="704" t="s">
        <v>454</v>
      </c>
      <c r="B172" s="90">
        <v>4250.2300000000005</v>
      </c>
      <c r="C172" s="90">
        <v>51388.79</v>
      </c>
      <c r="D172" s="703">
        <f t="shared" si="19"/>
        <v>55639.020000000004</v>
      </c>
      <c r="E172" s="67"/>
      <c r="F172" s="105"/>
      <c r="G172" s="105"/>
      <c r="H172" s="47"/>
      <c r="I172" s="47"/>
      <c r="J172" s="47"/>
      <c r="K172" s="47"/>
      <c r="L172" s="47"/>
      <c r="M172" s="47"/>
      <c r="N172" s="47"/>
      <c r="O172" s="47"/>
      <c r="P172" s="47"/>
      <c r="Q172" s="47"/>
    </row>
    <row r="173" spans="1:17" s="707" customFormat="1" ht="13.5" thickBot="1">
      <c r="A173" s="705" t="s">
        <v>455</v>
      </c>
      <c r="B173" s="882">
        <v>7930.46</v>
      </c>
      <c r="C173" s="882">
        <v>7930.46</v>
      </c>
      <c r="D173" s="734">
        <f t="shared" si="19"/>
        <v>15860.92</v>
      </c>
      <c r="E173" s="67"/>
      <c r="F173" s="105"/>
      <c r="G173" s="105"/>
      <c r="H173" s="47"/>
      <c r="I173" s="47"/>
      <c r="K173" s="47"/>
      <c r="L173" s="47"/>
      <c r="M173" s="47"/>
      <c r="N173" s="47"/>
      <c r="O173" s="47"/>
      <c r="P173" s="47"/>
      <c r="Q173" s="47"/>
    </row>
    <row r="174" spans="1:17" s="707" customFormat="1" ht="13.5" thickBot="1">
      <c r="A174" s="106" t="s">
        <v>10</v>
      </c>
      <c r="B174" s="884">
        <f>SUM(B164:B173)</f>
        <v>2776636.4699999997</v>
      </c>
      <c r="C174" s="884">
        <f>SUM(C164:C173)</f>
        <v>1735755.75</v>
      </c>
      <c r="D174" s="885">
        <f>SUM(D164:D173)</f>
        <v>4512392.22</v>
      </c>
      <c r="E174" s="107"/>
      <c r="F174" s="169"/>
      <c r="G174" s="47"/>
      <c r="H174" s="47"/>
      <c r="I174" s="47"/>
      <c r="J174" s="117"/>
      <c r="K174" s="47"/>
      <c r="L174" s="47"/>
      <c r="M174" s="47"/>
      <c r="N174" s="47"/>
      <c r="O174" s="47"/>
      <c r="P174" s="47"/>
      <c r="Q174" s="47"/>
    </row>
    <row r="175" spans="1:17" s="707" customFormat="1" ht="15.5">
      <c r="A175" s="735" t="s">
        <v>456</v>
      </c>
      <c r="B175" s="47"/>
      <c r="C175" s="47"/>
      <c r="D175" s="47"/>
      <c r="E175" s="47"/>
      <c r="F175" s="47"/>
      <c r="G175" s="47"/>
      <c r="H175" s="47"/>
      <c r="I175" s="47"/>
      <c r="J175" s="47"/>
      <c r="K175" s="47"/>
      <c r="L175" s="47"/>
      <c r="M175" s="47"/>
      <c r="N175" s="47"/>
      <c r="O175" s="47"/>
      <c r="P175" s="47"/>
      <c r="Q175" s="47"/>
    </row>
    <row r="176" spans="1:17" s="707" customFormat="1" ht="15.5">
      <c r="A176" s="735" t="s">
        <v>457</v>
      </c>
      <c r="B176" s="47"/>
      <c r="C176" s="47"/>
      <c r="D176" s="47"/>
      <c r="E176" s="47"/>
      <c r="F176" s="47"/>
      <c r="G176" s="47"/>
      <c r="H176" s="47"/>
      <c r="I176" s="47"/>
      <c r="J176" s="47"/>
      <c r="K176" s="47"/>
      <c r="L176" s="47"/>
      <c r="M176" s="47"/>
      <c r="N176" s="47"/>
      <c r="O176" s="47"/>
      <c r="P176" s="47"/>
      <c r="Q176" s="47"/>
    </row>
    <row r="177" spans="1:17" s="707" customFormat="1" ht="15.5">
      <c r="A177" s="47" t="s">
        <v>458</v>
      </c>
      <c r="B177" s="47"/>
      <c r="C177" s="47"/>
      <c r="D177" s="47"/>
      <c r="E177" s="47"/>
      <c r="F177" s="47"/>
      <c r="G177" s="47"/>
      <c r="H177" s="47"/>
      <c r="I177" s="47"/>
      <c r="J177" s="47"/>
      <c r="K177" s="47"/>
      <c r="L177" s="47"/>
      <c r="M177" s="47"/>
      <c r="N177" s="47"/>
      <c r="O177" s="47"/>
      <c r="P177" s="47"/>
      <c r="Q177" s="47"/>
    </row>
    <row r="180" spans="1:17" s="707" customFormat="1">
      <c r="A180" s="660" t="s">
        <v>459</v>
      </c>
      <c r="B180" s="47"/>
      <c r="C180" s="47"/>
      <c r="D180" s="47"/>
      <c r="E180" s="47"/>
      <c r="F180" s="47"/>
      <c r="G180" s="47"/>
      <c r="H180" s="47"/>
      <c r="I180" s="47"/>
      <c r="J180" s="47"/>
      <c r="K180" s="47"/>
      <c r="L180" s="47"/>
      <c r="M180" s="47"/>
      <c r="N180" s="47"/>
      <c r="O180" s="47"/>
      <c r="P180" s="47"/>
      <c r="Q180" s="47"/>
    </row>
  </sheetData>
  <mergeCells count="15">
    <mergeCell ref="B154:D154"/>
    <mergeCell ref="B162:D162"/>
    <mergeCell ref="E163:J163"/>
    <mergeCell ref="A1:Q1"/>
    <mergeCell ref="S1:AE1"/>
    <mergeCell ref="A2:Q2"/>
    <mergeCell ref="A3:Q3"/>
    <mergeCell ref="A5:A7"/>
    <mergeCell ref="B5:B7"/>
    <mergeCell ref="C5:H5"/>
    <mergeCell ref="J5:J7"/>
    <mergeCell ref="K5:K7"/>
    <mergeCell ref="L5:Q5"/>
    <mergeCell ref="C6:H6"/>
    <mergeCell ref="L6:Q6"/>
  </mergeCells>
  <printOptions horizontalCentered="1"/>
  <pageMargins left="0.7" right="0.7" top="0.75" bottom="0.75" header="0.3" footer="0.3"/>
  <pageSetup paperSize="4" scale="45" fitToWidth="0" orientation="landscape" r:id="rId1"/>
  <rowBreaks count="2" manualBreakCount="2">
    <brk id="72" max="16" man="1"/>
    <brk id="161" max="16" man="1"/>
  </rowBreaks>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4730-D0AF-42A1-9C94-3A3ABB8F7D99}">
  <sheetPr codeName="Sheet7">
    <pageSetUpPr fitToPage="1"/>
  </sheetPr>
  <dimension ref="A1:Q62"/>
  <sheetViews>
    <sheetView view="pageBreakPreview" topLeftCell="A29" zoomScaleNormal="85" zoomScaleSheetLayoutView="100" workbookViewId="0">
      <selection activeCell="H40" sqref="H40"/>
    </sheetView>
  </sheetViews>
  <sheetFormatPr defaultColWidth="8.54296875" defaultRowHeight="13"/>
  <cols>
    <col min="1" max="1" width="38.453125" style="47" bestFit="1" customWidth="1"/>
    <col min="2" max="3" width="12.453125" style="47" customWidth="1"/>
    <col min="4" max="7" width="14.453125" style="47" customWidth="1"/>
    <col min="8" max="8" width="11.54296875" style="47" customWidth="1"/>
    <col min="9" max="9" width="11" style="47" customWidth="1"/>
    <col min="10" max="10" width="14" style="47" customWidth="1"/>
    <col min="11" max="11" width="11" style="47" customWidth="1"/>
    <col min="12" max="14" width="8.54296875" style="47"/>
    <col min="15" max="15" width="10.453125" style="47" customWidth="1"/>
    <col min="16" max="16" width="12.54296875" style="47" customWidth="1"/>
    <col min="17" max="17" width="18.453125" style="47" customWidth="1"/>
    <col min="18" max="16384" width="8.54296875" style="47"/>
  </cols>
  <sheetData>
    <row r="1" spans="1:17" ht="15.75" customHeight="1">
      <c r="A1" s="1429" t="s">
        <v>460</v>
      </c>
      <c r="B1" s="1429"/>
      <c r="C1" s="1429"/>
      <c r="D1" s="1429"/>
      <c r="E1" s="1429"/>
      <c r="F1" s="1429"/>
      <c r="G1" s="1429"/>
      <c r="H1" s="1429"/>
      <c r="I1" s="616"/>
      <c r="J1" s="616"/>
      <c r="K1" s="616"/>
      <c r="L1" s="616"/>
      <c r="M1" s="616"/>
      <c r="N1" s="616"/>
      <c r="O1" s="616"/>
      <c r="P1" s="616"/>
      <c r="Q1" s="616"/>
    </row>
    <row r="2" spans="1:17" ht="15.75" customHeight="1">
      <c r="A2" s="1429" t="str" cm="1">
        <f t="array" ref="A2">'ESA Summary'!A2:A2</f>
        <v>Southern California Edison</v>
      </c>
      <c r="B2" s="1429"/>
      <c r="C2" s="1429"/>
      <c r="D2" s="1429"/>
      <c r="E2" s="1429"/>
      <c r="F2" s="1429"/>
      <c r="G2" s="1429"/>
      <c r="H2" s="1429"/>
      <c r="I2" s="616"/>
      <c r="J2" s="616"/>
      <c r="K2" s="616"/>
      <c r="L2" s="616"/>
      <c r="M2" s="616"/>
      <c r="N2" s="616"/>
      <c r="O2" s="616"/>
      <c r="P2" s="616"/>
      <c r="Q2" s="616"/>
    </row>
    <row r="3" spans="1:17" ht="15.75" customHeight="1">
      <c r="A3" s="1429" t="str" cm="1">
        <f t="array" ref="A3">'ESA Summary'!A3:A3</f>
        <v>Through July 2026</v>
      </c>
      <c r="B3" s="1429"/>
      <c r="C3" s="1429"/>
      <c r="D3" s="1429"/>
      <c r="E3" s="1429"/>
      <c r="F3" s="1429"/>
      <c r="G3" s="1429"/>
      <c r="H3" s="1429"/>
      <c r="I3" s="617"/>
      <c r="J3" s="617"/>
      <c r="K3" s="617"/>
      <c r="L3" s="617"/>
      <c r="M3" s="617"/>
      <c r="N3" s="617"/>
      <c r="O3" s="617"/>
      <c r="P3" s="617"/>
      <c r="Q3" s="617"/>
    </row>
    <row r="4" spans="1:17" ht="17.25" customHeight="1" thickBot="1">
      <c r="A4" s="585"/>
      <c r="B4" s="585"/>
      <c r="C4" s="585"/>
      <c r="D4" s="585"/>
      <c r="E4" s="585"/>
      <c r="F4" s="585"/>
      <c r="G4" s="585"/>
      <c r="H4" s="585"/>
      <c r="I4" s="585"/>
      <c r="J4" s="585"/>
      <c r="K4" s="585"/>
      <c r="L4" s="585"/>
      <c r="M4" s="585"/>
      <c r="N4" s="585"/>
    </row>
    <row r="5" spans="1:17" ht="19" thickBot="1">
      <c r="A5" s="1473" t="s">
        <v>60</v>
      </c>
      <c r="B5" s="1476" t="s">
        <v>63</v>
      </c>
      <c r="C5" s="1479" t="s">
        <v>461</v>
      </c>
      <c r="D5" s="1480"/>
      <c r="E5" s="1480"/>
      <c r="F5" s="1480"/>
      <c r="G5" s="1480"/>
      <c r="H5" s="1493"/>
    </row>
    <row r="6" spans="1:17">
      <c r="A6" s="1474"/>
      <c r="B6" s="1477"/>
      <c r="C6" s="1494" t="s">
        <v>59</v>
      </c>
      <c r="D6" s="1495"/>
      <c r="E6" s="1495"/>
      <c r="F6" s="1495"/>
      <c r="G6" s="1495"/>
      <c r="H6" s="1496"/>
    </row>
    <row r="7" spans="1:17" ht="26.5" thickBot="1">
      <c r="A7" s="1475" t="s">
        <v>60</v>
      </c>
      <c r="B7" s="1478" t="s">
        <v>63</v>
      </c>
      <c r="C7" s="962" t="s">
        <v>64</v>
      </c>
      <c r="D7" s="1373" t="s">
        <v>462</v>
      </c>
      <c r="E7" s="1373" t="s">
        <v>189</v>
      </c>
      <c r="F7" s="1373" t="s">
        <v>190</v>
      </c>
      <c r="G7" s="1373" t="s">
        <v>68</v>
      </c>
      <c r="H7" s="963" t="s">
        <v>69</v>
      </c>
    </row>
    <row r="8" spans="1:17" ht="15">
      <c r="A8" s="586" t="s">
        <v>26</v>
      </c>
      <c r="B8" s="587"/>
      <c r="C8" s="588"/>
      <c r="D8" s="589"/>
      <c r="E8" s="589"/>
      <c r="F8" s="589"/>
      <c r="G8" s="589"/>
      <c r="H8" s="590"/>
      <c r="I8" s="868"/>
    </row>
    <row r="9" spans="1:17">
      <c r="A9" s="87" t="s">
        <v>463</v>
      </c>
      <c r="B9" s="87" t="s">
        <v>72</v>
      </c>
      <c r="C9" s="88">
        <v>156</v>
      </c>
      <c r="D9" s="89">
        <v>-46829</v>
      </c>
      <c r="E9" s="89">
        <v>0</v>
      </c>
      <c r="F9" s="89">
        <v>2538</v>
      </c>
      <c r="G9" s="90">
        <v>227712</v>
      </c>
      <c r="H9" s="91">
        <f>IF($G$31&lt;&gt;0,G9/$G$31,0)</f>
        <v>1.6694375523596223E-2</v>
      </c>
      <c r="I9" s="67"/>
    </row>
    <row r="10" spans="1:17">
      <c r="A10" s="87" t="s">
        <v>464</v>
      </c>
      <c r="B10" s="87" t="s">
        <v>72</v>
      </c>
      <c r="C10" s="88">
        <v>2</v>
      </c>
      <c r="D10" s="89">
        <v>-231</v>
      </c>
      <c r="E10" s="89">
        <v>0</v>
      </c>
      <c r="F10" s="89">
        <v>32</v>
      </c>
      <c r="G10" s="90">
        <v>4313</v>
      </c>
      <c r="H10" s="91">
        <f t="shared" ref="H10:H29" si="0">IF($G$31&lt;&gt;0,G10/$G$31,0)</f>
        <v>3.162013492186205E-4</v>
      </c>
    </row>
    <row r="11" spans="1:17">
      <c r="A11" s="87" t="s">
        <v>465</v>
      </c>
      <c r="B11" s="87" t="s">
        <v>72</v>
      </c>
      <c r="C11" s="88">
        <v>10</v>
      </c>
      <c r="D11" s="89">
        <v>-916</v>
      </c>
      <c r="E11" s="89">
        <v>0</v>
      </c>
      <c r="F11" s="89">
        <v>63</v>
      </c>
      <c r="G11" s="90">
        <v>19600</v>
      </c>
      <c r="H11" s="91">
        <f t="shared" si="0"/>
        <v>1.4369456166670443E-3</v>
      </c>
    </row>
    <row r="12" spans="1:17">
      <c r="A12" s="87" t="s">
        <v>466</v>
      </c>
      <c r="B12" s="87" t="s">
        <v>72</v>
      </c>
      <c r="C12" s="88">
        <v>125</v>
      </c>
      <c r="D12" s="89">
        <v>-31587</v>
      </c>
      <c r="E12" s="89">
        <v>0</v>
      </c>
      <c r="F12" s="89">
        <v>2151</v>
      </c>
      <c r="G12" s="90">
        <v>294152</v>
      </c>
      <c r="H12" s="91">
        <f t="shared" si="0"/>
        <v>2.156532790989002E-2</v>
      </c>
    </row>
    <row r="13" spans="1:17">
      <c r="A13" s="628" t="s">
        <v>27</v>
      </c>
      <c r="B13" s="631"/>
      <c r="C13" s="591"/>
      <c r="D13" s="592"/>
      <c r="E13" s="592"/>
      <c r="F13" s="592"/>
      <c r="G13" s="592"/>
      <c r="H13" s="218"/>
    </row>
    <row r="14" spans="1:17">
      <c r="A14" s="87" t="s">
        <v>83</v>
      </c>
      <c r="B14" s="87" t="s">
        <v>72</v>
      </c>
      <c r="C14" s="88">
        <v>375</v>
      </c>
      <c r="D14" s="89">
        <v>-439698</v>
      </c>
      <c r="E14" s="89">
        <v>0</v>
      </c>
      <c r="F14" s="89">
        <v>59669</v>
      </c>
      <c r="G14" s="90">
        <v>2148885</v>
      </c>
      <c r="H14" s="91">
        <f t="shared" si="0"/>
        <v>0.15754239191181435</v>
      </c>
    </row>
    <row r="15" spans="1:17">
      <c r="A15" s="628" t="s">
        <v>28</v>
      </c>
      <c r="B15" s="631"/>
      <c r="C15" s="591"/>
      <c r="D15" s="592"/>
      <c r="E15" s="592"/>
      <c r="F15" s="592"/>
      <c r="G15" s="592"/>
      <c r="H15" s="218"/>
    </row>
    <row r="16" spans="1:17">
      <c r="A16" s="87" t="s">
        <v>98</v>
      </c>
      <c r="B16" s="87" t="s">
        <v>77</v>
      </c>
      <c r="C16" s="88">
        <v>152</v>
      </c>
      <c r="D16" s="89">
        <v>85543</v>
      </c>
      <c r="E16" s="89">
        <v>42</v>
      </c>
      <c r="F16" s="89">
        <v>76</v>
      </c>
      <c r="G16" s="90">
        <v>652063</v>
      </c>
      <c r="H16" s="91">
        <f t="shared" si="0"/>
        <v>4.780505457350831E-2</v>
      </c>
    </row>
    <row r="17" spans="1:8">
      <c r="A17" s="628" t="s">
        <v>29</v>
      </c>
      <c r="B17" s="631"/>
      <c r="C17" s="591"/>
      <c r="D17" s="592"/>
      <c r="E17" s="592"/>
      <c r="F17" s="592"/>
      <c r="G17" s="592"/>
      <c r="H17" s="218"/>
    </row>
    <row r="18" spans="1:8">
      <c r="A18" s="87" t="s">
        <v>467</v>
      </c>
      <c r="B18" s="87" t="s">
        <v>72</v>
      </c>
      <c r="C18" s="88">
        <v>411</v>
      </c>
      <c r="D18" s="89">
        <v>-205728</v>
      </c>
      <c r="E18" s="89">
        <v>0</v>
      </c>
      <c r="F18" s="89">
        <v>60238</v>
      </c>
      <c r="G18" s="90">
        <v>6496547</v>
      </c>
      <c r="H18" s="91">
        <f t="shared" si="0"/>
        <v>0.47628493546537942</v>
      </c>
    </row>
    <row r="19" spans="1:8">
      <c r="A19" s="87" t="s">
        <v>468</v>
      </c>
      <c r="B19" s="87" t="s">
        <v>72</v>
      </c>
      <c r="C19" s="88">
        <v>303</v>
      </c>
      <c r="D19" s="89">
        <v>0</v>
      </c>
      <c r="E19" s="89">
        <v>0</v>
      </c>
      <c r="F19" s="89">
        <v>0</v>
      </c>
      <c r="G19" s="90">
        <v>127336</v>
      </c>
      <c r="H19" s="91">
        <f t="shared" si="0"/>
        <v>9.3354544410160587E-3</v>
      </c>
    </row>
    <row r="20" spans="1:8">
      <c r="A20" s="87" t="s">
        <v>428</v>
      </c>
      <c r="B20" s="87" t="s">
        <v>72</v>
      </c>
      <c r="C20" s="88">
        <v>188</v>
      </c>
      <c r="D20" s="89">
        <v>4661</v>
      </c>
      <c r="E20" s="89">
        <v>0</v>
      </c>
      <c r="F20" s="89">
        <v>0</v>
      </c>
      <c r="G20" s="90">
        <v>62710</v>
      </c>
      <c r="H20" s="91">
        <f t="shared" si="0"/>
        <v>4.597492837815834E-3</v>
      </c>
    </row>
    <row r="21" spans="1:8" ht="15.5">
      <c r="A21" s="628" t="s">
        <v>469</v>
      </c>
      <c r="B21" s="631"/>
      <c r="C21" s="591"/>
      <c r="D21" s="592"/>
      <c r="E21" s="592"/>
      <c r="F21" s="592"/>
      <c r="G21" s="592"/>
      <c r="H21" s="218"/>
    </row>
    <row r="22" spans="1:8">
      <c r="A22" s="87" t="s">
        <v>470</v>
      </c>
      <c r="B22" s="87" t="s">
        <v>77</v>
      </c>
      <c r="C22" s="88">
        <v>355</v>
      </c>
      <c r="D22" s="592"/>
      <c r="E22" s="592"/>
      <c r="F22" s="592"/>
      <c r="G22" s="90">
        <v>1269459</v>
      </c>
      <c r="H22" s="91">
        <f t="shared" si="0"/>
        <v>9.3068548244312724E-2</v>
      </c>
    </row>
    <row r="23" spans="1:8">
      <c r="A23" s="87" t="s">
        <v>471</v>
      </c>
      <c r="B23" s="87" t="s">
        <v>72</v>
      </c>
      <c r="C23" s="88">
        <v>1135</v>
      </c>
      <c r="D23" s="592"/>
      <c r="E23" s="592"/>
      <c r="F23" s="592"/>
      <c r="G23" s="90">
        <v>111050</v>
      </c>
      <c r="H23" s="91">
        <f t="shared" si="0"/>
        <v>8.141469935248738E-3</v>
      </c>
    </row>
    <row r="24" spans="1:8">
      <c r="A24" s="87" t="s">
        <v>472</v>
      </c>
      <c r="B24" s="87" t="s">
        <v>72</v>
      </c>
      <c r="C24" s="88">
        <v>140</v>
      </c>
      <c r="D24" s="592"/>
      <c r="E24" s="592"/>
      <c r="F24" s="592"/>
      <c r="G24" s="90">
        <v>537600</v>
      </c>
      <c r="H24" s="91">
        <f t="shared" si="0"/>
        <v>3.941336548572464E-2</v>
      </c>
    </row>
    <row r="25" spans="1:8">
      <c r="A25" s="87" t="s">
        <v>473</v>
      </c>
      <c r="B25" s="87" t="s">
        <v>72</v>
      </c>
      <c r="C25" s="88">
        <v>93</v>
      </c>
      <c r="D25" s="592"/>
      <c r="E25" s="592"/>
      <c r="F25" s="592"/>
      <c r="G25" s="90">
        <v>192280</v>
      </c>
      <c r="H25" s="91">
        <f t="shared" si="0"/>
        <v>1.4096729753711188E-2</v>
      </c>
    </row>
    <row r="26" spans="1:8">
      <c r="A26" s="87" t="s">
        <v>474</v>
      </c>
      <c r="B26" s="87" t="s">
        <v>72</v>
      </c>
      <c r="C26" s="88">
        <v>1147</v>
      </c>
      <c r="D26" s="592"/>
      <c r="E26" s="592"/>
      <c r="F26" s="592"/>
      <c r="G26" s="90">
        <v>1312350</v>
      </c>
      <c r="H26" s="91">
        <f t="shared" si="0"/>
        <v>9.6213039797601804E-2</v>
      </c>
    </row>
    <row r="27" spans="1:8">
      <c r="A27" s="87" t="s">
        <v>475</v>
      </c>
      <c r="B27" s="87" t="s">
        <v>77</v>
      </c>
      <c r="C27" s="88">
        <v>135</v>
      </c>
      <c r="D27" s="592"/>
      <c r="E27" s="592"/>
      <c r="F27" s="592"/>
      <c r="G27" s="90">
        <v>21781</v>
      </c>
      <c r="H27" s="91">
        <f t="shared" si="0"/>
        <v>1.5968424732971883E-3</v>
      </c>
    </row>
    <row r="28" spans="1:8">
      <c r="A28" s="628" t="s">
        <v>33</v>
      </c>
      <c r="B28" s="631"/>
      <c r="C28" s="591"/>
      <c r="D28" s="592"/>
      <c r="E28" s="592"/>
      <c r="F28" s="592"/>
      <c r="G28" s="592"/>
      <c r="H28" s="218"/>
    </row>
    <row r="29" spans="1:8">
      <c r="A29" s="87" t="s">
        <v>476</v>
      </c>
      <c r="B29" s="87" t="s">
        <v>77</v>
      </c>
      <c r="C29" s="88">
        <v>374</v>
      </c>
      <c r="D29" s="592"/>
      <c r="E29" s="592"/>
      <c r="F29" s="592"/>
      <c r="G29" s="90">
        <v>162205</v>
      </c>
      <c r="H29" s="91">
        <f t="shared" si="0"/>
        <v>1.1891824681197852E-2</v>
      </c>
    </row>
    <row r="30" spans="1:8">
      <c r="A30" s="631"/>
      <c r="B30" s="631"/>
      <c r="C30" s="70"/>
      <c r="D30" s="217"/>
      <c r="E30" s="592"/>
      <c r="F30" s="217"/>
      <c r="G30" s="217"/>
      <c r="H30" s="218"/>
    </row>
    <row r="31" spans="1:8" ht="13.5" thickBot="1">
      <c r="A31" s="930" t="s">
        <v>154</v>
      </c>
      <c r="B31" s="930"/>
      <c r="C31" s="1378"/>
      <c r="D31" s="1375">
        <f>SUM(D9:D20)</f>
        <v>-634785</v>
      </c>
      <c r="E31" s="1375">
        <f>SUM(E9:E20)</f>
        <v>42</v>
      </c>
      <c r="F31" s="1375">
        <f>SUM(F9:F20)</f>
        <v>124767</v>
      </c>
      <c r="G31" s="1379">
        <f>SUM(G9:G30)</f>
        <v>13640043</v>
      </c>
      <c r="H31" s="950">
        <f>IF($G$31&lt;&gt;0,G31/$G$31,0)</f>
        <v>1</v>
      </c>
    </row>
    <row r="32" spans="1:8" ht="15.5" thickBot="1">
      <c r="A32" s="930" t="s">
        <v>477</v>
      </c>
      <c r="B32" s="933"/>
      <c r="C32" s="1380"/>
      <c r="D32" s="1375">
        <f>D31+(F31*29.3)</f>
        <v>3020888.1</v>
      </c>
      <c r="E32" s="1381"/>
      <c r="F32" s="1381"/>
      <c r="G32" s="1382"/>
      <c r="H32" s="965"/>
    </row>
    <row r="33" spans="1:8" ht="13.5" thickBot="1">
      <c r="A33" s="167"/>
      <c r="B33" s="167"/>
      <c r="C33" s="167"/>
      <c r="D33" s="593"/>
      <c r="E33" s="167"/>
      <c r="F33" s="167"/>
      <c r="G33" s="167"/>
      <c r="H33" s="167"/>
    </row>
    <row r="34" spans="1:8" ht="13.5" thickBot="1">
      <c r="A34" s="594" t="s">
        <v>156</v>
      </c>
      <c r="B34" s="595"/>
      <c r="C34" s="596" t="s">
        <v>10</v>
      </c>
      <c r="D34" s="104"/>
      <c r="E34" s="102"/>
      <c r="F34" s="102"/>
      <c r="G34" s="103"/>
      <c r="H34" s="103"/>
    </row>
    <row r="35" spans="1:8">
      <c r="A35" s="151" t="s">
        <v>478</v>
      </c>
      <c r="B35" s="597" t="s">
        <v>77</v>
      </c>
      <c r="C35" s="1243">
        <f>C29</f>
        <v>374</v>
      </c>
      <c r="D35" s="67"/>
      <c r="E35" s="102"/>
      <c r="F35" s="102"/>
      <c r="G35" s="598"/>
      <c r="H35" s="103"/>
    </row>
    <row r="36" spans="1:8" ht="16" thickBot="1">
      <c r="A36" s="966" t="s">
        <v>479</v>
      </c>
      <c r="B36" s="1383" t="s">
        <v>77</v>
      </c>
      <c r="C36" s="1244">
        <v>444</v>
      </c>
      <c r="D36" s="599"/>
      <c r="E36" s="911"/>
      <c r="F36" s="102"/>
      <c r="G36" s="598"/>
      <c r="H36" s="103"/>
    </row>
    <row r="37" spans="1:8">
      <c r="A37" s="167"/>
      <c r="B37" s="167"/>
      <c r="C37" s="167"/>
      <c r="D37" s="167"/>
      <c r="E37" s="167"/>
      <c r="F37" s="167"/>
      <c r="G37" s="167"/>
      <c r="H37" s="167"/>
    </row>
    <row r="38" spans="1:8" ht="13.5" thickBot="1">
      <c r="A38" s="107"/>
      <c r="B38" s="107"/>
      <c r="C38" s="107"/>
      <c r="D38" s="107"/>
      <c r="E38" s="107"/>
      <c r="F38" s="107"/>
      <c r="G38" s="107"/>
      <c r="H38" s="107"/>
    </row>
    <row r="39" spans="1:8">
      <c r="A39" s="600"/>
      <c r="B39" s="1452" t="s">
        <v>5</v>
      </c>
      <c r="C39" s="1453"/>
      <c r="D39" s="1454"/>
      <c r="F39" s="107"/>
      <c r="G39" s="107"/>
      <c r="H39" s="107"/>
    </row>
    <row r="40" spans="1:8" ht="13.5" thickBot="1">
      <c r="A40" s="1323" t="s">
        <v>480</v>
      </c>
      <c r="B40" s="955" t="s">
        <v>8</v>
      </c>
      <c r="C40" s="1371" t="s">
        <v>9</v>
      </c>
      <c r="D40" s="956" t="s">
        <v>10</v>
      </c>
      <c r="E40" s="67"/>
      <c r="F40" s="107"/>
      <c r="G40" s="107"/>
      <c r="H40" s="107"/>
    </row>
    <row r="41" spans="1:8">
      <c r="A41" s="601" t="s">
        <v>166</v>
      </c>
      <c r="B41" s="602">
        <v>234604.9700000002</v>
      </c>
      <c r="C41" s="603"/>
      <c r="D41" s="604">
        <f>B41+C41</f>
        <v>234604.9700000002</v>
      </c>
      <c r="E41" s="67"/>
      <c r="F41" s="107"/>
      <c r="G41" s="107"/>
      <c r="H41" s="107"/>
    </row>
    <row r="42" spans="1:8" ht="15">
      <c r="A42" s="100" t="s">
        <v>481</v>
      </c>
      <c r="B42" s="224">
        <v>303315.83</v>
      </c>
      <c r="C42" s="39"/>
      <c r="D42" s="605">
        <f t="shared" ref="D42:D43" si="1">B42+C42</f>
        <v>303315.83</v>
      </c>
      <c r="F42" s="606"/>
      <c r="G42" s="107"/>
      <c r="H42" s="107"/>
    </row>
    <row r="43" spans="1:8" ht="15.5" thickBot="1">
      <c r="A43" s="932" t="s">
        <v>482</v>
      </c>
      <c r="B43" s="607">
        <v>11876202.629999999</v>
      </c>
      <c r="C43" s="39"/>
      <c r="D43" s="170">
        <f t="shared" si="1"/>
        <v>11876202.629999999</v>
      </c>
      <c r="E43" s="69" t="s">
        <v>169</v>
      </c>
      <c r="F43" s="107"/>
      <c r="G43" s="107"/>
      <c r="H43" s="107"/>
    </row>
    <row r="44" spans="1:8" ht="13.5" thickBot="1">
      <c r="A44" s="608"/>
      <c r="B44" s="608"/>
      <c r="C44" s="609"/>
      <c r="D44" s="610"/>
      <c r="F44" s="107"/>
      <c r="G44" s="107"/>
      <c r="H44" s="107"/>
    </row>
    <row r="45" spans="1:8" ht="16" thickBot="1">
      <c r="A45" s="611" t="s">
        <v>483</v>
      </c>
      <c r="B45" s="612">
        <f>SUM(B41:B43)</f>
        <v>12414123.43</v>
      </c>
      <c r="C45" s="612">
        <f>SUM(C41:C43)</f>
        <v>0</v>
      </c>
      <c r="D45" s="613">
        <f>SUM(D41:D43)</f>
        <v>12414123.43</v>
      </c>
      <c r="E45" s="614"/>
      <c r="F45" s="615"/>
      <c r="G45" s="107"/>
      <c r="H45" s="107"/>
    </row>
    <row r="46" spans="1:8" ht="14.25" customHeight="1">
      <c r="A46" s="107"/>
      <c r="B46" s="107"/>
      <c r="C46" s="107"/>
      <c r="D46" s="107"/>
      <c r="E46" s="107"/>
      <c r="F46" s="107"/>
      <c r="G46" s="107"/>
      <c r="H46" s="107"/>
    </row>
    <row r="47" spans="1:8" ht="28.5" customHeight="1">
      <c r="A47" s="1467" t="s">
        <v>484</v>
      </c>
      <c r="B47" s="1467"/>
      <c r="C47" s="1467"/>
      <c r="D47" s="1467"/>
      <c r="E47" s="1467"/>
      <c r="F47" s="1467"/>
      <c r="G47" s="1467"/>
      <c r="H47" s="1467"/>
    </row>
    <row r="48" spans="1:8" ht="16.5" customHeight="1">
      <c r="A48" s="1498" t="s">
        <v>485</v>
      </c>
      <c r="B48" s="1498"/>
      <c r="C48" s="1498"/>
      <c r="D48" s="1498"/>
      <c r="E48" s="1498"/>
      <c r="F48" s="1498"/>
      <c r="G48" s="1498"/>
      <c r="H48" s="1498"/>
    </row>
    <row r="49" spans="1:8" ht="14.25" customHeight="1">
      <c r="A49" s="1498" t="s">
        <v>486</v>
      </c>
      <c r="B49" s="1498"/>
      <c r="C49" s="1498"/>
      <c r="D49" s="1498"/>
      <c r="E49" s="1498"/>
      <c r="F49" s="1498"/>
      <c r="G49" s="1498"/>
      <c r="H49" s="1498"/>
    </row>
    <row r="50" spans="1:8" ht="20.25" customHeight="1">
      <c r="A50" s="1497" t="s">
        <v>487</v>
      </c>
      <c r="B50" s="1498"/>
      <c r="C50" s="1498"/>
      <c r="D50" s="1498"/>
      <c r="E50" s="1498"/>
      <c r="F50" s="1498"/>
      <c r="G50" s="1498"/>
      <c r="H50" s="1498"/>
    </row>
    <row r="51" spans="1:8" ht="44.25" customHeight="1">
      <c r="A51" s="1497" t="s">
        <v>488</v>
      </c>
      <c r="B51" s="1498"/>
      <c r="C51" s="1498"/>
      <c r="D51" s="1498"/>
      <c r="E51" s="1498"/>
      <c r="F51" s="1498"/>
      <c r="G51" s="1498"/>
      <c r="H51" s="1498"/>
    </row>
    <row r="52" spans="1:8" ht="16.5" customHeight="1">
      <c r="A52" s="1497" t="s">
        <v>489</v>
      </c>
      <c r="B52" s="1498"/>
      <c r="C52" s="1498"/>
      <c r="D52" s="1498"/>
      <c r="E52" s="1498"/>
      <c r="F52" s="1498"/>
      <c r="G52" s="1498"/>
      <c r="H52" s="1498"/>
    </row>
    <row r="53" spans="1:8" ht="20.25" customHeight="1">
      <c r="A53" s="1497" t="s">
        <v>490</v>
      </c>
      <c r="B53" s="1498"/>
      <c r="C53" s="1498"/>
      <c r="D53" s="1498"/>
      <c r="E53" s="1498"/>
      <c r="F53" s="1498"/>
      <c r="G53" s="1498"/>
      <c r="H53" s="1498"/>
    </row>
    <row r="62" spans="1:8">
      <c r="A62" s="107"/>
      <c r="B62" s="107"/>
      <c r="D62" s="618"/>
    </row>
  </sheetData>
  <mergeCells count="15">
    <mergeCell ref="A50:H50"/>
    <mergeCell ref="A51:H51"/>
    <mergeCell ref="A52:H52"/>
    <mergeCell ref="A53:H53"/>
    <mergeCell ref="A47:H47"/>
    <mergeCell ref="A48:H48"/>
    <mergeCell ref="A49:H49"/>
    <mergeCell ref="B39:D39"/>
    <mergeCell ref="A1:H1"/>
    <mergeCell ref="A2:H2"/>
    <mergeCell ref="A3:H3"/>
    <mergeCell ref="A5:A7"/>
    <mergeCell ref="B5:B7"/>
    <mergeCell ref="C5:H5"/>
    <mergeCell ref="C6:H6"/>
  </mergeCells>
  <printOptions horizontalCentered="1"/>
  <pageMargins left="0.7" right="0.7" top="0.75" bottom="0.75" header="0.3" footer="0.3"/>
  <pageSetup scale="70" fitToHeight="0" orientation="portrait"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1A88-2971-4F00-B4B2-826E5D55D142}">
  <sheetPr codeName="Sheet8">
    <tabColor theme="0" tint="-0.14999847407452621"/>
    <pageSetUpPr fitToPage="1"/>
  </sheetPr>
  <dimension ref="A1:O53"/>
  <sheetViews>
    <sheetView view="pageBreakPreview" zoomScaleNormal="70" zoomScaleSheetLayoutView="100" workbookViewId="0">
      <selection activeCell="D44" sqref="D44"/>
    </sheetView>
  </sheetViews>
  <sheetFormatPr defaultColWidth="9.453125" defaultRowHeight="13"/>
  <cols>
    <col min="1" max="1" width="47.54296875" style="47" customWidth="1"/>
    <col min="2" max="2" width="10.453125" style="47" customWidth="1"/>
    <col min="3" max="3" width="11.54296875" style="47" customWidth="1"/>
    <col min="4" max="4" width="14.453125" style="47" customWidth="1"/>
    <col min="5" max="5" width="15.54296875" style="47" customWidth="1"/>
    <col min="6" max="6" width="13.453125" style="47" customWidth="1"/>
    <col min="7" max="7" width="11.54296875" style="47" customWidth="1"/>
    <col min="8" max="8" width="10" style="47" bestFit="1" customWidth="1"/>
  </cols>
  <sheetData>
    <row r="1" spans="1:15" ht="15.5">
      <c r="A1" s="1500" t="s">
        <v>491</v>
      </c>
      <c r="B1" s="1429"/>
      <c r="C1" s="1429"/>
      <c r="D1" s="1429"/>
      <c r="E1" s="1429"/>
      <c r="F1" s="1429"/>
      <c r="G1" s="1429"/>
      <c r="H1" s="1429"/>
      <c r="I1" s="33"/>
      <c r="J1" s="33"/>
      <c r="K1" s="33"/>
      <c r="L1" s="33"/>
      <c r="M1" s="33"/>
      <c r="N1" s="33"/>
      <c r="O1" s="33"/>
    </row>
    <row r="2" spans="1:15" ht="15.5">
      <c r="A2" s="1500" t="str" cm="1">
        <f t="array" ref="A2">'ESA Summary'!A2:A2</f>
        <v>Southern California Edison</v>
      </c>
      <c r="B2" s="1429"/>
      <c r="C2" s="1429"/>
      <c r="D2" s="1429"/>
      <c r="E2" s="1429"/>
      <c r="F2" s="1429"/>
      <c r="G2" s="1429"/>
      <c r="H2" s="1429"/>
      <c r="I2" s="1501"/>
      <c r="J2" s="1501"/>
      <c r="K2" s="1501"/>
      <c r="L2" s="1501"/>
      <c r="M2" s="1501"/>
      <c r="N2" s="1501"/>
      <c r="O2" s="1501"/>
    </row>
    <row r="3" spans="1:15" ht="15.5">
      <c r="A3" s="1500" t="str" cm="1">
        <f t="array" ref="A3">'ESA Summary'!A3:A3</f>
        <v>Through July 2026</v>
      </c>
      <c r="B3" s="1429"/>
      <c r="C3" s="1429"/>
      <c r="D3" s="1429"/>
      <c r="E3" s="1429"/>
      <c r="F3" s="1429"/>
      <c r="G3" s="1429"/>
      <c r="H3" s="1429"/>
      <c r="I3" s="1501"/>
      <c r="J3" s="1501"/>
      <c r="K3" s="1501"/>
      <c r="L3" s="1501"/>
      <c r="M3" s="1501"/>
      <c r="N3" s="1501"/>
      <c r="O3" s="1501"/>
    </row>
    <row r="5" spans="1:15" ht="15">
      <c r="A5" s="1502" t="s">
        <v>492</v>
      </c>
      <c r="B5" s="1503" t="s">
        <v>493</v>
      </c>
      <c r="C5" s="1503"/>
      <c r="D5" s="1503"/>
      <c r="E5" s="1503"/>
      <c r="F5" s="1503"/>
      <c r="G5" s="1503"/>
      <c r="H5"/>
    </row>
    <row r="6" spans="1:15" s="5" customFormat="1" ht="54">
      <c r="A6" s="1502" t="s">
        <v>492</v>
      </c>
      <c r="B6" s="35" t="s">
        <v>494</v>
      </c>
      <c r="C6" s="35" t="s">
        <v>495</v>
      </c>
      <c r="D6" s="35" t="s">
        <v>496</v>
      </c>
      <c r="E6" s="35" t="s">
        <v>497</v>
      </c>
      <c r="F6" s="35" t="s">
        <v>498</v>
      </c>
      <c r="G6" s="35" t="s">
        <v>499</v>
      </c>
      <c r="H6" s="838"/>
    </row>
    <row r="7" spans="1:15">
      <c r="A7" s="36" t="s">
        <v>500</v>
      </c>
      <c r="B7" s="36"/>
      <c r="C7" s="36"/>
      <c r="D7" s="36"/>
      <c r="E7" s="36"/>
      <c r="F7" s="37"/>
      <c r="G7" s="38"/>
      <c r="H7" s="34"/>
    </row>
    <row r="8" spans="1:15">
      <c r="A8" s="36" t="s">
        <v>501</v>
      </c>
      <c r="B8" s="36"/>
      <c r="C8" s="36"/>
      <c r="D8" s="36"/>
      <c r="E8" s="36"/>
      <c r="F8" s="37"/>
      <c r="G8" s="38"/>
      <c r="H8" s="34"/>
    </row>
    <row r="9" spans="1:15">
      <c r="A9" s="36" t="s">
        <v>502</v>
      </c>
      <c r="B9" s="36"/>
      <c r="C9" s="36"/>
      <c r="D9" s="36"/>
      <c r="E9" s="36"/>
      <c r="F9" s="39"/>
      <c r="G9" s="36"/>
      <c r="H9"/>
    </row>
    <row r="10" spans="1:15">
      <c r="A10" s="36" t="s">
        <v>503</v>
      </c>
      <c r="B10" s="36"/>
      <c r="C10" s="1505" t="s">
        <v>504</v>
      </c>
      <c r="D10" s="1506"/>
      <c r="E10" s="1507"/>
      <c r="F10" s="39"/>
      <c r="G10" s="36"/>
      <c r="H10" s="40"/>
      <c r="I10" s="41"/>
    </row>
    <row r="11" spans="1:15" ht="16.5">
      <c r="A11" s="36" t="s">
        <v>505</v>
      </c>
      <c r="B11" s="36"/>
      <c r="C11" s="1508"/>
      <c r="D11" s="1509"/>
      <c r="E11" s="1510"/>
      <c r="F11" s="42"/>
      <c r="G11" s="887"/>
      <c r="H11" s="40"/>
      <c r="I11" s="44"/>
    </row>
    <row r="12" spans="1:15">
      <c r="A12" s="36" t="s">
        <v>506</v>
      </c>
      <c r="B12" s="36"/>
      <c r="C12" s="1508"/>
      <c r="D12" s="1509"/>
      <c r="E12" s="1510"/>
      <c r="F12" s="39"/>
      <c r="G12" s="36"/>
      <c r="H12"/>
    </row>
    <row r="13" spans="1:15">
      <c r="A13" s="36" t="s">
        <v>507</v>
      </c>
      <c r="B13" s="36"/>
      <c r="C13" s="1508"/>
      <c r="D13" s="1509"/>
      <c r="E13" s="1510"/>
      <c r="F13" s="39"/>
      <c r="G13" s="887"/>
      <c r="H13"/>
    </row>
    <row r="14" spans="1:15">
      <c r="A14" s="36" t="s">
        <v>508</v>
      </c>
      <c r="B14" s="36"/>
      <c r="C14" s="1511"/>
      <c r="D14" s="1512"/>
      <c r="E14" s="1513"/>
      <c r="F14" s="39"/>
      <c r="G14" s="36"/>
      <c r="H14"/>
    </row>
    <row r="15" spans="1:15">
      <c r="A15" s="36"/>
      <c r="B15" s="36" t="s">
        <v>311</v>
      </c>
      <c r="C15" s="36" t="s">
        <v>311</v>
      </c>
      <c r="D15" s="36" t="s">
        <v>311</v>
      </c>
      <c r="E15" s="36" t="s">
        <v>311</v>
      </c>
      <c r="F15" s="39"/>
      <c r="G15" s="36"/>
      <c r="H15"/>
    </row>
    <row r="16" spans="1:15">
      <c r="A16" s="45" t="s">
        <v>154</v>
      </c>
      <c r="B16" s="36" t="s">
        <v>311</v>
      </c>
      <c r="C16" s="36" t="s">
        <v>509</v>
      </c>
      <c r="D16" s="36" t="s">
        <v>311</v>
      </c>
      <c r="E16" s="36"/>
      <c r="F16" s="39"/>
      <c r="G16" s="887"/>
      <c r="H16"/>
    </row>
    <row r="17" spans="1:8">
      <c r="A17" s="46"/>
      <c r="B17" s="46"/>
      <c r="C17" s="46"/>
      <c r="D17" s="46"/>
      <c r="E17" s="46"/>
      <c r="F17" s="46"/>
      <c r="G17" s="46"/>
      <c r="H17"/>
    </row>
    <row r="18" spans="1:8" ht="15.75" customHeight="1">
      <c r="A18" s="860" t="s">
        <v>510</v>
      </c>
      <c r="B18" s="860"/>
      <c r="C18" s="860"/>
      <c r="D18" s="860"/>
      <c r="E18" s="860"/>
      <c r="F18" s="860"/>
      <c r="G18" s="860"/>
      <c r="H18"/>
    </row>
    <row r="19" spans="1:8" ht="30" customHeight="1">
      <c r="A19" s="1504" t="s">
        <v>511</v>
      </c>
      <c r="B19" s="1504"/>
      <c r="C19" s="1504"/>
      <c r="D19" s="1504"/>
      <c r="E19" s="1504"/>
      <c r="F19" s="1504"/>
      <c r="G19" s="1504"/>
      <c r="H19" s="907"/>
    </row>
    <row r="20" spans="1:8" ht="13.5" customHeight="1">
      <c r="A20" s="1504"/>
      <c r="B20" s="1504"/>
      <c r="C20" s="1504"/>
      <c r="D20" s="1504"/>
      <c r="E20" s="1504"/>
      <c r="F20" s="1504"/>
      <c r="G20" s="1504"/>
      <c r="H20" s="907"/>
    </row>
    <row r="21" spans="1:8" ht="13.5" customHeight="1">
      <c r="A21" s="1504"/>
      <c r="B21" s="1504"/>
      <c r="C21" s="1504"/>
      <c r="D21" s="1504"/>
      <c r="E21" s="1504"/>
      <c r="F21" s="1504"/>
      <c r="G21" s="1504"/>
      <c r="H21" s="907"/>
    </row>
    <row r="22" spans="1:8" ht="13.5" customHeight="1">
      <c r="A22" s="1504"/>
      <c r="B22" s="1504"/>
      <c r="C22" s="1504"/>
      <c r="D22" s="1504"/>
      <c r="E22" s="1504"/>
      <c r="F22" s="1504"/>
      <c r="G22" s="1504"/>
      <c r="H22" s="907"/>
    </row>
    <row r="23" spans="1:8" ht="15.75" customHeight="1">
      <c r="A23" s="1437" t="s">
        <v>512</v>
      </c>
      <c r="B23" s="1437"/>
      <c r="C23" s="1437"/>
      <c r="D23" s="1437"/>
      <c r="E23" s="1437"/>
      <c r="F23" s="1437"/>
      <c r="G23" s="1437"/>
      <c r="H23"/>
    </row>
    <row r="24" spans="1:8">
      <c r="A24" s="63"/>
      <c r="H24"/>
    </row>
    <row r="25" spans="1:8">
      <c r="A25" s="63"/>
      <c r="H25"/>
    </row>
    <row r="26" spans="1:8" ht="15.75" customHeight="1">
      <c r="A26" s="47" t="s">
        <v>513</v>
      </c>
      <c r="B26" s="48"/>
      <c r="C26" s="48"/>
      <c r="D26" s="48"/>
    </row>
    <row r="28" spans="1:8" ht="26">
      <c r="A28" s="49" t="s">
        <v>514</v>
      </c>
      <c r="B28" s="50" t="s">
        <v>63</v>
      </c>
      <c r="C28" s="50" t="s">
        <v>515</v>
      </c>
      <c r="D28" s="50" t="s">
        <v>516</v>
      </c>
    </row>
    <row r="29" spans="1:8" ht="26">
      <c r="A29" s="51" t="s">
        <v>517</v>
      </c>
      <c r="B29" s="52" t="s">
        <v>518</v>
      </c>
      <c r="C29" s="1245">
        <v>0</v>
      </c>
      <c r="D29" s="1245">
        <v>0</v>
      </c>
      <c r="E29" s="34"/>
    </row>
    <row r="30" spans="1:8" ht="26">
      <c r="A30" s="51" t="s">
        <v>519</v>
      </c>
      <c r="B30" s="52" t="s">
        <v>520</v>
      </c>
      <c r="C30" s="1245">
        <v>0</v>
      </c>
      <c r="D30" s="1245">
        <v>0</v>
      </c>
    </row>
    <row r="31" spans="1:8" ht="26">
      <c r="A31" s="36" t="s">
        <v>521</v>
      </c>
      <c r="B31" s="374" t="s">
        <v>520</v>
      </c>
      <c r="C31" s="1245">
        <v>0</v>
      </c>
      <c r="D31" s="1245">
        <v>0</v>
      </c>
    </row>
    <row r="32" spans="1:8" ht="15" customHeight="1">
      <c r="A32" s="1499" t="s">
        <v>522</v>
      </c>
      <c r="B32" s="1499"/>
      <c r="C32" s="1499"/>
      <c r="D32" s="1499"/>
    </row>
    <row r="33" spans="1:10" ht="15" customHeight="1">
      <c r="A33" s="1437"/>
      <c r="B33" s="1437"/>
      <c r="C33" s="1437"/>
      <c r="D33" s="1437"/>
    </row>
    <row r="35" spans="1:10" ht="45" customHeight="1">
      <c r="A35" s="50" t="s">
        <v>523</v>
      </c>
      <c r="B35" s="50" t="s">
        <v>63</v>
      </c>
      <c r="C35" s="50" t="s">
        <v>524</v>
      </c>
      <c r="D35" s="50" t="s">
        <v>525</v>
      </c>
      <c r="E35" s="50" t="s">
        <v>526</v>
      </c>
      <c r="F35" s="50" t="s">
        <v>527</v>
      </c>
      <c r="G35" s="50" t="s">
        <v>498</v>
      </c>
      <c r="H35" s="50" t="s">
        <v>499</v>
      </c>
      <c r="I35" s="53"/>
    </row>
    <row r="36" spans="1:10">
      <c r="A36" s="54" t="s">
        <v>528</v>
      </c>
      <c r="B36" s="54" t="s">
        <v>529</v>
      </c>
      <c r="C36" s="54">
        <v>0</v>
      </c>
      <c r="D36" s="54" t="s">
        <v>311</v>
      </c>
      <c r="E36" s="54" t="s">
        <v>311</v>
      </c>
      <c r="F36" s="54" t="s">
        <v>311</v>
      </c>
      <c r="G36" s="54"/>
      <c r="H36" s="55">
        <v>0</v>
      </c>
      <c r="I36" s="34"/>
    </row>
    <row r="37" spans="1:10">
      <c r="A37" s="54" t="s">
        <v>530</v>
      </c>
      <c r="B37" s="54" t="s">
        <v>529</v>
      </c>
      <c r="C37" s="54">
        <v>0</v>
      </c>
      <c r="D37" s="54" t="s">
        <v>311</v>
      </c>
      <c r="E37" s="54" t="s">
        <v>311</v>
      </c>
      <c r="F37" s="54" t="s">
        <v>311</v>
      </c>
      <c r="G37" s="1006"/>
      <c r="H37" s="55">
        <v>0</v>
      </c>
      <c r="I37" s="53"/>
    </row>
    <row r="38" spans="1:10">
      <c r="A38" s="56" t="s">
        <v>154</v>
      </c>
      <c r="B38" s="57" t="s">
        <v>311</v>
      </c>
      <c r="C38" s="57" t="s">
        <v>311</v>
      </c>
      <c r="D38" s="57" t="s">
        <v>531</v>
      </c>
      <c r="E38" s="58" t="s">
        <v>311</v>
      </c>
      <c r="F38" s="58" t="s">
        <v>311</v>
      </c>
      <c r="G38" s="57" t="s">
        <v>532</v>
      </c>
      <c r="H38" s="59">
        <v>0</v>
      </c>
      <c r="I38" s="53"/>
    </row>
    <row r="39" spans="1:10" ht="13.5" customHeight="1">
      <c r="A39" s="60"/>
      <c r="B39" s="61"/>
      <c r="C39" s="61"/>
      <c r="D39" s="61"/>
      <c r="E39" s="61"/>
      <c r="F39" s="61"/>
      <c r="G39" s="61"/>
      <c r="H39" s="61"/>
    </row>
    <row r="40" spans="1:10">
      <c r="A40" s="63"/>
      <c r="B40" s="62"/>
      <c r="C40" s="64"/>
      <c r="D40" s="64"/>
    </row>
    <row r="41" spans="1:10">
      <c r="A41" s="50"/>
      <c r="B41" s="65"/>
      <c r="C41" s="66" t="s">
        <v>5</v>
      </c>
      <c r="D41" s="50"/>
    </row>
    <row r="42" spans="1:10">
      <c r="A42" s="50" t="s">
        <v>533</v>
      </c>
      <c r="B42" s="50" t="s">
        <v>8</v>
      </c>
      <c r="C42" s="50" t="s">
        <v>9</v>
      </c>
      <c r="D42" s="50" t="s">
        <v>10</v>
      </c>
      <c r="H42" s="67"/>
    </row>
    <row r="43" spans="1:10">
      <c r="A43" s="45" t="s">
        <v>166</v>
      </c>
      <c r="B43" s="42">
        <v>4470.7099999999873</v>
      </c>
      <c r="C43" s="42">
        <v>0</v>
      </c>
      <c r="D43" s="42">
        <f>B43+C43</f>
        <v>4470.7099999999873</v>
      </c>
      <c r="H43" s="67"/>
      <c r="J43" s="142"/>
    </row>
    <row r="44" spans="1:10">
      <c r="A44" s="68" t="s">
        <v>167</v>
      </c>
      <c r="B44" s="39">
        <v>357.09000000000015</v>
      </c>
      <c r="C44" s="39">
        <v>0</v>
      </c>
      <c r="D44" s="42">
        <f>B44+C44</f>
        <v>357.09000000000015</v>
      </c>
      <c r="J44" s="142"/>
    </row>
    <row r="45" spans="1:10">
      <c r="A45" s="68" t="s">
        <v>168</v>
      </c>
      <c r="B45" s="39"/>
      <c r="C45" s="39">
        <v>0</v>
      </c>
      <c r="D45" s="42">
        <f>B45+C45</f>
        <v>0</v>
      </c>
      <c r="H45" s="69"/>
    </row>
    <row r="46" spans="1:10">
      <c r="A46" s="70"/>
      <c r="B46" s="70"/>
      <c r="C46" s="70"/>
      <c r="D46" s="70"/>
    </row>
    <row r="47" spans="1:10">
      <c r="A47" s="71" t="s">
        <v>534</v>
      </c>
      <c r="B47" s="72">
        <f>SUM(B43:B45)</f>
        <v>4827.7999999999874</v>
      </c>
      <c r="C47" s="73">
        <f>SUM(C43:C45)</f>
        <v>0</v>
      </c>
      <c r="D47" s="73">
        <f>SUM(D43:D45)</f>
        <v>4827.7999999999874</v>
      </c>
      <c r="H47" s="74"/>
      <c r="J47" s="142"/>
    </row>
    <row r="49" spans="1:6">
      <c r="A49" s="62"/>
      <c r="B49" s="62"/>
      <c r="C49" s="62"/>
      <c r="D49" s="62"/>
      <c r="E49" s="62"/>
      <c r="F49" s="62"/>
    </row>
    <row r="50" spans="1:6">
      <c r="A50" s="62"/>
      <c r="B50" s="62"/>
      <c r="C50" s="62"/>
      <c r="D50" s="62"/>
      <c r="E50" s="62"/>
      <c r="F50" s="62"/>
    </row>
    <row r="53" spans="1:6">
      <c r="D53" s="75"/>
    </row>
  </sheetData>
  <mergeCells count="11">
    <mergeCell ref="A32:D33"/>
    <mergeCell ref="A1:H1"/>
    <mergeCell ref="A2:H2"/>
    <mergeCell ref="I2:O2"/>
    <mergeCell ref="A3:H3"/>
    <mergeCell ref="I3:O3"/>
    <mergeCell ref="A5:A6"/>
    <mergeCell ref="B5:G5"/>
    <mergeCell ref="A23:G23"/>
    <mergeCell ref="A19:G22"/>
    <mergeCell ref="C10:E14"/>
  </mergeCells>
  <hyperlinks>
    <hyperlink ref="A3" r:id="rId1" display="=@'ESA Summary'!$A$2:$A$2" xr:uid="{9B4E7135-08B5-49BC-8D58-19E82BCE18C6}"/>
    <hyperlink ref="A1" r:id="rId2" display="=@'ESA Summary'!$A$2:$A$2" xr:uid="{21E3EB26-E816-46FE-B9B9-831DA4F1AA6E}"/>
    <hyperlink ref="A2" r:id="rId3" display="=@'ESA Summary'!$A$2:$A$2" xr:uid="{97589FE6-27FE-4CC0-9E65-B8FB8063E98D}"/>
  </hyperlinks>
  <pageMargins left="0.7" right="0.7" top="0.75" bottom="0.75" header="0.3" footer="0.3"/>
  <pageSetup scale="67"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B745-F313-4186-ADC1-1F6BC6BF3D27}">
  <sheetPr codeName="Sheet9">
    <tabColor theme="0" tint="-0.14999847407452621"/>
    <pageSetUpPr fitToPage="1"/>
  </sheetPr>
  <dimension ref="A1:J115"/>
  <sheetViews>
    <sheetView view="pageBreakPreview" zoomScaleNormal="100" zoomScaleSheetLayoutView="100" workbookViewId="0">
      <selection activeCell="L19" sqref="L19"/>
    </sheetView>
  </sheetViews>
  <sheetFormatPr defaultColWidth="8.54296875" defaultRowHeight="13"/>
  <cols>
    <col min="1" max="1" width="48" style="47" bestFit="1" customWidth="1"/>
    <col min="2" max="3" width="8.54296875" style="47"/>
    <col min="4" max="4" width="9.54296875" style="47" customWidth="1"/>
    <col min="5" max="9" width="8.54296875" style="47"/>
    <col min="10" max="10" width="11" style="47" customWidth="1"/>
    <col min="11" max="16384" width="8.54296875" style="47"/>
  </cols>
  <sheetData>
    <row r="1" spans="1:10" ht="15">
      <c r="A1" s="1429" t="s">
        <v>535</v>
      </c>
      <c r="B1" s="1429"/>
      <c r="C1" s="1429"/>
      <c r="D1" s="1429"/>
      <c r="E1" s="1429"/>
      <c r="F1" s="1429"/>
      <c r="G1" s="1429"/>
      <c r="H1" s="1429"/>
      <c r="I1" s="1429"/>
      <c r="J1" s="1429"/>
    </row>
    <row r="2" spans="1:10" ht="15">
      <c r="A2" s="1429" t="str" cm="1">
        <f t="array" ref="A2">'ESA Summary'!A2:A2</f>
        <v>Southern California Edison</v>
      </c>
      <c r="B2" s="1429"/>
      <c r="C2" s="1429"/>
      <c r="D2" s="1429"/>
      <c r="E2" s="1429"/>
      <c r="F2" s="1429"/>
      <c r="G2" s="1429"/>
      <c r="H2" s="1429"/>
      <c r="I2" s="1429"/>
      <c r="J2" s="1429"/>
    </row>
    <row r="3" spans="1:10" ht="15.75" customHeight="1">
      <c r="A3" s="1429" t="str" cm="1">
        <f t="array" ref="A3">'ESA Summary'!A3:A3</f>
        <v>Through July 2026</v>
      </c>
      <c r="B3" s="1429"/>
      <c r="C3" s="1429"/>
      <c r="D3" s="1429"/>
      <c r="E3" s="1429"/>
      <c r="F3" s="1429"/>
      <c r="G3" s="1429"/>
      <c r="H3" s="1429"/>
      <c r="I3" s="1429"/>
      <c r="J3" s="1429"/>
    </row>
    <row r="4" spans="1:10" ht="15.75" customHeight="1" thickBot="1">
      <c r="A4" s="619"/>
      <c r="B4" s="619"/>
      <c r="C4" s="619"/>
      <c r="D4" s="178"/>
      <c r="E4" s="178"/>
      <c r="F4" s="178"/>
      <c r="G4" s="178"/>
      <c r="H4" s="178"/>
      <c r="I4" s="178"/>
    </row>
    <row r="5" spans="1:10" ht="15.75" customHeight="1" thickBot="1">
      <c r="A5" s="211"/>
      <c r="B5" s="211"/>
      <c r="C5" s="211"/>
      <c r="D5" s="1516" t="s">
        <v>536</v>
      </c>
      <c r="E5" s="1516"/>
      <c r="F5" s="1516"/>
      <c r="G5" s="1516"/>
      <c r="H5" s="1516"/>
      <c r="I5" s="1516"/>
      <c r="J5" s="1517"/>
    </row>
    <row r="6" spans="1:10" ht="12.75" customHeight="1" thickBot="1">
      <c r="A6" s="761"/>
      <c r="B6" s="761"/>
      <c r="C6" s="761"/>
      <c r="D6" s="761"/>
      <c r="E6" s="1514" t="s">
        <v>59</v>
      </c>
      <c r="F6" s="1514"/>
      <c r="G6" s="1514"/>
      <c r="H6" s="1514"/>
      <c r="I6" s="1514"/>
      <c r="J6" s="1515"/>
    </row>
    <row r="7" spans="1:10" ht="26">
      <c r="A7" s="620" t="s">
        <v>537</v>
      </c>
      <c r="B7" s="762" t="s">
        <v>61</v>
      </c>
      <c r="C7" s="762" t="s">
        <v>62</v>
      </c>
      <c r="D7" s="622" t="s">
        <v>63</v>
      </c>
      <c r="E7" s="763" t="s">
        <v>64</v>
      </c>
      <c r="F7" s="763" t="s">
        <v>188</v>
      </c>
      <c r="G7" s="763" t="s">
        <v>189</v>
      </c>
      <c r="H7" s="763" t="s">
        <v>538</v>
      </c>
      <c r="I7" s="764" t="s">
        <v>68</v>
      </c>
      <c r="J7" s="763" t="s">
        <v>69</v>
      </c>
    </row>
    <row r="8" spans="1:10" ht="12.75" customHeight="1">
      <c r="A8" s="736" t="s">
        <v>539</v>
      </c>
      <c r="B8" s="736"/>
      <c r="C8" s="736"/>
      <c r="D8" s="84"/>
      <c r="E8" s="737"/>
      <c r="F8" s="85"/>
      <c r="G8" s="85"/>
      <c r="H8" s="85"/>
      <c r="I8" s="85"/>
      <c r="J8" s="86"/>
    </row>
    <row r="9" spans="1:10">
      <c r="A9" s="87" t="s">
        <v>70</v>
      </c>
      <c r="B9" s="87"/>
      <c r="C9" s="87"/>
      <c r="D9" s="87" t="s">
        <v>72</v>
      </c>
      <c r="E9" s="88"/>
      <c r="F9" s="89"/>
      <c r="G9" s="89"/>
      <c r="H9" s="89"/>
      <c r="I9" s="90"/>
      <c r="J9" s="91"/>
    </row>
    <row r="10" spans="1:10">
      <c r="A10" s="87" t="s">
        <v>540</v>
      </c>
      <c r="B10" s="87"/>
      <c r="C10" s="87"/>
      <c r="D10" s="87" t="s">
        <v>72</v>
      </c>
      <c r="E10" s="738"/>
      <c r="F10" s="666"/>
      <c r="G10" s="666"/>
      <c r="H10" s="666"/>
      <c r="I10" s="739"/>
      <c r="J10" s="740"/>
    </row>
    <row r="11" spans="1:10" ht="12.75" customHeight="1">
      <c r="A11" s="87" t="s">
        <v>541</v>
      </c>
      <c r="B11" s="87"/>
      <c r="C11" s="87"/>
      <c r="D11" s="87" t="s">
        <v>72</v>
      </c>
      <c r="E11" s="88"/>
      <c r="F11" s="89"/>
      <c r="G11" s="89"/>
      <c r="H11" s="89"/>
      <c r="I11" s="90"/>
      <c r="J11" s="91"/>
    </row>
    <row r="12" spans="1:10" ht="12.75" customHeight="1">
      <c r="A12" s="87" t="s">
        <v>191</v>
      </c>
      <c r="B12" s="87"/>
      <c r="C12" s="87"/>
      <c r="D12" s="87" t="s">
        <v>72</v>
      </c>
      <c r="E12" s="88"/>
      <c r="F12" s="89"/>
      <c r="G12" s="89"/>
      <c r="H12" s="89"/>
      <c r="I12" s="90"/>
      <c r="J12" s="91"/>
    </row>
    <row r="13" spans="1:10" ht="12.75" customHeight="1">
      <c r="A13" s="87" t="s">
        <v>78</v>
      </c>
      <c r="B13" s="87"/>
      <c r="C13" s="87"/>
      <c r="D13" s="87" t="s">
        <v>72</v>
      </c>
      <c r="E13" s="738"/>
      <c r="F13" s="666"/>
      <c r="G13" s="666"/>
      <c r="H13" s="666"/>
      <c r="I13" s="739"/>
      <c r="J13" s="740"/>
    </row>
    <row r="14" spans="1:10">
      <c r="A14" s="87" t="s">
        <v>79</v>
      </c>
      <c r="B14" s="87"/>
      <c r="C14" s="87"/>
      <c r="D14" s="87" t="s">
        <v>72</v>
      </c>
      <c r="E14" s="88"/>
      <c r="F14" s="89"/>
      <c r="G14" s="89"/>
      <c r="H14" s="89"/>
      <c r="I14" s="90"/>
      <c r="J14" s="91"/>
    </row>
    <row r="15" spans="1:10">
      <c r="A15" s="87" t="s">
        <v>195</v>
      </c>
      <c r="B15" s="87"/>
      <c r="C15" s="87"/>
      <c r="D15" s="87" t="s">
        <v>72</v>
      </c>
      <c r="E15" s="88"/>
      <c r="F15" s="89"/>
      <c r="G15" s="89"/>
      <c r="H15" s="89"/>
      <c r="I15" s="90"/>
      <c r="J15" s="91"/>
    </row>
    <row r="16" spans="1:10">
      <c r="A16" s="741" t="s">
        <v>27</v>
      </c>
      <c r="B16" s="741"/>
      <c r="C16" s="741"/>
      <c r="D16" s="92"/>
      <c r="E16" s="93"/>
      <c r="F16" s="94"/>
      <c r="G16" s="94"/>
      <c r="H16" s="94"/>
      <c r="I16" s="94"/>
      <c r="J16" s="86"/>
    </row>
    <row r="17" spans="1:10">
      <c r="A17" s="87" t="s">
        <v>542</v>
      </c>
      <c r="B17" s="87"/>
      <c r="C17" s="87"/>
      <c r="D17" s="87" t="s">
        <v>77</v>
      </c>
      <c r="E17" s="88"/>
      <c r="F17" s="89"/>
      <c r="G17" s="89"/>
      <c r="H17" s="89"/>
      <c r="I17" s="90"/>
      <c r="J17" s="91"/>
    </row>
    <row r="18" spans="1:10">
      <c r="A18" s="87" t="s">
        <v>82</v>
      </c>
      <c r="B18" s="87"/>
      <c r="C18" s="87"/>
      <c r="D18" s="87" t="s">
        <v>72</v>
      </c>
      <c r="E18" s="88"/>
      <c r="F18" s="89"/>
      <c r="G18" s="89"/>
      <c r="H18" s="89"/>
      <c r="I18" s="90"/>
      <c r="J18" s="91"/>
    </row>
    <row r="19" spans="1:10">
      <c r="A19" s="87" t="s">
        <v>83</v>
      </c>
      <c r="B19" s="87"/>
      <c r="C19" s="87"/>
      <c r="D19" s="87" t="s">
        <v>72</v>
      </c>
      <c r="E19" s="88"/>
      <c r="F19" s="89"/>
      <c r="G19" s="89"/>
      <c r="H19" s="89"/>
      <c r="I19" s="90"/>
      <c r="J19" s="91"/>
    </row>
    <row r="20" spans="1:10">
      <c r="A20" s="87" t="s">
        <v>543</v>
      </c>
      <c r="B20" s="87"/>
      <c r="C20" s="87"/>
      <c r="D20" s="87" t="s">
        <v>72</v>
      </c>
      <c r="E20" s="88"/>
      <c r="F20" s="89"/>
      <c r="G20" s="89"/>
      <c r="H20" s="89"/>
      <c r="I20" s="90"/>
      <c r="J20" s="91"/>
    </row>
    <row r="21" spans="1:10">
      <c r="A21" s="87" t="s">
        <v>544</v>
      </c>
      <c r="B21" s="87"/>
      <c r="C21" s="87"/>
      <c r="D21" s="87" t="s">
        <v>72</v>
      </c>
      <c r="E21" s="88"/>
      <c r="F21" s="89"/>
      <c r="G21" s="89"/>
      <c r="H21" s="89"/>
      <c r="I21" s="90"/>
      <c r="J21" s="91"/>
    </row>
    <row r="22" spans="1:10">
      <c r="A22" s="87" t="s">
        <v>545</v>
      </c>
      <c r="B22" s="87"/>
      <c r="C22" s="87"/>
      <c r="D22" s="87" t="s">
        <v>72</v>
      </c>
      <c r="E22" s="88"/>
      <c r="F22" s="89"/>
      <c r="G22" s="89"/>
      <c r="H22" s="89"/>
      <c r="I22" s="90"/>
      <c r="J22" s="91"/>
    </row>
    <row r="23" spans="1:10">
      <c r="A23" s="87" t="s">
        <v>87</v>
      </c>
      <c r="B23" s="87"/>
      <c r="C23" s="87"/>
      <c r="D23" s="87" t="s">
        <v>77</v>
      </c>
      <c r="E23" s="88"/>
      <c r="F23" s="89"/>
      <c r="G23" s="89"/>
      <c r="H23" s="89"/>
      <c r="I23" s="90"/>
      <c r="J23" s="91"/>
    </row>
    <row r="24" spans="1:10">
      <c r="A24" s="87" t="s">
        <v>88</v>
      </c>
      <c r="B24" s="87"/>
      <c r="C24" s="87"/>
      <c r="D24" s="87" t="s">
        <v>77</v>
      </c>
      <c r="E24" s="88"/>
      <c r="F24" s="89"/>
      <c r="G24" s="89"/>
      <c r="H24" s="89"/>
      <c r="I24" s="90"/>
      <c r="J24" s="91"/>
    </row>
    <row r="25" spans="1:10">
      <c r="A25" s="87" t="s">
        <v>546</v>
      </c>
      <c r="B25" s="87"/>
      <c r="C25" s="87"/>
      <c r="D25" s="87" t="s">
        <v>77</v>
      </c>
      <c r="E25" s="88"/>
      <c r="F25" s="89"/>
      <c r="G25" s="89"/>
      <c r="H25" s="89"/>
      <c r="I25" s="90"/>
      <c r="J25" s="91"/>
    </row>
    <row r="26" spans="1:10">
      <c r="A26" s="87" t="s">
        <v>90</v>
      </c>
      <c r="B26" s="87"/>
      <c r="C26" s="87"/>
      <c r="D26" s="87" t="s">
        <v>72</v>
      </c>
      <c r="E26" s="88"/>
      <c r="F26" s="89"/>
      <c r="G26" s="89"/>
      <c r="H26" s="89"/>
      <c r="I26" s="90"/>
      <c r="J26" s="91"/>
    </row>
    <row r="27" spans="1:10" s="638" customFormat="1">
      <c r="A27" s="87" t="s">
        <v>206</v>
      </c>
      <c r="B27" s="87"/>
      <c r="C27" s="87"/>
      <c r="D27" s="87"/>
      <c r="E27" s="88"/>
      <c r="F27" s="89"/>
      <c r="G27" s="89"/>
      <c r="H27" s="89"/>
      <c r="I27" s="90"/>
      <c r="J27" s="91"/>
    </row>
    <row r="28" spans="1:10" s="638" customFormat="1">
      <c r="A28" s="87" t="s">
        <v>92</v>
      </c>
      <c r="B28" s="87"/>
      <c r="C28" s="87"/>
      <c r="D28" s="87" t="s">
        <v>72</v>
      </c>
      <c r="E28" s="88"/>
      <c r="F28" s="89"/>
      <c r="G28" s="89"/>
      <c r="H28" s="89"/>
      <c r="I28" s="90"/>
      <c r="J28" s="91"/>
    </row>
    <row r="29" spans="1:10" s="638" customFormat="1">
      <c r="A29" s="87" t="s">
        <v>93</v>
      </c>
      <c r="B29" s="87"/>
      <c r="C29" s="87"/>
      <c r="D29" s="87" t="s">
        <v>72</v>
      </c>
      <c r="E29" s="88"/>
      <c r="F29" s="89"/>
      <c r="G29" s="89"/>
      <c r="H29" s="89"/>
      <c r="I29" s="90"/>
      <c r="J29" s="91"/>
    </row>
    <row r="30" spans="1:10" s="742" customFormat="1">
      <c r="A30" s="87" t="s">
        <v>94</v>
      </c>
      <c r="B30" s="87"/>
      <c r="C30" s="87"/>
      <c r="D30" s="87" t="s">
        <v>72</v>
      </c>
      <c r="E30" s="738"/>
      <c r="F30" s="666"/>
      <c r="G30" s="666"/>
      <c r="H30" s="666"/>
      <c r="I30" s="739"/>
      <c r="J30" s="740"/>
    </row>
    <row r="31" spans="1:10" s="742" customFormat="1">
      <c r="A31" s="87" t="s">
        <v>95</v>
      </c>
      <c r="B31" s="87"/>
      <c r="C31" s="87"/>
      <c r="D31" s="87" t="s">
        <v>72</v>
      </c>
      <c r="E31" s="738"/>
      <c r="F31" s="666"/>
      <c r="G31" s="666"/>
      <c r="H31" s="666"/>
      <c r="I31" s="739"/>
      <c r="J31" s="740"/>
    </row>
    <row r="32" spans="1:10">
      <c r="A32" s="636" t="s">
        <v>96</v>
      </c>
      <c r="B32" s="636"/>
      <c r="C32" s="636"/>
      <c r="D32" s="87" t="s">
        <v>72</v>
      </c>
      <c r="E32" s="88"/>
      <c r="F32" s="89"/>
      <c r="G32" s="89"/>
      <c r="H32" s="89"/>
      <c r="I32" s="90"/>
      <c r="J32" s="91"/>
    </row>
    <row r="33" spans="1:10">
      <c r="A33" s="741" t="s">
        <v>28</v>
      </c>
      <c r="B33" s="741"/>
      <c r="C33" s="741"/>
      <c r="D33" s="92"/>
      <c r="E33" s="93"/>
      <c r="F33" s="94"/>
      <c r="G33" s="94"/>
      <c r="H33" s="94"/>
      <c r="I33" s="94"/>
      <c r="J33" s="86"/>
    </row>
    <row r="34" spans="1:10">
      <c r="A34" s="87" t="s">
        <v>547</v>
      </c>
      <c r="B34" s="87"/>
      <c r="C34" s="87"/>
      <c r="D34" s="87" t="s">
        <v>77</v>
      </c>
      <c r="E34" s="88"/>
      <c r="F34" s="89"/>
      <c r="G34" s="89"/>
      <c r="H34" s="89"/>
      <c r="I34" s="90"/>
      <c r="J34" s="91"/>
    </row>
    <row r="35" spans="1:10">
      <c r="A35" s="87" t="s">
        <v>98</v>
      </c>
      <c r="B35" s="87"/>
      <c r="C35" s="87"/>
      <c r="D35" s="87" t="s">
        <v>77</v>
      </c>
      <c r="E35" s="88"/>
      <c r="F35" s="89"/>
      <c r="G35" s="89"/>
      <c r="H35" s="89"/>
      <c r="I35" s="90"/>
      <c r="J35" s="91"/>
    </row>
    <row r="36" spans="1:10">
      <c r="A36" s="87" t="s">
        <v>99</v>
      </c>
      <c r="B36" s="87"/>
      <c r="C36" s="87"/>
      <c r="D36" s="743" t="s">
        <v>77</v>
      </c>
      <c r="E36" s="88"/>
      <c r="F36" s="89"/>
      <c r="G36" s="89"/>
      <c r="H36" s="89"/>
      <c r="I36" s="90"/>
      <c r="J36" s="91"/>
    </row>
    <row r="37" spans="1:10">
      <c r="A37" s="87" t="s">
        <v>100</v>
      </c>
      <c r="B37" s="87"/>
      <c r="C37" s="87"/>
      <c r="D37" s="743" t="s">
        <v>77</v>
      </c>
      <c r="E37" s="88"/>
      <c r="F37" s="89"/>
      <c r="G37" s="89"/>
      <c r="H37" s="89"/>
      <c r="I37" s="90"/>
      <c r="J37" s="91"/>
    </row>
    <row r="38" spans="1:10">
      <c r="A38" s="87" t="s">
        <v>101</v>
      </c>
      <c r="B38" s="87"/>
      <c r="C38" s="87"/>
      <c r="D38" s="743" t="s">
        <v>77</v>
      </c>
      <c r="E38" s="88"/>
      <c r="F38" s="89"/>
      <c r="G38" s="89"/>
      <c r="H38" s="89"/>
      <c r="I38" s="90"/>
      <c r="J38" s="91"/>
    </row>
    <row r="39" spans="1:10">
      <c r="A39" s="87" t="s">
        <v>102</v>
      </c>
      <c r="B39" s="87"/>
      <c r="C39" s="87"/>
      <c r="D39" s="743" t="s">
        <v>77</v>
      </c>
      <c r="E39" s="88"/>
      <c r="F39" s="89"/>
      <c r="G39" s="89"/>
      <c r="H39" s="89"/>
      <c r="I39" s="90"/>
      <c r="J39" s="91"/>
    </row>
    <row r="40" spans="1:10">
      <c r="A40" s="87" t="s">
        <v>103</v>
      </c>
      <c r="B40" s="87"/>
      <c r="C40" s="87"/>
      <c r="D40" s="743" t="s">
        <v>77</v>
      </c>
      <c r="E40" s="88"/>
      <c r="F40" s="89"/>
      <c r="G40" s="89"/>
      <c r="H40" s="89"/>
      <c r="I40" s="90"/>
      <c r="J40" s="91"/>
    </row>
    <row r="41" spans="1:10">
      <c r="A41" s="741" t="s">
        <v>29</v>
      </c>
      <c r="B41" s="741"/>
      <c r="C41" s="741"/>
      <c r="D41" s="92"/>
      <c r="E41" s="93"/>
      <c r="F41" s="94"/>
      <c r="G41" s="94"/>
      <c r="H41" s="94"/>
      <c r="I41" s="94"/>
      <c r="J41" s="86"/>
    </row>
    <row r="42" spans="1:10">
      <c r="A42" s="87" t="s">
        <v>548</v>
      </c>
      <c r="B42" s="87"/>
      <c r="C42" s="87"/>
      <c r="D42" s="87" t="s">
        <v>72</v>
      </c>
      <c r="E42" s="88"/>
      <c r="F42" s="89"/>
      <c r="G42" s="89"/>
      <c r="H42" s="89"/>
      <c r="I42" s="90"/>
      <c r="J42" s="91"/>
    </row>
    <row r="43" spans="1:10">
      <c r="A43" s="87" t="s">
        <v>105</v>
      </c>
      <c r="B43" s="87"/>
      <c r="C43" s="87"/>
      <c r="D43" s="87" t="s">
        <v>77</v>
      </c>
      <c r="E43" s="88"/>
      <c r="F43" s="89"/>
      <c r="G43" s="89"/>
      <c r="H43" s="89"/>
      <c r="I43" s="90"/>
      <c r="J43" s="91"/>
    </row>
    <row r="44" spans="1:10">
      <c r="A44" s="87" t="s">
        <v>549</v>
      </c>
      <c r="B44" s="87"/>
      <c r="C44" s="87"/>
      <c r="D44" s="87" t="s">
        <v>72</v>
      </c>
      <c r="E44" s="88"/>
      <c r="F44" s="89"/>
      <c r="G44" s="89"/>
      <c r="H44" s="89"/>
      <c r="I44" s="90"/>
      <c r="J44" s="91"/>
    </row>
    <row r="45" spans="1:10">
      <c r="A45" s="87" t="s">
        <v>550</v>
      </c>
      <c r="B45" s="87"/>
      <c r="C45" s="87"/>
      <c r="D45" s="87" t="s">
        <v>72</v>
      </c>
      <c r="E45" s="88"/>
      <c r="F45" s="89"/>
      <c r="G45" s="89"/>
      <c r="H45" s="89"/>
      <c r="I45" s="90"/>
      <c r="J45" s="91"/>
    </row>
    <row r="46" spans="1:10">
      <c r="A46" s="87" t="s">
        <v>551</v>
      </c>
      <c r="B46" s="87"/>
      <c r="C46" s="87"/>
      <c r="D46" s="87" t="s">
        <v>72</v>
      </c>
      <c r="E46" s="88"/>
      <c r="F46" s="89"/>
      <c r="G46" s="89"/>
      <c r="H46" s="89"/>
      <c r="I46" s="90"/>
      <c r="J46" s="91"/>
    </row>
    <row r="47" spans="1:10">
      <c r="A47" s="87" t="s">
        <v>552</v>
      </c>
      <c r="B47" s="87"/>
      <c r="C47" s="87"/>
      <c r="D47" s="87" t="s">
        <v>72</v>
      </c>
      <c r="E47" s="88"/>
      <c r="F47" s="89"/>
      <c r="G47" s="89"/>
      <c r="H47" s="89"/>
      <c r="I47" s="90"/>
      <c r="J47" s="91"/>
    </row>
    <row r="48" spans="1:10" s="74" customFormat="1">
      <c r="A48" s="87" t="s">
        <v>110</v>
      </c>
      <c r="B48" s="87"/>
      <c r="C48" s="87"/>
      <c r="D48" s="87" t="s">
        <v>77</v>
      </c>
      <c r="E48" s="738"/>
      <c r="F48" s="666"/>
      <c r="G48" s="666"/>
      <c r="H48" s="666"/>
      <c r="I48" s="739"/>
      <c r="J48" s="740"/>
    </row>
    <row r="49" spans="1:10" s="74" customFormat="1">
      <c r="A49" s="87" t="s">
        <v>111</v>
      </c>
      <c r="B49" s="87"/>
      <c r="C49" s="87"/>
      <c r="D49" s="87" t="s">
        <v>77</v>
      </c>
      <c r="E49" s="738"/>
      <c r="F49" s="666"/>
      <c r="G49" s="666"/>
      <c r="H49" s="666"/>
      <c r="I49" s="739"/>
      <c r="J49" s="740"/>
    </row>
    <row r="50" spans="1:10">
      <c r="A50" s="87" t="s">
        <v>553</v>
      </c>
      <c r="B50" s="87"/>
      <c r="C50" s="87"/>
      <c r="D50" s="87" t="s">
        <v>77</v>
      </c>
      <c r="E50" s="88"/>
      <c r="F50" s="89"/>
      <c r="G50" s="89"/>
      <c r="H50" s="89"/>
      <c r="I50" s="90"/>
      <c r="J50" s="91"/>
    </row>
    <row r="51" spans="1:10">
      <c r="A51" s="87" t="s">
        <v>554</v>
      </c>
      <c r="B51" s="87"/>
      <c r="C51" s="87"/>
      <c r="D51" s="87" t="s">
        <v>77</v>
      </c>
      <c r="E51" s="88"/>
      <c r="F51" s="89"/>
      <c r="G51" s="89"/>
      <c r="H51" s="89"/>
      <c r="I51" s="90"/>
      <c r="J51" s="91"/>
    </row>
    <row r="52" spans="1:10">
      <c r="A52" s="87" t="s">
        <v>555</v>
      </c>
      <c r="B52" s="87"/>
      <c r="C52" s="87"/>
      <c r="D52" s="87" t="s">
        <v>77</v>
      </c>
      <c r="E52" s="88"/>
      <c r="F52" s="89"/>
      <c r="G52" s="89"/>
      <c r="H52" s="89"/>
      <c r="I52" s="90"/>
      <c r="J52" s="91"/>
    </row>
    <row r="53" spans="1:10">
      <c r="A53" s="87" t="s">
        <v>115</v>
      </c>
      <c r="B53" s="87"/>
      <c r="C53" s="87"/>
      <c r="D53" s="87" t="s">
        <v>77</v>
      </c>
      <c r="E53" s="88"/>
      <c r="F53" s="89"/>
      <c r="G53" s="89"/>
      <c r="H53" s="89"/>
      <c r="I53" s="90"/>
      <c r="J53" s="91"/>
    </row>
    <row r="54" spans="1:10">
      <c r="A54" s="87" t="s">
        <v>116</v>
      </c>
      <c r="B54" s="87"/>
      <c r="C54" s="87"/>
      <c r="D54" s="87" t="s">
        <v>77</v>
      </c>
      <c r="E54" s="88"/>
      <c r="F54" s="89"/>
      <c r="G54" s="89"/>
      <c r="H54" s="89"/>
      <c r="I54" s="90"/>
      <c r="J54" s="91"/>
    </row>
    <row r="55" spans="1:10">
      <c r="A55" s="87" t="s">
        <v>117</v>
      </c>
      <c r="B55" s="87"/>
      <c r="C55" s="87"/>
      <c r="D55" s="87" t="s">
        <v>77</v>
      </c>
      <c r="E55" s="88"/>
      <c r="F55" s="89"/>
      <c r="G55" s="89"/>
      <c r="H55" s="89"/>
      <c r="I55" s="90"/>
      <c r="J55" s="91"/>
    </row>
    <row r="56" spans="1:10">
      <c r="A56" s="87" t="s">
        <v>236</v>
      </c>
      <c r="B56" s="87"/>
      <c r="C56" s="87"/>
      <c r="D56" s="87" t="s">
        <v>72</v>
      </c>
      <c r="E56" s="88"/>
      <c r="F56" s="89"/>
      <c r="G56" s="89"/>
      <c r="H56" s="89"/>
      <c r="I56" s="90"/>
      <c r="J56" s="91"/>
    </row>
    <row r="57" spans="1:10">
      <c r="A57" s="87" t="s">
        <v>119</v>
      </c>
      <c r="B57" s="87"/>
      <c r="C57" s="87"/>
      <c r="D57" s="87" t="s">
        <v>77</v>
      </c>
      <c r="E57" s="88"/>
      <c r="F57" s="89"/>
      <c r="G57" s="89"/>
      <c r="H57" s="89"/>
      <c r="I57" s="90"/>
      <c r="J57" s="91"/>
    </row>
    <row r="58" spans="1:10">
      <c r="A58" s="87" t="s">
        <v>120</v>
      </c>
      <c r="B58" s="87"/>
      <c r="C58" s="87"/>
      <c r="D58" s="87" t="s">
        <v>72</v>
      </c>
      <c r="E58" s="88"/>
      <c r="F58" s="89"/>
      <c r="G58" s="89"/>
      <c r="H58" s="89"/>
      <c r="I58" s="90"/>
      <c r="J58" s="91"/>
    </row>
    <row r="59" spans="1:10">
      <c r="A59" s="87" t="s">
        <v>121</v>
      </c>
      <c r="B59" s="87"/>
      <c r="C59" s="87"/>
      <c r="D59" s="87" t="s">
        <v>72</v>
      </c>
      <c r="E59" s="88"/>
      <c r="F59" s="89"/>
      <c r="G59" s="89"/>
      <c r="H59" s="89"/>
      <c r="I59" s="90"/>
      <c r="J59" s="91"/>
    </row>
    <row r="60" spans="1:10">
      <c r="A60" s="87" t="s">
        <v>556</v>
      </c>
      <c r="B60" s="87"/>
      <c r="C60" s="87"/>
      <c r="D60" s="87" t="s">
        <v>77</v>
      </c>
      <c r="E60" s="88"/>
      <c r="F60" s="89"/>
      <c r="G60" s="89"/>
      <c r="H60" s="89"/>
      <c r="I60" s="90"/>
      <c r="J60" s="91"/>
    </row>
    <row r="61" spans="1:10">
      <c r="A61" s="87" t="s">
        <v>428</v>
      </c>
      <c r="B61" s="87"/>
      <c r="C61" s="87"/>
      <c r="D61" s="87" t="s">
        <v>77</v>
      </c>
      <c r="E61" s="88"/>
      <c r="F61" s="89"/>
      <c r="G61" s="89"/>
      <c r="H61" s="89"/>
      <c r="I61" s="90"/>
      <c r="J61" s="91"/>
    </row>
    <row r="62" spans="1:10">
      <c r="A62" s="87" t="s">
        <v>124</v>
      </c>
      <c r="B62" s="87"/>
      <c r="C62" s="87"/>
      <c r="D62" s="87" t="s">
        <v>72</v>
      </c>
      <c r="E62" s="88"/>
      <c r="F62" s="89"/>
      <c r="G62" s="89"/>
      <c r="H62" s="89"/>
      <c r="I62" s="90"/>
      <c r="J62" s="91"/>
    </row>
    <row r="63" spans="1:10">
      <c r="A63" s="741" t="s">
        <v>30</v>
      </c>
      <c r="B63" s="741"/>
      <c r="C63" s="741"/>
      <c r="D63" s="92"/>
      <c r="E63" s="93"/>
      <c r="F63" s="94"/>
      <c r="G63" s="94"/>
      <c r="H63" s="94"/>
      <c r="I63" s="744"/>
      <c r="J63" s="86"/>
    </row>
    <row r="64" spans="1:10">
      <c r="A64" s="87" t="s">
        <v>237</v>
      </c>
      <c r="B64" s="87"/>
      <c r="C64" s="87"/>
      <c r="D64" s="87" t="s">
        <v>77</v>
      </c>
      <c r="E64" s="88"/>
      <c r="F64" s="89"/>
      <c r="G64" s="89"/>
      <c r="H64" s="89"/>
      <c r="I64" s="90"/>
      <c r="J64" s="91"/>
    </row>
    <row r="65" spans="1:10">
      <c r="A65" s="87" t="s">
        <v>126</v>
      </c>
      <c r="B65" s="87"/>
      <c r="C65" s="87"/>
      <c r="D65" s="87" t="s">
        <v>77</v>
      </c>
      <c r="E65" s="88"/>
      <c r="F65" s="89"/>
      <c r="G65" s="89"/>
      <c r="H65" s="89"/>
      <c r="I65" s="90"/>
      <c r="J65" s="91"/>
    </row>
    <row r="66" spans="1:10">
      <c r="A66" s="87" t="s">
        <v>557</v>
      </c>
      <c r="B66" s="87"/>
      <c r="C66" s="87"/>
      <c r="D66" s="87" t="s">
        <v>72</v>
      </c>
      <c r="E66" s="88"/>
      <c r="F66" s="89"/>
      <c r="G66" s="89"/>
      <c r="H66" s="89"/>
      <c r="I66" s="90"/>
      <c r="J66" s="91"/>
    </row>
    <row r="67" spans="1:10">
      <c r="A67" s="87" t="s">
        <v>558</v>
      </c>
      <c r="B67" s="87"/>
      <c r="C67" s="87"/>
      <c r="D67" s="87" t="s">
        <v>72</v>
      </c>
      <c r="E67" s="88"/>
      <c r="F67" s="89"/>
      <c r="G67" s="89"/>
      <c r="H67" s="89"/>
      <c r="I67" s="90"/>
      <c r="J67" s="91"/>
    </row>
    <row r="68" spans="1:10">
      <c r="A68" s="87" t="s">
        <v>559</v>
      </c>
      <c r="B68" s="87"/>
      <c r="C68" s="87"/>
      <c r="D68" s="87" t="s">
        <v>72</v>
      </c>
      <c r="E68" s="88"/>
      <c r="F68" s="89"/>
      <c r="G68" s="89"/>
      <c r="H68" s="89"/>
      <c r="I68" s="90"/>
      <c r="J68" s="91"/>
    </row>
    <row r="69" spans="1:10">
      <c r="A69" s="87" t="s">
        <v>560</v>
      </c>
      <c r="B69" s="87"/>
      <c r="C69" s="87"/>
      <c r="D69" s="87" t="s">
        <v>72</v>
      </c>
      <c r="E69" s="88"/>
      <c r="F69" s="89"/>
      <c r="G69" s="89"/>
      <c r="H69" s="89"/>
      <c r="I69" s="90"/>
      <c r="J69" s="91"/>
    </row>
    <row r="70" spans="1:10">
      <c r="A70" s="87" t="s">
        <v>131</v>
      </c>
      <c r="B70" s="87"/>
      <c r="C70" s="87"/>
      <c r="D70" s="87" t="s">
        <v>77</v>
      </c>
      <c r="E70" s="88"/>
      <c r="F70" s="89"/>
      <c r="G70" s="89"/>
      <c r="H70" s="89"/>
      <c r="I70" s="90"/>
      <c r="J70" s="91"/>
    </row>
    <row r="71" spans="1:10">
      <c r="A71" s="87" t="s">
        <v>561</v>
      </c>
      <c r="B71" s="87"/>
      <c r="C71" s="87"/>
      <c r="D71" s="87" t="s">
        <v>72</v>
      </c>
      <c r="E71" s="88"/>
      <c r="F71" s="89"/>
      <c r="G71" s="89"/>
      <c r="H71" s="89"/>
      <c r="I71" s="90"/>
      <c r="J71" s="91"/>
    </row>
    <row r="72" spans="1:10">
      <c r="A72" s="87" t="s">
        <v>562</v>
      </c>
      <c r="B72" s="87"/>
      <c r="C72" s="87"/>
      <c r="D72" s="87" t="s">
        <v>72</v>
      </c>
      <c r="E72" s="88"/>
      <c r="F72" s="89"/>
      <c r="G72" s="89"/>
      <c r="H72" s="89"/>
      <c r="I72" s="90"/>
      <c r="J72" s="91"/>
    </row>
    <row r="73" spans="1:10">
      <c r="A73" s="87" t="s">
        <v>134</v>
      </c>
      <c r="B73" s="87"/>
      <c r="C73" s="87"/>
      <c r="D73" s="87" t="s">
        <v>77</v>
      </c>
      <c r="E73" s="88"/>
      <c r="F73" s="89"/>
      <c r="G73" s="89"/>
      <c r="H73" s="89"/>
      <c r="I73" s="90"/>
      <c r="J73" s="91"/>
    </row>
    <row r="74" spans="1:10">
      <c r="A74" s="87" t="s">
        <v>563</v>
      </c>
      <c r="B74" s="87"/>
      <c r="C74" s="87"/>
      <c r="D74" s="87" t="s">
        <v>72</v>
      </c>
      <c r="E74" s="88"/>
      <c r="F74" s="89"/>
      <c r="G74" s="89"/>
      <c r="H74" s="89"/>
      <c r="I74" s="90"/>
      <c r="J74" s="91"/>
    </row>
    <row r="75" spans="1:10">
      <c r="A75" s="96" t="s">
        <v>136</v>
      </c>
      <c r="B75" s="96"/>
      <c r="C75" s="96"/>
      <c r="D75" s="92"/>
      <c r="E75" s="93"/>
      <c r="F75" s="94"/>
      <c r="G75" s="94"/>
      <c r="H75" s="94"/>
      <c r="I75" s="94"/>
      <c r="J75" s="86"/>
    </row>
    <row r="76" spans="1:10">
      <c r="A76" s="87" t="s">
        <v>564</v>
      </c>
      <c r="B76" s="87"/>
      <c r="C76" s="87"/>
      <c r="D76" s="87" t="s">
        <v>72</v>
      </c>
      <c r="E76" s="88"/>
      <c r="F76" s="89"/>
      <c r="G76" s="89"/>
      <c r="H76" s="89"/>
      <c r="I76" s="90"/>
      <c r="J76" s="91"/>
    </row>
    <row r="77" spans="1:10">
      <c r="A77" s="636" t="s">
        <v>565</v>
      </c>
      <c r="B77" s="636"/>
      <c r="C77" s="636"/>
      <c r="D77" s="87" t="s">
        <v>72</v>
      </c>
      <c r="E77" s="88"/>
      <c r="F77" s="89"/>
      <c r="G77" s="89"/>
      <c r="H77" s="89"/>
      <c r="I77" s="90"/>
      <c r="J77" s="91"/>
    </row>
    <row r="78" spans="1:10">
      <c r="A78" s="636" t="s">
        <v>566</v>
      </c>
      <c r="B78" s="636"/>
      <c r="C78" s="636"/>
      <c r="D78" s="87" t="s">
        <v>72</v>
      </c>
      <c r="E78" s="88"/>
      <c r="F78" s="89"/>
      <c r="G78" s="89"/>
      <c r="H78" s="89"/>
      <c r="I78" s="90"/>
      <c r="J78" s="91"/>
    </row>
    <row r="79" spans="1:10">
      <c r="A79" s="87" t="s">
        <v>140</v>
      </c>
      <c r="B79" s="87"/>
      <c r="C79" s="87"/>
      <c r="D79" s="87" t="s">
        <v>72</v>
      </c>
      <c r="E79" s="88"/>
      <c r="F79" s="89"/>
      <c r="G79" s="89"/>
      <c r="H79" s="89"/>
      <c r="I79" s="90"/>
      <c r="J79" s="91"/>
    </row>
    <row r="80" spans="1:10">
      <c r="A80" s="87" t="s">
        <v>141</v>
      </c>
      <c r="B80" s="87"/>
      <c r="C80" s="87"/>
      <c r="D80" s="87" t="s">
        <v>72</v>
      </c>
      <c r="E80" s="88"/>
      <c r="F80" s="89"/>
      <c r="G80" s="89"/>
      <c r="H80" s="89"/>
      <c r="I80" s="90"/>
      <c r="J80" s="91"/>
    </row>
    <row r="81" spans="1:10">
      <c r="A81" s="87" t="s">
        <v>142</v>
      </c>
      <c r="B81" s="87"/>
      <c r="C81" s="87"/>
      <c r="D81" s="87" t="s">
        <v>72</v>
      </c>
      <c r="E81" s="88"/>
      <c r="F81" s="89"/>
      <c r="G81" s="89"/>
      <c r="H81" s="89"/>
      <c r="I81" s="90"/>
      <c r="J81" s="91"/>
    </row>
    <row r="82" spans="1:10">
      <c r="A82" s="87" t="s">
        <v>143</v>
      </c>
      <c r="B82" s="87"/>
      <c r="C82" s="87"/>
      <c r="D82" s="87" t="s">
        <v>72</v>
      </c>
      <c r="E82" s="88"/>
      <c r="F82" s="89"/>
      <c r="G82" s="89"/>
      <c r="H82" s="89"/>
      <c r="I82" s="90"/>
      <c r="J82" s="91"/>
    </row>
    <row r="83" spans="1:10">
      <c r="A83" s="96" t="s">
        <v>32</v>
      </c>
      <c r="B83" s="96"/>
      <c r="C83" s="96"/>
      <c r="D83" s="92"/>
      <c r="E83" s="93"/>
      <c r="F83" s="94"/>
      <c r="G83" s="94"/>
      <c r="H83" s="94"/>
      <c r="I83" s="94"/>
      <c r="J83" s="86"/>
    </row>
    <row r="84" spans="1:10">
      <c r="A84" s="87" t="s">
        <v>144</v>
      </c>
      <c r="B84" s="87"/>
      <c r="C84" s="87"/>
      <c r="D84" s="87" t="s">
        <v>77</v>
      </c>
      <c r="E84" s="88"/>
      <c r="F84" s="89"/>
      <c r="G84" s="89"/>
      <c r="H84" s="89"/>
      <c r="I84" s="90"/>
      <c r="J84" s="91"/>
    </row>
    <row r="85" spans="1:10">
      <c r="A85" s="87" t="s">
        <v>145</v>
      </c>
      <c r="B85" s="87"/>
      <c r="C85" s="87"/>
      <c r="D85" s="87" t="s">
        <v>72</v>
      </c>
      <c r="E85" s="88"/>
      <c r="F85" s="89"/>
      <c r="G85" s="89"/>
      <c r="H85" s="89"/>
      <c r="I85" s="90"/>
      <c r="J85" s="91"/>
    </row>
    <row r="86" spans="1:10">
      <c r="A86" s="87" t="s">
        <v>146</v>
      </c>
      <c r="B86" s="87"/>
      <c r="C86" s="87"/>
      <c r="D86" s="87" t="s">
        <v>77</v>
      </c>
      <c r="E86" s="88"/>
      <c r="F86" s="89"/>
      <c r="G86" s="89"/>
      <c r="H86" s="89"/>
      <c r="I86" s="90"/>
      <c r="J86" s="91"/>
    </row>
    <row r="87" spans="1:10">
      <c r="A87" s="87" t="s">
        <v>147</v>
      </c>
      <c r="B87" s="87"/>
      <c r="C87" s="87"/>
      <c r="D87" s="87" t="s">
        <v>72</v>
      </c>
      <c r="E87" s="88"/>
      <c r="F87" s="89"/>
      <c r="G87" s="89"/>
      <c r="H87" s="89"/>
      <c r="I87" s="90"/>
      <c r="J87" s="91"/>
    </row>
    <row r="88" spans="1:10">
      <c r="A88" s="87" t="s">
        <v>567</v>
      </c>
      <c r="B88" s="87"/>
      <c r="C88" s="87"/>
      <c r="D88" s="87" t="s">
        <v>72</v>
      </c>
      <c r="E88" s="88"/>
      <c r="F88" s="89"/>
      <c r="G88" s="89"/>
      <c r="H88" s="89"/>
      <c r="I88" s="90"/>
      <c r="J88" s="91"/>
    </row>
    <row r="89" spans="1:10">
      <c r="A89" s="87" t="s">
        <v>149</v>
      </c>
      <c r="B89" s="87"/>
      <c r="C89" s="87"/>
      <c r="D89" s="87" t="s">
        <v>72</v>
      </c>
      <c r="E89" s="88"/>
      <c r="F89" s="89"/>
      <c r="G89" s="89"/>
      <c r="H89" s="89"/>
      <c r="I89" s="90"/>
      <c r="J89" s="91"/>
    </row>
    <row r="90" spans="1:10">
      <c r="A90" s="87" t="s">
        <v>568</v>
      </c>
      <c r="B90" s="87"/>
      <c r="C90" s="87"/>
      <c r="D90" s="87" t="s">
        <v>72</v>
      </c>
      <c r="E90" s="88"/>
      <c r="F90" s="89"/>
      <c r="G90" s="89"/>
      <c r="H90" s="89"/>
      <c r="I90" s="90"/>
      <c r="J90" s="91"/>
    </row>
    <row r="91" spans="1:10">
      <c r="A91" s="96" t="s">
        <v>151</v>
      </c>
      <c r="B91" s="96"/>
      <c r="C91" s="96"/>
      <c r="D91" s="92"/>
      <c r="E91" s="93"/>
      <c r="F91" s="94"/>
      <c r="G91" s="94"/>
      <c r="H91" s="94"/>
      <c r="I91" s="94"/>
      <c r="J91" s="86"/>
    </row>
    <row r="92" spans="1:10">
      <c r="A92" s="87"/>
      <c r="B92" s="87"/>
      <c r="C92" s="87"/>
      <c r="D92" s="87"/>
      <c r="E92" s="97"/>
      <c r="F92" s="98"/>
      <c r="G92" s="98"/>
      <c r="H92" s="98"/>
      <c r="I92" s="98"/>
      <c r="J92" s="99"/>
    </row>
    <row r="93" spans="1:10">
      <c r="A93" s="96" t="s">
        <v>33</v>
      </c>
      <c r="B93" s="96"/>
      <c r="C93" s="96"/>
      <c r="D93" s="92"/>
      <c r="E93" s="93"/>
      <c r="F93" s="94"/>
      <c r="G93" s="94"/>
      <c r="H93" s="94"/>
      <c r="I93" s="94"/>
      <c r="J93" s="86"/>
    </row>
    <row r="94" spans="1:10">
      <c r="A94" s="87" t="s">
        <v>569</v>
      </c>
      <c r="B94" s="87"/>
      <c r="C94" s="87"/>
      <c r="D94" s="87" t="s">
        <v>77</v>
      </c>
      <c r="E94" s="88"/>
      <c r="F94" s="94"/>
      <c r="G94" s="94"/>
      <c r="H94" s="94"/>
      <c r="I94" s="90"/>
      <c r="J94" s="91"/>
    </row>
    <row r="95" spans="1:10">
      <c r="A95" s="87" t="s">
        <v>570</v>
      </c>
      <c r="B95" s="87"/>
      <c r="C95" s="87"/>
      <c r="D95" s="87" t="s">
        <v>77</v>
      </c>
      <c r="E95" s="88"/>
      <c r="F95" s="94"/>
      <c r="G95" s="94"/>
      <c r="H95" s="94"/>
      <c r="I95" s="90"/>
      <c r="J95" s="91"/>
    </row>
    <row r="96" spans="1:10">
      <c r="A96" s="92"/>
      <c r="B96" s="92"/>
      <c r="C96" s="92"/>
      <c r="D96" s="92"/>
      <c r="E96" s="85"/>
      <c r="F96" s="85"/>
      <c r="G96" s="94"/>
      <c r="H96" s="85"/>
      <c r="I96" s="85"/>
      <c r="J96" s="86"/>
    </row>
    <row r="97" spans="1:10">
      <c r="A97" s="100" t="s">
        <v>154</v>
      </c>
      <c r="B97" s="100"/>
      <c r="C97" s="100"/>
      <c r="D97" s="87"/>
      <c r="E97" s="36"/>
      <c r="F97" s="98"/>
      <c r="G97" s="98"/>
      <c r="H97" s="98"/>
      <c r="I97" s="101"/>
      <c r="J97" s="91"/>
    </row>
    <row r="98" spans="1:10">
      <c r="A98" s="84"/>
      <c r="B98" s="84"/>
      <c r="C98" s="84"/>
      <c r="D98" s="92"/>
      <c r="E98" s="85"/>
      <c r="F98" s="85"/>
      <c r="G98" s="85"/>
      <c r="H98" s="85"/>
      <c r="I98" s="85"/>
      <c r="J98" s="95"/>
    </row>
    <row r="99" spans="1:10" ht="13.5" thickBot="1">
      <c r="A99" s="931" t="s">
        <v>571</v>
      </c>
      <c r="B99" s="931"/>
      <c r="C99" s="931"/>
      <c r="D99" s="931"/>
      <c r="E99" s="1384"/>
      <c r="F99" s="1383"/>
      <c r="G99" s="1383"/>
      <c r="H99" s="1383"/>
      <c r="I99" s="1383"/>
      <c r="J99" s="967"/>
    </row>
    <row r="100" spans="1:10" customFormat="1">
      <c r="A100" s="699"/>
      <c r="B100" s="47"/>
      <c r="C100" s="47"/>
      <c r="D100" s="47"/>
      <c r="E100" s="47"/>
      <c r="F100" s="47"/>
      <c r="G100" s="47"/>
      <c r="H100" s="47"/>
      <c r="I100" s="47"/>
      <c r="J100" s="47"/>
    </row>
    <row r="101" spans="1:10" customFormat="1" ht="13.5" thickBot="1">
      <c r="A101" s="699"/>
      <c r="B101" s="47"/>
      <c r="C101" s="47"/>
      <c r="D101" s="47"/>
      <c r="E101" s="47"/>
      <c r="F101" s="47"/>
      <c r="G101" s="47"/>
      <c r="H101" s="47"/>
      <c r="I101" s="47"/>
      <c r="J101" s="47"/>
    </row>
    <row r="102" spans="1:10" customFormat="1">
      <c r="A102" s="746" t="s">
        <v>572</v>
      </c>
      <c r="B102" s="747" t="s">
        <v>10</v>
      </c>
      <c r="C102" s="47"/>
      <c r="D102" s="47"/>
      <c r="E102" s="47"/>
      <c r="F102" s="47"/>
      <c r="G102" s="47"/>
      <c r="H102" s="47"/>
      <c r="I102" s="47"/>
      <c r="J102" s="47"/>
    </row>
    <row r="103" spans="1:10" customFormat="1">
      <c r="A103" s="627">
        <v>0</v>
      </c>
      <c r="B103" s="627">
        <v>0</v>
      </c>
      <c r="C103" s="47"/>
      <c r="D103" s="47"/>
      <c r="E103" s="47"/>
      <c r="F103" s="47"/>
      <c r="G103" s="47"/>
      <c r="H103" s="47"/>
      <c r="I103" s="47"/>
      <c r="J103" s="47"/>
    </row>
    <row r="104" spans="1:10" customFormat="1" ht="13.5" thickBot="1">
      <c r="A104" s="927">
        <v>0</v>
      </c>
      <c r="B104" s="927">
        <v>0</v>
      </c>
      <c r="C104" s="47"/>
      <c r="D104" s="47"/>
      <c r="E104" s="47"/>
      <c r="F104" s="47"/>
      <c r="G104" s="47"/>
      <c r="H104" s="47"/>
      <c r="I104" s="47"/>
      <c r="J104" s="47"/>
    </row>
    <row r="105" spans="1:10" customFormat="1">
      <c r="A105" s="699"/>
      <c r="B105" s="47"/>
      <c r="C105" s="47"/>
      <c r="D105" s="47"/>
      <c r="E105" s="47"/>
      <c r="F105" s="47"/>
      <c r="G105" s="47"/>
      <c r="H105" s="47"/>
      <c r="I105" s="47"/>
      <c r="J105" s="47"/>
    </row>
    <row r="106" spans="1:10" customFormat="1" ht="13.5" thickBot="1">
      <c r="A106" s="699"/>
      <c r="B106" s="47"/>
      <c r="C106" s="47"/>
      <c r="D106" s="47"/>
      <c r="E106" s="47"/>
      <c r="F106" s="47"/>
      <c r="G106" s="47"/>
      <c r="H106" s="47"/>
      <c r="I106" s="47"/>
      <c r="J106" s="47"/>
    </row>
    <row r="107" spans="1:10" customFormat="1">
      <c r="A107" s="748"/>
      <c r="B107" s="1453" t="s">
        <v>573</v>
      </c>
      <c r="C107" s="1453"/>
      <c r="D107" s="1454"/>
      <c r="E107" s="47"/>
      <c r="F107" s="47"/>
      <c r="G107" s="47"/>
      <c r="H107" s="47"/>
      <c r="I107" s="47"/>
      <c r="J107" s="47"/>
    </row>
    <row r="108" spans="1:10" customFormat="1" ht="13.5" thickBot="1">
      <c r="A108" s="1334" t="s">
        <v>536</v>
      </c>
      <c r="B108" s="1297" t="s">
        <v>8</v>
      </c>
      <c r="C108" s="1371" t="s">
        <v>9</v>
      </c>
      <c r="D108" s="956" t="s">
        <v>10</v>
      </c>
      <c r="E108" s="47"/>
      <c r="F108" s="47"/>
      <c r="G108" s="47"/>
      <c r="H108" s="47"/>
      <c r="I108" s="47"/>
      <c r="J108" s="47"/>
    </row>
    <row r="109" spans="1:10" customFormat="1">
      <c r="A109" s="749" t="s">
        <v>166</v>
      </c>
      <c r="B109" s="750">
        <v>0</v>
      </c>
      <c r="C109" s="751"/>
      <c r="D109" s="692">
        <f>B109+C109</f>
        <v>0</v>
      </c>
      <c r="E109" s="47"/>
      <c r="F109" s="47"/>
      <c r="G109" s="47"/>
      <c r="H109" s="47"/>
      <c r="I109" s="47"/>
      <c r="J109" s="47"/>
    </row>
    <row r="110" spans="1:10" customFormat="1">
      <c r="A110" s="752" t="s">
        <v>167</v>
      </c>
      <c r="B110" s="753">
        <v>0</v>
      </c>
      <c r="C110" s="73"/>
      <c r="D110" s="654">
        <f t="shared" ref="D110:D111" si="0">B110+C110</f>
        <v>0</v>
      </c>
      <c r="E110" s="47"/>
      <c r="F110" s="47"/>
      <c r="G110" s="47"/>
      <c r="H110" s="47"/>
      <c r="I110" s="47"/>
      <c r="J110" s="47"/>
    </row>
    <row r="111" spans="1:10" customFormat="1" ht="13.5" thickBot="1">
      <c r="A111" s="968" t="s">
        <v>168</v>
      </c>
      <c r="B111" s="1298">
        <f>I97</f>
        <v>0</v>
      </c>
      <c r="C111" s="1385"/>
      <c r="D111" s="958">
        <f t="shared" si="0"/>
        <v>0</v>
      </c>
      <c r="E111" s="47"/>
      <c r="F111" s="47"/>
      <c r="G111" s="47"/>
      <c r="H111" s="47"/>
      <c r="I111" s="47"/>
      <c r="J111" s="47"/>
    </row>
    <row r="112" spans="1:10" customFormat="1" ht="13.5" thickBot="1">
      <c r="A112" s="754"/>
      <c r="B112" s="755"/>
      <c r="C112" s="755"/>
      <c r="D112" s="756"/>
      <c r="E112" s="47"/>
      <c r="F112" s="47"/>
      <c r="G112" s="47"/>
      <c r="H112" s="47"/>
      <c r="I112" s="47"/>
      <c r="J112" s="47"/>
    </row>
    <row r="113" spans="1:10" customFormat="1" ht="13.5" thickBot="1">
      <c r="A113" s="757" t="s">
        <v>574</v>
      </c>
      <c r="B113" s="758">
        <f>SUM(B109:B111)</f>
        <v>0</v>
      </c>
      <c r="C113" s="759">
        <f>SUM(C109:C111)</f>
        <v>0</v>
      </c>
      <c r="D113" s="760">
        <f>SUM(D109:D111)</f>
        <v>0</v>
      </c>
      <c r="E113" s="47"/>
      <c r="F113" s="47"/>
      <c r="G113" s="47"/>
      <c r="H113" s="47"/>
      <c r="I113" s="47"/>
      <c r="J113" s="47"/>
    </row>
    <row r="114" spans="1:10">
      <c r="A114" s="107"/>
      <c r="B114" s="107"/>
      <c r="C114" s="107"/>
      <c r="D114" s="107"/>
      <c r="F114" s="745"/>
    </row>
    <row r="115" spans="1:10">
      <c r="A115" s="1467"/>
      <c r="B115" s="1467"/>
      <c r="C115" s="1467"/>
      <c r="D115" s="1467"/>
      <c r="E115" s="1467"/>
      <c r="F115" s="1467"/>
      <c r="G115" s="1467"/>
      <c r="H115" s="1467"/>
      <c r="I115" s="1467"/>
      <c r="J115" s="1467"/>
    </row>
  </sheetData>
  <mergeCells count="7">
    <mergeCell ref="A115:J115"/>
    <mergeCell ref="E6:J6"/>
    <mergeCell ref="A1:J1"/>
    <mergeCell ref="A2:J2"/>
    <mergeCell ref="A3:J3"/>
    <mergeCell ref="B107:D107"/>
    <mergeCell ref="D5:J5"/>
  </mergeCells>
  <pageMargins left="0.7" right="0.7" top="0.75" bottom="0.75" header="0.3" footer="0.3"/>
  <pageSetup paperSize="4" scale="73" orientation="landscape" r:id="rId1"/>
  <rowBreaks count="1" manualBreakCount="1">
    <brk id="62" max="9" man="1"/>
  </rowBreaks>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Date xmlns="ec52a836-0bb4-4d79-aa0d-20b4805e15e2">2026-08-21T07:00:00+00:00</Document_x0020_Date>
    <ACT_x0020_Classification xmlns="ec52a836-0bb4-4d79-aa0d-20b4805e15e2">Public</ACT_x0020_Classification>
    <_dlc_DocId xmlns="ec52a836-0bb4-4d79-aa0d-20b4805e15e2">LIMSO365-764859088-16139</_dlc_DocId>
    <_dlc_DocIdUrl xmlns="ec52a836-0bb4-4d79-aa0d-20b4805e15e2">
      <Url>https://edisonintl.sharepoint.com/teams/LIMS O365/RIMSBI/_layouts/15/DocIdRedir.aspx?ID=LIMSO365-764859088-16139</Url>
      <Description>LIMSO365-764859088-16139</Description>
    </_dlc_DocIdUrl>
    <Document_x0020_Type xmlns="ec52a836-0bb4-4d79-aa0d-20b4805e15e2">Report</Document_x0020_Type>
    <Clip xmlns="36837290-4def-475e-90f7-ba0b4fe2e1eb">General Pleadings/Other</Clip>
    <Party xmlns="36837290-4def-475e-90f7-ba0b4fe2e1eb">2827</Party>
    <Publishing_x0020_Date xmlns="ec52a836-0bb4-4d79-aa0d-20b4805e15e2" xsi:nil="true"/>
    <LeadDocument xmlns="36837290-4def-475e-90f7-ba0b4fe2e1eb">true</LeadDocument>
    <Proceeding_x0020_No_x002e_ xmlns="36837290-4def-475e-90f7-ba0b4fe2e1eb">21695</Proceeding_x0020_No_x002e_>
    <Proceeding_x0020_Number xmlns="ec52a836-0bb4-4d79-aa0d-20b4805e15e2" xsi:nil="true"/>
    <Publishing_x0020_Status xmlns="ec52a836-0bb4-4d79-aa0d-20b4805e15e2" xsi:nil="true"/>
    <Proceeding_x0020_No_x002e__x003a_Acronym xmlns="36837290-4def-475e-90f7-ba0b4fe2e1eb" xsi:nil="true"/>
    <_dlc_DocIdPersistId xmlns="ec52a836-0bb4-4d79-aa0d-20b4805e15e2" xsi:nil="true"/>
    <RIMS_x0020_SPID xmlns="ec52a836-0bb4-4d79-aa0d-20b4805e15e2" xsi:nil="true"/>
    <SoftDelete xmlns="36837290-4def-475e-90f7-ba0b4fe2e1eb">false</SoftDelete>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RimsDocument" ma:contentTypeID="0x010100154D628A614362448AD92D504DAFE467001F2B061E89E6C64FB45904672E1990A7" ma:contentTypeVersion="82" ma:contentTypeDescription="" ma:contentTypeScope="" ma:versionID="08a4c61324c9fdbdc99092034c7d1b6d">
  <xsd:schema xmlns:xsd="http://www.w3.org/2001/XMLSchema" xmlns:xs="http://www.w3.org/2001/XMLSchema" xmlns:p="http://schemas.microsoft.com/office/2006/metadata/properties" xmlns:ns2="36837290-4def-475e-90f7-ba0b4fe2e1eb" xmlns:ns3="ec52a836-0bb4-4d79-aa0d-20b4805e15e2" targetNamespace="http://schemas.microsoft.com/office/2006/metadata/properties" ma:root="true" ma:fieldsID="21c3bad6e115296a5e00903c6a4ce038" ns2:_="" ns3:_="">
    <xsd:import namespace="36837290-4def-475e-90f7-ba0b4fe2e1eb"/>
    <xsd:import namespace="ec52a836-0bb4-4d79-aa0d-20b4805e15e2"/>
    <xsd:element name="properties">
      <xsd:complexType>
        <xsd:sequence>
          <xsd:element name="documentManagement">
            <xsd:complexType>
              <xsd:all>
                <xsd:element ref="ns3:Document_x0020_Date" minOccurs="0"/>
                <xsd:element ref="ns3:Document_x0020_Type" minOccurs="0"/>
                <xsd:element ref="ns2:Clip" minOccurs="0"/>
                <xsd:element ref="ns2:Party" minOccurs="0"/>
                <xsd:element ref="ns3:ACT_x0020_Classification" minOccurs="0"/>
                <xsd:element ref="ns2:LeadDocument" minOccurs="0"/>
                <xsd:element ref="ns2:Proceeding_x0020_No_x002e_" minOccurs="0"/>
                <xsd:element ref="ns3:_dlc_DocIdUrl" minOccurs="0"/>
                <xsd:element ref="ns3:_dlc_DocIdPersistId" minOccurs="0"/>
                <xsd:element ref="ns3:Proceeding_x0020_Number" minOccurs="0"/>
                <xsd:element ref="ns3:RIMS_x0020_SPID" minOccurs="0"/>
                <xsd:element ref="ns3:Publishing_x0020_Status" minOccurs="0"/>
                <xsd:element ref="ns3:Publishing_x0020_Date" minOccurs="0"/>
                <xsd:element ref="ns2:MediaServiceMetadata" minOccurs="0"/>
                <xsd:element ref="ns2:MediaServiceFastMetadata" minOccurs="0"/>
                <xsd:element ref="ns2:SoftDelete" minOccurs="0"/>
                <xsd:element ref="ns3:_dlc_DocId" minOccurs="0"/>
                <xsd:element ref="ns2:Proceeding_x0020_No_x002e__x003a_Acrony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37290-4def-475e-90f7-ba0b4fe2e1eb" elementFormDefault="qualified">
    <xsd:import namespace="http://schemas.microsoft.com/office/2006/documentManagement/types"/>
    <xsd:import namespace="http://schemas.microsoft.com/office/infopath/2007/PartnerControls"/>
    <xsd:element name="Clip" ma:index="4" nillable="true" ma:displayName="Clip" ma:format="Dropdown" ma:internalName="Clip" ma:readOnly="false">
      <xsd:simpleType>
        <xsd:restriction base="dms:Choice">
          <xsd:enumeration value="Access/General"/>
          <xsd:enumeration value="Application"/>
          <xsd:enumeration value="Balance Sheet"/>
          <xsd:enumeration value="Brief"/>
          <xsd:enumeration value="Comment"/>
          <xsd:enumeration value="Complaint"/>
          <xsd:enumeration value="Confirmations"/>
          <xsd:enumeration value="Correspondence"/>
          <xsd:enumeration value="Data Request"/>
          <xsd:enumeration value="Decision"/>
          <xsd:enumeration value="Exhibit"/>
          <xsd:enumeration value="ExParte"/>
          <xsd:enumeration value="General Pleadings/Other"/>
          <xsd:enumeration value="Income Statement"/>
          <xsd:enumeration value="Motion"/>
          <xsd:enumeration value="NDA"/>
          <xsd:enumeration value="Notice"/>
          <xsd:enumeration value="Petition"/>
          <xsd:enumeration value="Protective Order"/>
          <xsd:enumeration value="Protest"/>
          <xsd:enumeration value="Rejections"/>
          <xsd:enumeration value="Response"/>
          <xsd:enumeration value="Ruling"/>
          <xsd:enumeration value="Testimony"/>
          <xsd:enumeration value="Transcript"/>
          <xsd:enumeration value="Workpapers"/>
        </xsd:restriction>
      </xsd:simpleType>
    </xsd:element>
    <xsd:element name="Party" ma:index="5" nillable="true" ma:displayName="Party" ma:list="{5f529e68-4a61-413e-adc6-d3a35fc50bec}" ma:internalName="Party" ma:readOnly="false" ma:showField="Title">
      <xsd:simpleType>
        <xsd:restriction base="dms:Lookup"/>
      </xsd:simpleType>
    </xsd:element>
    <xsd:element name="LeadDocument" ma:index="7" nillable="true" ma:displayName="Lead Document" ma:default="0" ma:internalName="LeadDocument" ma:readOnly="false">
      <xsd:simpleType>
        <xsd:restriction base="dms:Boolean"/>
      </xsd:simpleType>
    </xsd:element>
    <xsd:element name="Proceeding_x0020_No_x002e_" ma:index="8" nillable="true" ma:displayName="Proceeding No." ma:list="{d5d79f60-b16e-48b1-b51e-4b65ddde38cc}" ma:internalName="Proceeding_x0020_No_x002e_" ma:readOnly="false" ma:showField="Title">
      <xsd:simpleType>
        <xsd:restriction base="dms:Lookup"/>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SoftDelete" ma:index="21" nillable="true" ma:displayName="SoftDelete" ma:default="0" ma:hidden="true" ma:indexed="true" ma:internalName="SoftDelete" ma:readOnly="false">
      <xsd:simpleType>
        <xsd:restriction base="dms:Boolean"/>
      </xsd:simpleType>
    </xsd:element>
    <xsd:element name="Proceeding_x0020_No_x002e__x003a_Acronym" ma:index="26" nillable="true" ma:displayName="Acronym" ma:hidden="true" ma:list="{d5d79f60-b16e-48b1-b51e-4b65ddde38cc}" ma:internalName="Proceeding_x0020_No_x002e__x003a_Acronym" ma:readOnly="false" ma:showField="j7uj" ma:web="4b1b2271-5a56-4e1d-80bb-197c2d3fa716">
      <xsd:simpleType>
        <xsd:restriction base="dms:Lookup"/>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2a836-0bb4-4d79-aa0d-20b4805e15e2" elementFormDefault="qualified">
    <xsd:import namespace="http://schemas.microsoft.com/office/2006/documentManagement/types"/>
    <xsd:import namespace="http://schemas.microsoft.com/office/infopath/2007/PartnerControls"/>
    <xsd:element name="Document_x0020_Date" ma:index="2" nillable="true" ma:displayName="Document Date" ma:format="DateOnly" ma:internalName="Document_x0020_Date" ma:readOnly="false">
      <xsd:simpleType>
        <xsd:restriction base="dms:DateTime"/>
      </xsd:simpleType>
    </xsd:element>
    <xsd:element name="Document_x0020_Type" ma:index="3" nillable="true" ma:displayName="Document Type" ma:default="Administrative Record" ma:format="Dropdown" ma:internalName="Document_x0020_Type" ma:readOnly="false">
      <xsd:simpleType>
        <xsd:restriction base="dms:Choice">
          <xsd:enumeration value="Administrative Record"/>
          <xsd:enumeration value="Affidavit"/>
          <xsd:enumeration value="Agenda"/>
          <xsd:enumeration value="Agreement"/>
          <xsd:enumeration value="Amendment"/>
          <xsd:enumeration value="Answer"/>
          <xsd:enumeration value="Appeal"/>
          <xsd:enumeration value="Appendices"/>
          <xsd:enumeration value="Application"/>
          <xsd:enumeration value="Assembly Bill"/>
          <xsd:enumeration value="Assignment"/>
          <xsd:enumeration value="Attachment"/>
          <xsd:enumeration value="Audit"/>
          <xsd:enumeration value="Brief"/>
          <xsd:enumeration value="Certificate of Service"/>
          <xsd:enumeration value="Certification"/>
          <xsd:enumeration value="Comment"/>
          <xsd:enumeration value="Complaint"/>
          <xsd:enumeration value="Concurrence"/>
          <xsd:enumeration value="Correction"/>
          <xsd:enumeration value="Correspondence"/>
          <xsd:enumeration value="Data Request"/>
          <xsd:enumeration value="DD"/>
          <xsd:enumeration value="Decision"/>
          <xsd:enumeration value="Declaration"/>
          <xsd:enumeration value="Deposition"/>
          <xsd:enumeration value="Dissent"/>
          <xsd:enumeration value="Email"/>
          <xsd:enumeration value="Errata"/>
          <xsd:enumeration value="Exhibit"/>
          <xsd:enumeration value="ExParte"/>
          <xsd:enumeration value="ExParte - Advanced Notice"/>
          <xsd:enumeration value="ExParte - Correspondence"/>
          <xsd:enumeration value="External"/>
          <xsd:enumeration value="Fact Sheet"/>
          <xsd:enumeration value="Filing"/>
          <xsd:enumeration value="Financials"/>
          <xsd:enumeration value="Guidebook"/>
          <xsd:enumeration value="Guidelines"/>
          <xsd:enumeration value="Hearing Book"/>
          <xsd:enumeration value="Initial"/>
          <xsd:enumeration value="Instruction"/>
          <xsd:enumeration value="Joinder"/>
          <xsd:enumeration value="Joint Comment"/>
          <xsd:enumeration value="Joint Recommendation"/>
          <xsd:enumeration value="Legal Memorandum"/>
          <xsd:enumeration value="Letter"/>
          <xsd:enumeration value="Manual"/>
          <xsd:enumeration value="MBR Tariff"/>
          <xsd:enumeration value="Memorandum of Points &amp; Authorities"/>
          <xsd:enumeration value="Minute Entry"/>
          <xsd:enumeration value="Miscellaneous"/>
          <xsd:enumeration value="Motion"/>
          <xsd:enumeration value="Municipalities"/>
          <xsd:enumeration value="News Release"/>
          <xsd:enumeration value="Note"/>
          <xsd:enumeration value="Notice"/>
          <xsd:enumeration value="Notice of Defect (NOD)"/>
          <xsd:enumeration value="Notice of Intent"/>
          <xsd:enumeration value="Notice of Intervention"/>
          <xsd:enumeration value="Notice of Violation (NOV)"/>
          <xsd:enumeration value="Notification"/>
          <xsd:enumeration value="Objection"/>
          <xsd:enumeration value="Offer"/>
          <xsd:enumeration value="OIR"/>
          <xsd:enumeration value="Opening Comment"/>
          <xsd:enumeration value="Opening Comments"/>
          <xsd:enumeration value="Opinion"/>
          <xsd:enumeration value="Opposition"/>
          <xsd:enumeration value="Order"/>
          <xsd:enumeration value="Outline"/>
          <xsd:enumeration value="PD"/>
          <xsd:enumeration value="PEA"/>
          <xsd:enumeration value="Petition"/>
          <xsd:enumeration value="PHC"/>
          <xsd:enumeration value="Plan"/>
          <xsd:enumeration value="Prepared"/>
          <xsd:enumeration value="Presentation"/>
          <xsd:enumeration value="Proof of Compliance"/>
          <xsd:enumeration value="Proof of Service"/>
          <xsd:enumeration value="Proposal"/>
          <xsd:enumeration value="Protest"/>
          <xsd:enumeration value="Rate Schedule"/>
          <xsd:enumeration value="Rebuttal"/>
          <xsd:enumeration value="Record"/>
          <xsd:enumeration value="Reply"/>
          <xsd:enumeration value="Report"/>
          <xsd:enumeration value="Request"/>
          <xsd:enumeration value="Request for Waiver"/>
          <xsd:enumeration value="Research"/>
          <xsd:enumeration value="Resolution"/>
          <xsd:enumeration value="Response"/>
          <xsd:enumeration value="Revision"/>
          <xsd:enumeration value="Role"/>
          <xsd:enumeration value="Ruling"/>
          <xsd:enumeration value="Schedule"/>
          <xsd:enumeration value="Settlement"/>
          <xsd:enumeration value="SOQ"/>
          <xsd:enumeration value="Statement"/>
          <xsd:enumeration value="Stipulation"/>
          <xsd:enumeration value="Subpoena"/>
          <xsd:enumeration value="Summary"/>
          <xsd:enumeration value="Supplement"/>
          <xsd:enumeration value="Supplemental"/>
          <xsd:enumeration value="Supporting"/>
          <xsd:enumeration value="Surrebuttal"/>
          <xsd:enumeration value="Testimony"/>
          <xsd:enumeration value="TO Tariff"/>
          <xsd:enumeration value="Transcript"/>
          <xsd:enumeration value="WDAT"/>
          <xsd:enumeration value="Withdrawal"/>
          <xsd:enumeration value="Witness"/>
          <xsd:enumeration value="Workpapers"/>
          <xsd:enumeration value="Workshop"/>
          <xsd:enumeration value="Writ"/>
          <xsd:enumeration value="Writ of Administrative Mandate"/>
          <xsd:enumeration value="Service List"/>
          <xsd:enumeration value="Certificate of Service - Merge"/>
        </xsd:restriction>
      </xsd:simpleType>
    </xsd:element>
    <xsd:element name="ACT_x0020_Classification" ma:index="6" nillable="true" ma:displayName="ACT Classification" ma:default="Public" ma:format="Dropdown" ma:internalName="ACT_x0020_Classification" ma:readOnly="false">
      <xsd:simpleType>
        <xsd:restriction base="dms:Choice">
          <xsd:enumeration value="Public"/>
          <xsd:enumeration value="Internal"/>
          <xsd:enumeration value="Confidential"/>
        </xsd:restriction>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Proceeding_x0020_Number" ma:index="11" nillable="true" ma:displayName="Proceeding Number" ma:hidden="true" ma:internalName="Proceeding_x0020_Number" ma:readOnly="false">
      <xsd:simpleType>
        <xsd:restriction base="dms:Text">
          <xsd:maxLength value="255"/>
        </xsd:restriction>
      </xsd:simpleType>
    </xsd:element>
    <xsd:element name="RIMS_x0020_SPID" ma:index="12" nillable="true" ma:displayName="RIMS SPID" ma:hidden="true" ma:internalName="RIMS_x0020_SPID" ma:readOnly="false">
      <xsd:simpleType>
        <xsd:restriction base="dms:Text">
          <xsd:maxLength value="255"/>
        </xsd:restriction>
      </xsd:simpleType>
    </xsd:element>
    <xsd:element name="Publishing_x0020_Status" ma:index="13" nillable="true" ma:displayName="Publishing Status" ma:hidden="true" ma:internalName="Publishing_x0020_Status" ma:readOnly="false">
      <xsd:simpleType>
        <xsd:restriction base="dms:Text">
          <xsd:maxLength value="255"/>
        </xsd:restriction>
      </xsd:simpleType>
    </xsd:element>
    <xsd:element name="Publishing_x0020_Date" ma:index="14" nillable="true" ma:displayName="Publishing Date" ma:format="DateOnly" ma:hidden="true" ma:internalName="Publishing_x0020_Date" ma:readOnly="false">
      <xsd:simpleType>
        <xsd:restriction base="dms:DateTime"/>
      </xsd:simpleType>
    </xsd:element>
    <xsd:element name="_dlc_DocId" ma:index="24" nillable="true" ma:displayName="Document ID Value" ma:description="The value of the document ID assigned to this item." ma:hidden="true" ma:internalName="_dlc_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ma:index="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540C34-B68F-4BD1-AD6F-E521573F6D81}">
  <ds:schemaRefs>
    <ds:schemaRef ds:uri="http://schemas.microsoft.com/office/2006/documentManagement/types"/>
    <ds:schemaRef ds:uri="http://purl.org/dc/terms/"/>
    <ds:schemaRef ds:uri="43ebc385-919f-4264-8390-972eb2033e46"/>
    <ds:schemaRef ds:uri="http://purl.org/dc/dcmitype/"/>
    <ds:schemaRef ds:uri="http://schemas.openxmlformats.org/package/2006/metadata/core-properties"/>
    <ds:schemaRef ds:uri="e45da448-bf9c-43e8-8676-7e88d583ded9"/>
    <ds:schemaRef ds:uri="http://purl.org/dc/elements/1.1/"/>
    <ds:schemaRef ds:uri="http://schemas.microsoft.com/office/2006/metadata/properties"/>
    <ds:schemaRef ds:uri="http://schemas.microsoft.com/office/infopath/2007/PartnerControls"/>
    <ds:schemaRef ds:uri="b8ecece3-635c-4d59-b520-a032f66bc3f7"/>
    <ds:schemaRef ds:uri="ec52a836-0bb4-4d79-aa0d-20b4805e15e2"/>
    <ds:schemaRef ds:uri="http://www.w3.org/XML/1998/namespace"/>
  </ds:schemaRefs>
</ds:datastoreItem>
</file>

<file path=customXml/itemProps2.xml><?xml version="1.0" encoding="utf-8"?>
<ds:datastoreItem xmlns:ds="http://schemas.openxmlformats.org/officeDocument/2006/customXml" ds:itemID="{C541745D-7170-4D42-8CC5-5912614CE243}">
  <ds:schemaRefs>
    <ds:schemaRef ds:uri="http://schemas.microsoft.com/office/2006/metadata/customXsn"/>
  </ds:schemaRefs>
</ds:datastoreItem>
</file>

<file path=customXml/itemProps3.xml><?xml version="1.0" encoding="utf-8"?>
<ds:datastoreItem xmlns:ds="http://schemas.openxmlformats.org/officeDocument/2006/customXml" ds:itemID="{FBB0F42F-735D-457F-BE55-350C42B4A52A}">
  <ds:schemaRefs>
    <ds:schemaRef ds:uri="http://schemas.microsoft.com/sharepoint/events"/>
  </ds:schemaRefs>
</ds:datastoreItem>
</file>

<file path=customXml/itemProps4.xml><?xml version="1.0" encoding="utf-8"?>
<ds:datastoreItem xmlns:ds="http://schemas.openxmlformats.org/officeDocument/2006/customXml" ds:itemID="{AD08893E-8AA7-46EF-81C4-77A98181A282}"/>
</file>

<file path=customXml/itemProps5.xml><?xml version="1.0" encoding="utf-8"?>
<ds:datastoreItem xmlns:ds="http://schemas.openxmlformats.org/officeDocument/2006/customXml" ds:itemID="{5777EAAE-BFB8-4910-8C1C-D335FCAE990C}">
  <ds:schemaRefs>
    <ds:schemaRef ds:uri="http://schemas.microsoft.com/sharepoint/v3/contenttype/forms"/>
  </ds:schemaRefs>
</ds:datastoreItem>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31</vt:i4>
      </vt:variant>
    </vt:vector>
  </HeadingPairs>
  <TitlesOfParts>
    <vt:vector size="63" baseType="lpstr">
      <vt:lpstr>Sheet1</vt:lpstr>
      <vt:lpstr>ESA Summary</vt:lpstr>
      <vt:lpstr>ESA Table 1</vt:lpstr>
      <vt:lpstr>ESA Table 2</vt:lpstr>
      <vt:lpstr>ESA Table 2A MFWB</vt:lpstr>
      <vt:lpstr>ESA Table 2B (WholeHome)</vt:lpstr>
      <vt:lpstr>ESA Table 2C (BE)</vt:lpstr>
      <vt:lpstr>ESA Table 2D</vt:lpstr>
      <vt:lpstr>ESA Table 2E</vt:lpstr>
      <vt:lpstr>ESA Table 3A-H</vt:lpstr>
      <vt:lpstr>ESA Table 4A-E</vt:lpstr>
      <vt:lpstr>ESA Table 5A-5F</vt:lpstr>
      <vt:lpstr>ESA Table 6</vt:lpstr>
      <vt:lpstr>ESA Table 7</vt:lpstr>
      <vt:lpstr>ESA Table 8</vt:lpstr>
      <vt:lpstr>ESA Table 9</vt:lpstr>
      <vt:lpstr>ESA Table 10</vt:lpstr>
      <vt:lpstr>CARE Table 1</vt:lpstr>
      <vt:lpstr>CARE Table 2</vt:lpstr>
      <vt:lpstr>CARE Table 3A _3B</vt:lpstr>
      <vt:lpstr>CARE Table 4</vt:lpstr>
      <vt:lpstr>CARE Table 5</vt:lpstr>
      <vt:lpstr>CARE Table 6</vt:lpstr>
      <vt:lpstr>CARE Table 7</vt:lpstr>
      <vt:lpstr>CARE Table 8</vt:lpstr>
      <vt:lpstr>CARE Table 9</vt:lpstr>
      <vt:lpstr>FERA Table 1</vt:lpstr>
      <vt:lpstr>FERA Table 2</vt:lpstr>
      <vt:lpstr>FERA Table 3A _3B</vt:lpstr>
      <vt:lpstr>FERA Table 4</vt:lpstr>
      <vt:lpstr>FERA Table 5</vt:lpstr>
      <vt:lpstr>FERA Table 6</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9'!Print_Area</vt:lpstr>
      <vt:lpstr>'ESA Summary'!Print_Area</vt:lpstr>
      <vt:lpstr>'ESA Table 1'!Print_Area</vt:lpstr>
      <vt:lpstr>'ESA Table 2'!Print_Area</vt:lpstr>
      <vt:lpstr>'ESA Table 2B (WholeHome)'!Print_Area</vt:lpstr>
      <vt:lpstr>'ESA Table 2C (BE)'!Print_Area</vt:lpstr>
      <vt:lpstr>'ESA Table 2D'!Print_Area</vt:lpstr>
      <vt:lpstr>'ESA Table 2E'!Print_Area</vt:lpstr>
      <vt:lpstr>'ESA Table 3A-H'!Print_Area</vt:lpstr>
      <vt:lpstr>'ESA Table 4A-E'!Print_Area</vt:lpstr>
      <vt:lpstr>'ESA Table 5A-5F'!Print_Area</vt:lpstr>
      <vt:lpstr>'ESA Table 6'!Print_Area</vt:lpstr>
      <vt:lpstr>'ESA Table 7'!Print_Area</vt:lpstr>
      <vt:lpstr>'ESA Table 8'!Print_Area</vt:lpstr>
      <vt:lpstr>'ESA Table 9'!Print_Area</vt:lpstr>
      <vt:lpstr>'FERA Table 1'!Print_Area</vt:lpstr>
      <vt:lpstr>'FERA Table 2'!Print_Area</vt:lpstr>
      <vt:lpstr>'FERA Table 3A _3B'!Print_Area</vt:lpstr>
      <vt:lpstr>'FERA Table 4'!Print_Area</vt:lpstr>
      <vt:lpstr>'FERA Table 5'!Print_Area</vt:lpstr>
      <vt:lpstr>'FERA Table 6'!Print_Area</vt:lpstr>
      <vt:lpstr>'ESA Table 3A-H'!Print_Titles</vt:lpstr>
      <vt:lpstr>'ESA Table 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SCE Monthly IQP Report Excel Tables - June 2025 - FINAL</dc:title>
  <dc:subject>A1911003 et al-SCE Monthly IQP Report- July 2026-Excel</dc:subject>
  <dc:creator>IQP Team</dc:creator>
  <cp:keywords/>
  <dc:description/>
  <cp:lastModifiedBy>Sylvia Valdez</cp:lastModifiedBy>
  <cp:revision/>
  <cp:lastPrinted>2026-08-20T22:11:51Z</cp:lastPrinted>
  <dcterms:created xsi:type="dcterms:W3CDTF">2021-01-04T18:24:22Z</dcterms:created>
  <dcterms:modified xsi:type="dcterms:W3CDTF">2026-08-20T22:13:58Z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0x010100154D628A614362448AD92D504DAFE467001F2B061E89E6C64FB45904672E1990A7</vt:lpwstr>
  </property>
  <property fmtid="{D5CDD505-2E9C-101B-9397-08002B2CF9AE}" pid="3" name="_dlc_DocIdItemGuid">
    <vt:lpwstr>d06c81c1-63b0-4112-b3c5-378551375c46</vt:lpwstr>
  </property>
  <property fmtid="{D5CDD505-2E9C-101B-9397-08002B2CF9AE}" pid="4" name="CofWorkbookId">
    <vt:lpwstr>22caf698-c046-46e1-8b3c-14493a64db1c</vt:lpwstr>
  </property>
  <property fmtid="{D5CDD505-2E9C-101B-9397-08002B2CF9AE}" pid="5" name="SV_QUERY_LIST_4F35BF76-6C0D-4D9B-82B2-816C12CF3733">
    <vt:lpwstr>empty_477D106A-C0D6-4607-AEBD-E2C9D60EA279</vt:lpwstr>
  </property>
  <property fmtid="{D5CDD505-2E9C-101B-9397-08002B2CF9AE}" pid="6" name="MediaServiceImageTags">
    <vt:lpwstr/>
  </property>
  <property fmtid="{D5CDD505-2E9C-101B-9397-08002B2CF9AE}" pid="7" name="MSIP_Label_64fb56ae-b253-43b2-ae76-5b0fef4d3037_Enabled">
    <vt:lpwstr>true</vt:lpwstr>
  </property>
  <property fmtid="{D5CDD505-2E9C-101B-9397-08002B2CF9AE}" pid="8" name="MSIP_Label_64fb56ae-b253-43b2-ae76-5b0fef4d3037_SetDate">
    <vt:lpwstr>2023-11-27T17:52:02Z</vt:lpwstr>
  </property>
  <property fmtid="{D5CDD505-2E9C-101B-9397-08002B2CF9AE}" pid="9" name="MSIP_Label_64fb56ae-b253-43b2-ae76-5b0fef4d3037_Method">
    <vt:lpwstr>Privileged</vt:lpwstr>
  </property>
  <property fmtid="{D5CDD505-2E9C-101B-9397-08002B2CF9AE}" pid="10" name="MSIP_Label_64fb56ae-b253-43b2-ae76-5b0fef4d3037_Name">
    <vt:lpwstr>Internal (With Markings)</vt:lpwstr>
  </property>
  <property fmtid="{D5CDD505-2E9C-101B-9397-08002B2CF9AE}" pid="11" name="MSIP_Label_64fb56ae-b253-43b2-ae76-5b0fef4d3037_SiteId">
    <vt:lpwstr>44ae661a-ece6-41aa-bc96-7c2c85a08941</vt:lpwstr>
  </property>
  <property fmtid="{D5CDD505-2E9C-101B-9397-08002B2CF9AE}" pid="12" name="MSIP_Label_64fb56ae-b253-43b2-ae76-5b0fef4d3037_ActionId">
    <vt:lpwstr>4aa8f072-6a9d-47f9-8868-e3dc9da6bdbf</vt:lpwstr>
  </property>
  <property fmtid="{D5CDD505-2E9C-101B-9397-08002B2CF9AE}" pid="13" name="MSIP_Label_64fb56ae-b253-43b2-ae76-5b0fef4d3037_ContentBits">
    <vt:lpwstr>3</vt:lpwstr>
  </property>
  <property fmtid="{D5CDD505-2E9C-101B-9397-08002B2CF9AE}" pid="14" name="MSIP_Label_bc3dd1c7-2c40-4a31-84b2-bec599b321a0_Enabled">
    <vt:lpwstr>true</vt:lpwstr>
  </property>
  <property fmtid="{D5CDD505-2E9C-101B-9397-08002B2CF9AE}" pid="15" name="MSIP_Label_bc3dd1c7-2c40-4a31-84b2-bec599b321a0_SetDate">
    <vt:lpwstr>2023-11-27T22:31:19Z</vt:lpwstr>
  </property>
  <property fmtid="{D5CDD505-2E9C-101B-9397-08002B2CF9AE}" pid="16" name="MSIP_Label_bc3dd1c7-2c40-4a31-84b2-bec599b321a0_Method">
    <vt:lpwstr>Standard</vt:lpwstr>
  </property>
  <property fmtid="{D5CDD505-2E9C-101B-9397-08002B2CF9AE}" pid="17" name="MSIP_Label_bc3dd1c7-2c40-4a31-84b2-bec599b321a0_Name">
    <vt:lpwstr>bc3dd1c7-2c40-4a31-84b2-bec599b321a0</vt:lpwstr>
  </property>
  <property fmtid="{D5CDD505-2E9C-101B-9397-08002B2CF9AE}" pid="18" name="MSIP_Label_bc3dd1c7-2c40-4a31-84b2-bec599b321a0_SiteId">
    <vt:lpwstr>5b2a8fee-4c95-4bdc-8aae-196f8aacb1b6</vt:lpwstr>
  </property>
  <property fmtid="{D5CDD505-2E9C-101B-9397-08002B2CF9AE}" pid="19" name="MSIP_Label_bc3dd1c7-2c40-4a31-84b2-bec599b321a0_ActionId">
    <vt:lpwstr>e69407b2-95a4-4c31-b7af-82a27ca88dcc</vt:lpwstr>
  </property>
  <property fmtid="{D5CDD505-2E9C-101B-9397-08002B2CF9AE}" pid="20" name="MSIP_Label_bc3dd1c7-2c40-4a31-84b2-bec599b321a0_ContentBits">
    <vt:lpwstr>0</vt:lpwstr>
  </property>
  <property fmtid="{D5CDD505-2E9C-101B-9397-08002B2CF9AE}" pid="21" name="Retention Code">
    <vt:lpwstr/>
  </property>
  <property fmtid="{D5CDD505-2E9C-101B-9397-08002B2CF9AE}" pid="22" name="Retention_x0020_Code">
    <vt:lpwstr/>
  </property>
  <property fmtid="{D5CDD505-2E9C-101B-9397-08002B2CF9AE}" pid="23" name="LeadDocument">
    <vt:bool>true</vt:bool>
  </property>
  <property fmtid="{D5CDD505-2E9C-101B-9397-08002B2CF9AE}" pid="24" name="SoftDelete">
    <vt:bool>false</vt:bool>
  </property>
  <property fmtid="{D5CDD505-2E9C-101B-9397-08002B2CF9AE}" pid="25" name="Proceeding No.">
    <vt:lpwstr>21695</vt:lpwstr>
  </property>
</Properties>
</file>